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Jordan Richman\Desktop\"/>
    </mc:Choice>
  </mc:AlternateContent>
  <xr:revisionPtr revIDLastSave="0" documentId="13_ncr:1_{2658AF0E-402D-4811-B04D-0C02783D0F7A}" xr6:coauthVersionLast="45" xr6:coauthVersionMax="46" xr10:uidLastSave="{00000000-0000-0000-0000-000000000000}"/>
  <bookViews>
    <workbookView xWindow="-28920" yWindow="-120" windowWidth="29040" windowHeight="15840" xr2:uid="{F82A7CDE-97CA-4FCD-AF33-D81FECBDD2A6}"/>
  </bookViews>
  <sheets>
    <sheet name="Instructions" sheetId="2" r:id="rId1"/>
    <sheet name="Ratios (Quarterly)" sheetId="1" r:id="rId2"/>
    <sheet name="Ratios (Half-Year)" sheetId="5" r:id="rId3"/>
  </sheets>
  <definedNames>
    <definedName name="AA.DropInSheetType" localSheetId="2">"RatiosHalfYear"</definedName>
    <definedName name="AA.DropInSheetType" localSheetId="1">"Ratios"</definedName>
    <definedName name="AA.DropInSheetVersion" localSheetId="2">"2.1"</definedName>
    <definedName name="AA.DropInSheetVersion" localSheetId="1">"2.1"</definedName>
    <definedName name="_xlnm.Print_Area" localSheetId="2">'Ratios (Half-Year)'!$A$1:$W$186</definedName>
    <definedName name="_xlnm.Print_Area" localSheetId="1">'Ratios (Quarterly)'!$A$1:$AG$186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5" l="1"/>
  <c r="A12" i="1"/>
  <c r="W182" i="5" l="1"/>
  <c r="V182" i="5"/>
  <c r="U182" i="5"/>
  <c r="T182" i="5"/>
  <c r="S182" i="5"/>
  <c r="R182" i="5"/>
  <c r="Q182" i="5"/>
  <c r="P182" i="5"/>
  <c r="O182" i="5"/>
  <c r="N182" i="5"/>
  <c r="M182" i="5"/>
  <c r="L182" i="5"/>
  <c r="K182" i="5"/>
  <c r="J182" i="5"/>
  <c r="I182" i="5"/>
  <c r="H182" i="5"/>
  <c r="G182" i="5"/>
  <c r="F182" i="5"/>
  <c r="E182" i="5"/>
  <c r="D182" i="5"/>
  <c r="W173" i="5"/>
  <c r="V173" i="5"/>
  <c r="U173" i="5"/>
  <c r="T173" i="5"/>
  <c r="S173" i="5"/>
  <c r="R173" i="5"/>
  <c r="Q173" i="5"/>
  <c r="P173" i="5"/>
  <c r="O173" i="5"/>
  <c r="N173" i="5"/>
  <c r="M173" i="5"/>
  <c r="L173" i="5"/>
  <c r="K173" i="5"/>
  <c r="J173" i="5"/>
  <c r="I173" i="5"/>
  <c r="H173" i="5"/>
  <c r="G173" i="5"/>
  <c r="F173" i="5"/>
  <c r="D173" i="5"/>
  <c r="E173" i="5"/>
  <c r="A182" i="5" l="1"/>
  <c r="A173" i="5"/>
  <c r="A134" i="5"/>
  <c r="A108" i="5"/>
  <c r="A68" i="5"/>
  <c r="C59" i="5"/>
  <c r="C58" i="5"/>
  <c r="C57" i="5"/>
  <c r="C54" i="5"/>
  <c r="A52" i="5"/>
  <c r="A51" i="5"/>
  <c r="A39" i="5"/>
  <c r="C38" i="5"/>
  <c r="A38" i="5"/>
  <c r="A36" i="5"/>
  <c r="A40" i="5" s="1"/>
  <c r="A24" i="5"/>
  <c r="A22" i="5"/>
  <c r="A27" i="5"/>
  <c r="A11" i="5"/>
  <c r="A20" i="5" s="1"/>
  <c r="A10" i="5"/>
  <c r="A19" i="5" s="1"/>
  <c r="A9" i="5"/>
  <c r="A26" i="5" s="1"/>
  <c r="A8" i="5"/>
  <c r="A17" i="5" s="1"/>
  <c r="A7" i="5"/>
  <c r="A16" i="5" s="1"/>
  <c r="A6" i="5"/>
  <c r="A5" i="5"/>
  <c r="A15" i="5" s="1"/>
  <c r="Q3" i="5"/>
  <c r="A3" i="5"/>
  <c r="A1" i="5"/>
  <c r="A18" i="5" l="1"/>
  <c r="A21" i="5"/>
  <c r="Q152" i="5"/>
  <c r="Q107" i="5"/>
  <c r="Q170" i="5" s="1"/>
  <c r="Q153" i="5"/>
  <c r="Q85" i="5"/>
  <c r="Q81" i="5"/>
  <c r="Q82" i="5"/>
  <c r="Q150" i="5" s="1"/>
  <c r="Q80" i="5"/>
  <c r="Q55" i="5"/>
  <c r="Q32" i="5"/>
  <c r="Q10" i="5"/>
  <c r="Q12" i="5"/>
  <c r="Q21" i="5" s="1"/>
  <c r="Q2" i="5"/>
  <c r="N3" i="5"/>
  <c r="Q28" i="5"/>
  <c r="C40" i="5"/>
  <c r="C39" i="5"/>
  <c r="Q36" i="5"/>
  <c r="P3" i="5"/>
  <c r="Q15" i="5"/>
  <c r="Q19" i="5"/>
  <c r="Q79" i="5"/>
  <c r="Q87" i="5"/>
  <c r="Q49" i="5"/>
  <c r="Q171" i="5" s="1"/>
  <c r="Q34" i="5"/>
  <c r="Q68" i="5" s="1"/>
  <c r="Q51" i="5"/>
  <c r="Q64" i="5" s="1"/>
  <c r="Q48" i="5"/>
  <c r="Q71" i="5"/>
  <c r="Q13" i="5"/>
  <c r="Q35" i="5"/>
  <c r="Q9" i="5"/>
  <c r="Q11" i="5"/>
  <c r="Q20" i="5" s="1"/>
  <c r="Q8" i="5"/>
  <c r="Q17" i="5" s="1"/>
  <c r="T3" i="5"/>
  <c r="Q5" i="5"/>
  <c r="Q7" i="5"/>
  <c r="O3" i="5"/>
  <c r="Q70" i="5"/>
  <c r="Q72" i="5"/>
  <c r="Q24" i="5" l="1"/>
  <c r="Q111" i="5"/>
  <c r="Q16" i="5"/>
  <c r="Q172" i="5"/>
  <c r="O174" i="5"/>
  <c r="O152" i="5"/>
  <c r="O153" i="5"/>
  <c r="O181" i="5"/>
  <c r="O134" i="5"/>
  <c r="O137" i="5"/>
  <c r="O86" i="5"/>
  <c r="O82" i="5"/>
  <c r="O150" i="5" s="1"/>
  <c r="O79" i="5"/>
  <c r="O87" i="5"/>
  <c r="O84" i="5"/>
  <c r="O81" i="5"/>
  <c r="O136" i="5"/>
  <c r="O85" i="5"/>
  <c r="O80" i="5"/>
  <c r="O72" i="5"/>
  <c r="O34" i="5"/>
  <c r="O68" i="5" s="1"/>
  <c r="O28" i="5"/>
  <c r="O69" i="5"/>
  <c r="O32" i="5"/>
  <c r="O107" i="5"/>
  <c r="O170" i="5" s="1"/>
  <c r="O70" i="5"/>
  <c r="O67" i="5"/>
  <c r="O55" i="5"/>
  <c r="O36" i="5"/>
  <c r="O7" i="5"/>
  <c r="O13" i="5"/>
  <c r="O9" i="5"/>
  <c r="O71" i="5"/>
  <c r="O35" i="5"/>
  <c r="O11" i="5"/>
  <c r="O49" i="5"/>
  <c r="O171" i="5" s="1"/>
  <c r="O12" i="5"/>
  <c r="O10" i="5"/>
  <c r="O8" i="5"/>
  <c r="O5" i="5"/>
  <c r="O2" i="5"/>
  <c r="O48" i="5"/>
  <c r="Q140" i="5"/>
  <c r="Q29" i="5"/>
  <c r="Q114" i="5"/>
  <c r="Q122" i="5"/>
  <c r="Q131" i="5"/>
  <c r="Q132" i="5" s="1"/>
  <c r="Q26" i="5"/>
  <c r="Q142" i="5" s="1"/>
  <c r="P153" i="5"/>
  <c r="P152" i="5"/>
  <c r="P79" i="5"/>
  <c r="P71" i="5"/>
  <c r="P49" i="5"/>
  <c r="P171" i="5" s="1"/>
  <c r="P107" i="5"/>
  <c r="P170" i="5" s="1"/>
  <c r="P172" i="5" s="1"/>
  <c r="P81" i="5"/>
  <c r="P70" i="5"/>
  <c r="P48" i="5"/>
  <c r="P36" i="5"/>
  <c r="P72" i="5"/>
  <c r="P35" i="5"/>
  <c r="P87" i="5"/>
  <c r="P55" i="5"/>
  <c r="P82" i="5"/>
  <c r="P150" i="5" s="1"/>
  <c r="P34" i="5"/>
  <c r="P68" i="5" s="1"/>
  <c r="P28" i="5"/>
  <c r="P11" i="5"/>
  <c r="P9" i="5"/>
  <c r="P7" i="5"/>
  <c r="P5" i="5"/>
  <c r="P6" i="5" s="1"/>
  <c r="P2" i="5"/>
  <c r="P85" i="5"/>
  <c r="P13" i="5"/>
  <c r="P80" i="5"/>
  <c r="P32" i="5"/>
  <c r="P12" i="5"/>
  <c r="P10" i="5"/>
  <c r="P8" i="5"/>
  <c r="N181" i="5"/>
  <c r="N184" i="5" s="1"/>
  <c r="N185" i="5" s="1"/>
  <c r="N174" i="5"/>
  <c r="N152" i="5"/>
  <c r="N137" i="5"/>
  <c r="N134" i="5"/>
  <c r="N153" i="5"/>
  <c r="N87" i="5"/>
  <c r="N72" i="5"/>
  <c r="N69" i="5"/>
  <c r="N84" i="5"/>
  <c r="N86" i="5"/>
  <c r="N81" i="5"/>
  <c r="N71" i="5"/>
  <c r="N55" i="5"/>
  <c r="N49" i="5"/>
  <c r="N171" i="5" s="1"/>
  <c r="N32" i="5"/>
  <c r="N80" i="5"/>
  <c r="N79" i="5"/>
  <c r="N10" i="5"/>
  <c r="N35" i="5"/>
  <c r="N2" i="5"/>
  <c r="N12" i="5"/>
  <c r="N8" i="5"/>
  <c r="N9" i="5"/>
  <c r="N107" i="5"/>
  <c r="N170" i="5" s="1"/>
  <c r="N172" i="5" s="1"/>
  <c r="N177" i="5" s="1"/>
  <c r="N82" i="5"/>
  <c r="N150" i="5" s="1"/>
  <c r="N70" i="5"/>
  <c r="N67" i="5"/>
  <c r="N36" i="5"/>
  <c r="N21" i="5"/>
  <c r="N19" i="5"/>
  <c r="N17" i="5"/>
  <c r="M3" i="5"/>
  <c r="N7" i="5"/>
  <c r="N28" i="5"/>
  <c r="L3" i="5"/>
  <c r="N85" i="5"/>
  <c r="N11" i="5"/>
  <c r="K3" i="5"/>
  <c r="N48" i="5"/>
  <c r="N51" i="5" s="1"/>
  <c r="N64" i="5" s="1"/>
  <c r="N34" i="5"/>
  <c r="N68" i="5" s="1"/>
  <c r="N18" i="5"/>
  <c r="N16" i="5"/>
  <c r="N13" i="5"/>
  <c r="N22" i="5"/>
  <c r="N20" i="5"/>
  <c r="N136" i="5"/>
  <c r="N5" i="5"/>
  <c r="N6" i="5" s="1"/>
  <c r="T153" i="5"/>
  <c r="T72" i="5"/>
  <c r="T80" i="5"/>
  <c r="T71" i="5"/>
  <c r="T152" i="5"/>
  <c r="T87" i="5"/>
  <c r="T48" i="5"/>
  <c r="T51" i="5" s="1"/>
  <c r="T64" i="5" s="1"/>
  <c r="T32" i="5"/>
  <c r="T82" i="5"/>
  <c r="T150" i="5" s="1"/>
  <c r="U3" i="5"/>
  <c r="T7" i="5"/>
  <c r="T5" i="5"/>
  <c r="T34" i="5"/>
  <c r="T68" i="5" s="1"/>
  <c r="T2" i="5"/>
  <c r="T49" i="5"/>
  <c r="T171" i="5" s="1"/>
  <c r="T17" i="5"/>
  <c r="T15" i="5"/>
  <c r="S3" i="5"/>
  <c r="T55" i="5"/>
  <c r="T9" i="5"/>
  <c r="T18" i="5" s="1"/>
  <c r="T79" i="5"/>
  <c r="T36" i="5"/>
  <c r="T81" i="5"/>
  <c r="T70" i="5"/>
  <c r="T35" i="5"/>
  <c r="T10" i="5"/>
  <c r="T19" i="5" s="1"/>
  <c r="T8" i="5"/>
  <c r="R3" i="5"/>
  <c r="Q6" i="5"/>
  <c r="Q25" i="5"/>
  <c r="Q18" i="5"/>
  <c r="Q110" i="5" s="1"/>
  <c r="Q108" i="5"/>
  <c r="Q116" i="5" s="1"/>
  <c r="Q52" i="5"/>
  <c r="Q123" i="5" s="1"/>
  <c r="Q22" i="5"/>
  <c r="Q141" i="5"/>
  <c r="Q27" i="5"/>
  <c r="N110" i="5" l="1"/>
  <c r="T24" i="5"/>
  <c r="O6" i="5"/>
  <c r="T25" i="5"/>
  <c r="T110" i="5"/>
  <c r="T122" i="5"/>
  <c r="T114" i="5"/>
  <c r="O131" i="5"/>
  <c r="O26" i="5"/>
  <c r="O142" i="5" s="1"/>
  <c r="L174" i="5"/>
  <c r="L153" i="5"/>
  <c r="L136" i="5"/>
  <c r="L152" i="5"/>
  <c r="L137" i="5"/>
  <c r="L107" i="5"/>
  <c r="L170" i="5" s="1"/>
  <c r="L70" i="5"/>
  <c r="L48" i="5"/>
  <c r="L82" i="5"/>
  <c r="L150" i="5" s="1"/>
  <c r="L181" i="5"/>
  <c r="L87" i="5"/>
  <c r="L86" i="5"/>
  <c r="L134" i="5"/>
  <c r="L79" i="5"/>
  <c r="L67" i="5"/>
  <c r="L85" i="5"/>
  <c r="L80" i="5"/>
  <c r="L34" i="5"/>
  <c r="L68" i="5" s="1"/>
  <c r="L28" i="5"/>
  <c r="L69" i="5"/>
  <c r="L5" i="5"/>
  <c r="L8" i="5"/>
  <c r="L81" i="5"/>
  <c r="L49" i="5"/>
  <c r="L171" i="5" s="1"/>
  <c r="L13" i="5"/>
  <c r="L72" i="5"/>
  <c r="L32" i="5"/>
  <c r="L84" i="5"/>
  <c r="L55" i="5"/>
  <c r="L36" i="5"/>
  <c r="L12" i="5"/>
  <c r="L10" i="5"/>
  <c r="L71" i="5"/>
  <c r="L35" i="5"/>
  <c r="L11" i="5"/>
  <c r="L9" i="5"/>
  <c r="L7" i="5"/>
  <c r="L2" i="5"/>
  <c r="T16" i="5"/>
  <c r="N24" i="5"/>
  <c r="N131" i="5"/>
  <c r="N132" i="5" s="1"/>
  <c r="N26" i="5"/>
  <c r="N142" i="5" s="1"/>
  <c r="N54" i="5"/>
  <c r="N74" i="5"/>
  <c r="N108" i="5"/>
  <c r="P25" i="5"/>
  <c r="O25" i="5"/>
  <c r="O140" i="5"/>
  <c r="O29" i="5"/>
  <c r="T111" i="5"/>
  <c r="U152" i="5"/>
  <c r="U82" i="5"/>
  <c r="U150" i="5" s="1"/>
  <c r="U79" i="5"/>
  <c r="U87" i="5"/>
  <c r="U80" i="5"/>
  <c r="U81" i="5"/>
  <c r="U55" i="5"/>
  <c r="U34" i="5"/>
  <c r="U68" i="5" s="1"/>
  <c r="U28" i="5"/>
  <c r="U153" i="5"/>
  <c r="U70" i="5"/>
  <c r="U49" i="5"/>
  <c r="U171" i="5" s="1"/>
  <c r="U5" i="5"/>
  <c r="U71" i="5"/>
  <c r="U48" i="5"/>
  <c r="U51" i="5" s="1"/>
  <c r="U64" i="5" s="1"/>
  <c r="U2" i="5"/>
  <c r="U52" i="5"/>
  <c r="U32" i="5"/>
  <c r="U36" i="5"/>
  <c r="U9" i="5"/>
  <c r="U18" i="5"/>
  <c r="U35" i="5"/>
  <c r="V3" i="5"/>
  <c r="U10" i="5"/>
  <c r="U19" i="5" s="1"/>
  <c r="U8" i="5"/>
  <c r="U15" i="5"/>
  <c r="U7" i="5"/>
  <c r="U72" i="5"/>
  <c r="Q63" i="5"/>
  <c r="Q61" i="5"/>
  <c r="Q62" i="5"/>
  <c r="R152" i="5"/>
  <c r="R153" i="5"/>
  <c r="R70" i="5"/>
  <c r="R48" i="5"/>
  <c r="R87" i="5"/>
  <c r="R82" i="5"/>
  <c r="R150" i="5" s="1"/>
  <c r="R79" i="5"/>
  <c r="R80" i="5"/>
  <c r="R49" i="5"/>
  <c r="R171" i="5" s="1"/>
  <c r="R71" i="5"/>
  <c r="R55" i="5"/>
  <c r="R34" i="5"/>
  <c r="R68" i="5" s="1"/>
  <c r="R28" i="5"/>
  <c r="R81" i="5"/>
  <c r="R7" i="5"/>
  <c r="R5" i="5"/>
  <c r="R35" i="5"/>
  <c r="R10" i="5"/>
  <c r="R72" i="5"/>
  <c r="R36" i="5"/>
  <c r="R9" i="5"/>
  <c r="R2" i="5"/>
  <c r="R8" i="5"/>
  <c r="R32" i="5"/>
  <c r="T52" i="5"/>
  <c r="T115" i="5" s="1"/>
  <c r="T6" i="5"/>
  <c r="N140" i="5"/>
  <c r="N29" i="5"/>
  <c r="K181" i="5"/>
  <c r="K174" i="5"/>
  <c r="K152" i="5"/>
  <c r="K107" i="5"/>
  <c r="K170" i="5" s="1"/>
  <c r="K134" i="5"/>
  <c r="K108" i="5"/>
  <c r="K85" i="5"/>
  <c r="K81" i="5"/>
  <c r="K136" i="5"/>
  <c r="K86" i="5"/>
  <c r="K82" i="5"/>
  <c r="K150" i="5" s="1"/>
  <c r="K153" i="5"/>
  <c r="K84" i="5"/>
  <c r="K55" i="5"/>
  <c r="K80" i="5"/>
  <c r="K70" i="5"/>
  <c r="K87" i="5"/>
  <c r="K72" i="5"/>
  <c r="K69" i="5"/>
  <c r="K49" i="5"/>
  <c r="K171" i="5" s="1"/>
  <c r="K32" i="5"/>
  <c r="K137" i="5"/>
  <c r="K71" i="5"/>
  <c r="K48" i="5"/>
  <c r="K51" i="5" s="1"/>
  <c r="K64" i="5" s="1"/>
  <c r="I3" i="5"/>
  <c r="K11" i="5"/>
  <c r="K20" i="5" s="1"/>
  <c r="H3" i="5"/>
  <c r="K2" i="5"/>
  <c r="K79" i="5"/>
  <c r="K34" i="5"/>
  <c r="K68" i="5" s="1"/>
  <c r="K7" i="5"/>
  <c r="K21" i="5"/>
  <c r="K12" i="5"/>
  <c r="K8" i="5"/>
  <c r="K52" i="5"/>
  <c r="K22" i="5"/>
  <c r="K16" i="5"/>
  <c r="K13" i="5"/>
  <c r="K67" i="5"/>
  <c r="K10" i="5"/>
  <c r="K19" i="5" s="1"/>
  <c r="K28" i="5"/>
  <c r="K17" i="5"/>
  <c r="K15" i="5"/>
  <c r="J3" i="5"/>
  <c r="K35" i="5"/>
  <c r="K9" i="5"/>
  <c r="K5" i="5"/>
  <c r="K6" i="5" s="1"/>
  <c r="K36" i="5"/>
  <c r="M181" i="5"/>
  <c r="M153" i="5"/>
  <c r="M134" i="5"/>
  <c r="M87" i="5"/>
  <c r="M84" i="5"/>
  <c r="M80" i="5"/>
  <c r="M107" i="5"/>
  <c r="M170" i="5" s="1"/>
  <c r="M85" i="5"/>
  <c r="M81" i="5"/>
  <c r="M152" i="5"/>
  <c r="M137" i="5"/>
  <c r="M82" i="5"/>
  <c r="M150" i="5" s="1"/>
  <c r="M67" i="5"/>
  <c r="M79" i="5"/>
  <c r="M71" i="5"/>
  <c r="M35" i="5"/>
  <c r="M174" i="5"/>
  <c r="M70" i="5"/>
  <c r="M48" i="5"/>
  <c r="M36" i="5"/>
  <c r="M49" i="5"/>
  <c r="M171" i="5" s="1"/>
  <c r="M13" i="5"/>
  <c r="M72" i="5"/>
  <c r="M32" i="5"/>
  <c r="M55" i="5"/>
  <c r="M12" i="5"/>
  <c r="M10" i="5"/>
  <c r="M8" i="5"/>
  <c r="M136" i="5"/>
  <c r="M86" i="5"/>
  <c r="M69" i="5"/>
  <c r="M11" i="5"/>
  <c r="M9" i="5"/>
  <c r="M7" i="5"/>
  <c r="M24" i="5" s="1"/>
  <c r="M5" i="5"/>
  <c r="M2" i="5"/>
  <c r="M34" i="5"/>
  <c r="M68" i="5" s="1"/>
  <c r="M28" i="5"/>
  <c r="N25" i="5"/>
  <c r="N52" i="5"/>
  <c r="N115" i="5" s="1"/>
  <c r="Q124" i="5"/>
  <c r="O24" i="5"/>
  <c r="O76" i="5"/>
  <c r="O75" i="5"/>
  <c r="O93" i="5"/>
  <c r="O91" i="5"/>
  <c r="O100" i="5"/>
  <c r="O98" i="5"/>
  <c r="O96" i="5"/>
  <c r="O89" i="5"/>
  <c r="O149" i="5"/>
  <c r="O90" i="5"/>
  <c r="O97" i="5"/>
  <c r="O94" i="5"/>
  <c r="O101" i="5"/>
  <c r="O92" i="5"/>
  <c r="O99" i="5"/>
  <c r="Q112" i="5"/>
  <c r="N15" i="5"/>
  <c r="N76" i="5"/>
  <c r="N75" i="5"/>
  <c r="N141" i="5"/>
  <c r="N27" i="5"/>
  <c r="P141" i="5"/>
  <c r="P27" i="5"/>
  <c r="P29" i="5"/>
  <c r="P140" i="5"/>
  <c r="P24" i="5"/>
  <c r="Q115" i="5"/>
  <c r="O141" i="5"/>
  <c r="O27" i="5"/>
  <c r="T26" i="5"/>
  <c r="T142" i="5" s="1"/>
  <c r="S153" i="5"/>
  <c r="S87" i="5"/>
  <c r="S80" i="5"/>
  <c r="S81" i="5"/>
  <c r="S152" i="5"/>
  <c r="S70" i="5"/>
  <c r="S72" i="5"/>
  <c r="S35" i="5"/>
  <c r="S82" i="5"/>
  <c r="S150" i="5" s="1"/>
  <c r="S79" i="5"/>
  <c r="S36" i="5"/>
  <c r="S28" i="5"/>
  <c r="S71" i="5"/>
  <c r="S48" i="5"/>
  <c r="S34" i="5"/>
  <c r="S68" i="5" s="1"/>
  <c r="S10" i="5"/>
  <c r="S8" i="5"/>
  <c r="S49" i="5"/>
  <c r="S171" i="5" s="1"/>
  <c r="S32" i="5"/>
  <c r="S55" i="5"/>
  <c r="S9" i="5"/>
  <c r="S7" i="5"/>
  <c r="S5" i="5"/>
  <c r="S2" i="5"/>
  <c r="N104" i="5"/>
  <c r="N111" i="5"/>
  <c r="N96" i="5"/>
  <c r="N98" i="5"/>
  <c r="N100" i="5"/>
  <c r="N89" i="5"/>
  <c r="N91" i="5"/>
  <c r="N93" i="5"/>
  <c r="N128" i="5"/>
  <c r="N124" i="5"/>
  <c r="N120" i="5"/>
  <c r="N116" i="5"/>
  <c r="N99" i="5"/>
  <c r="N149" i="5"/>
  <c r="N123" i="5"/>
  <c r="N101" i="5"/>
  <c r="N122" i="5"/>
  <c r="N92" i="5"/>
  <c r="N126" i="5"/>
  <c r="N114" i="5"/>
  <c r="N118" i="5"/>
  <c r="N97" i="5"/>
  <c r="N94" i="5"/>
  <c r="N90" i="5"/>
  <c r="P131" i="5"/>
  <c r="P26" i="5"/>
  <c r="P142" i="5" s="1"/>
  <c r="O172" i="5"/>
  <c r="O54" i="5"/>
  <c r="O74" i="5"/>
  <c r="O104" i="5"/>
  <c r="N127" i="5" l="1"/>
  <c r="S6" i="5"/>
  <c r="R6" i="5"/>
  <c r="L24" i="5"/>
  <c r="N119" i="5"/>
  <c r="N112" i="5"/>
  <c r="U6" i="5"/>
  <c r="M54" i="5"/>
  <c r="M74" i="5"/>
  <c r="K75" i="5"/>
  <c r="K76" i="5"/>
  <c r="Q178" i="5"/>
  <c r="Q179" i="5"/>
  <c r="L141" i="5"/>
  <c r="L27" i="5"/>
  <c r="L74" i="5"/>
  <c r="L54" i="5"/>
  <c r="O177" i="5"/>
  <c r="N63" i="5"/>
  <c r="N61" i="5"/>
  <c r="N62" i="5"/>
  <c r="M25" i="5"/>
  <c r="M104" i="5"/>
  <c r="K112" i="5"/>
  <c r="K111" i="5"/>
  <c r="K140" i="5"/>
  <c r="K29" i="5"/>
  <c r="K25" i="5"/>
  <c r="K149" i="5"/>
  <c r="K120" i="5"/>
  <c r="K92" i="5"/>
  <c r="K124" i="5"/>
  <c r="K99" i="5"/>
  <c r="K90" i="5"/>
  <c r="K127" i="5"/>
  <c r="K118" i="5"/>
  <c r="K126" i="5"/>
  <c r="K116" i="5"/>
  <c r="K94" i="5"/>
  <c r="K128" i="5"/>
  <c r="K115" i="5"/>
  <c r="K101" i="5"/>
  <c r="K97" i="5"/>
  <c r="K123" i="5"/>
  <c r="K114" i="5"/>
  <c r="K119" i="5"/>
  <c r="K122" i="5"/>
  <c r="K184" i="5"/>
  <c r="K185" i="5" s="1"/>
  <c r="U25" i="5"/>
  <c r="U110" i="5"/>
  <c r="U17" i="5"/>
  <c r="U115" i="5"/>
  <c r="U122" i="5"/>
  <c r="M97" i="5"/>
  <c r="M94" i="5"/>
  <c r="M92" i="5"/>
  <c r="M149" i="5"/>
  <c r="M99" i="5"/>
  <c r="M101" i="5"/>
  <c r="M90" i="5"/>
  <c r="K63" i="5"/>
  <c r="K62" i="5"/>
  <c r="K61" i="5"/>
  <c r="M6" i="5"/>
  <c r="M140" i="5"/>
  <c r="M29" i="5"/>
  <c r="M76" i="5"/>
  <c r="M75" i="5"/>
  <c r="M172" i="5"/>
  <c r="K141" i="5"/>
  <c r="K27" i="5"/>
  <c r="H137" i="5"/>
  <c r="H152" i="5"/>
  <c r="H136" i="5"/>
  <c r="H181" i="5"/>
  <c r="H174" i="5"/>
  <c r="H79" i="5"/>
  <c r="H72" i="5"/>
  <c r="H69" i="5"/>
  <c r="H153" i="5"/>
  <c r="H107" i="5"/>
  <c r="H170" i="5" s="1"/>
  <c r="H87" i="5"/>
  <c r="H134" i="5"/>
  <c r="H84" i="5"/>
  <c r="H70" i="5"/>
  <c r="H86" i="5"/>
  <c r="H81" i="5"/>
  <c r="H32" i="5"/>
  <c r="H36" i="5"/>
  <c r="H12" i="5"/>
  <c r="H8" i="5"/>
  <c r="H2" i="5"/>
  <c r="H71" i="5"/>
  <c r="H28" i="5"/>
  <c r="H10" i="5"/>
  <c r="H5" i="5"/>
  <c r="H80" i="5"/>
  <c r="H48" i="5"/>
  <c r="H51" i="5" s="1"/>
  <c r="H35" i="5"/>
  <c r="H19" i="5"/>
  <c r="H17" i="5"/>
  <c r="H15" i="5"/>
  <c r="G3" i="5"/>
  <c r="H82" i="5"/>
  <c r="H150" i="5" s="1"/>
  <c r="H49" i="5"/>
  <c r="H171" i="5" s="1"/>
  <c r="H11" i="5"/>
  <c r="E3" i="5"/>
  <c r="H34" i="5"/>
  <c r="H68" i="5" s="1"/>
  <c r="H22" i="5"/>
  <c r="H9" i="5"/>
  <c r="H85" i="5"/>
  <c r="H67" i="5"/>
  <c r="H55" i="5"/>
  <c r="H20" i="5"/>
  <c r="H18" i="5"/>
  <c r="H13" i="5"/>
  <c r="H21" i="5"/>
  <c r="F3" i="5"/>
  <c r="H7" i="5"/>
  <c r="K104" i="5"/>
  <c r="R131" i="5"/>
  <c r="R26" i="5"/>
  <c r="R142" i="5" s="1"/>
  <c r="U131" i="5"/>
  <c r="U132" i="5" s="1"/>
  <c r="U26" i="5"/>
  <c r="U142" i="5" s="1"/>
  <c r="U61" i="5"/>
  <c r="U62" i="5"/>
  <c r="U63" i="5"/>
  <c r="L140" i="5"/>
  <c r="L29" i="5"/>
  <c r="L76" i="5"/>
  <c r="L75" i="5"/>
  <c r="S131" i="5"/>
  <c r="S26" i="5"/>
  <c r="S142" i="5" s="1"/>
  <c r="L131" i="5"/>
  <c r="L26" i="5"/>
  <c r="L142" i="5" s="1"/>
  <c r="M141" i="5"/>
  <c r="M27" i="5"/>
  <c r="K26" i="5"/>
  <c r="K142" i="5" s="1"/>
  <c r="K131" i="5"/>
  <c r="K132" i="5" s="1"/>
  <c r="K18" i="5"/>
  <c r="K110" i="5" s="1"/>
  <c r="T61" i="5"/>
  <c r="T63" i="5"/>
  <c r="T62" i="5"/>
  <c r="V153" i="5"/>
  <c r="V82" i="5"/>
  <c r="V150" i="5" s="1"/>
  <c r="V71" i="5"/>
  <c r="V52" i="5"/>
  <c r="V49" i="5"/>
  <c r="V171" i="5" s="1"/>
  <c r="V79" i="5"/>
  <c r="V72" i="5"/>
  <c r="V36" i="5"/>
  <c r="V81" i="5"/>
  <c r="V35" i="5"/>
  <c r="V152" i="5"/>
  <c r="V48" i="5"/>
  <c r="V51" i="5" s="1"/>
  <c r="V34" i="5"/>
  <c r="V68" i="5" s="1"/>
  <c r="W3" i="5"/>
  <c r="V32" i="5"/>
  <c r="V9" i="5"/>
  <c r="V18" i="5" s="1"/>
  <c r="V7" i="5"/>
  <c r="V24" i="5" s="1"/>
  <c r="V5" i="5"/>
  <c r="V15" i="5" s="1"/>
  <c r="V2" i="5"/>
  <c r="V55" i="5"/>
  <c r="V16" i="5"/>
  <c r="V80" i="5"/>
  <c r="V28" i="5"/>
  <c r="V10" i="5"/>
  <c r="V19" i="5" s="1"/>
  <c r="V8" i="5"/>
  <c r="V25" i="5" s="1"/>
  <c r="V87" i="5"/>
  <c r="V70" i="5"/>
  <c r="T112" i="5"/>
  <c r="L149" i="5"/>
  <c r="L97" i="5"/>
  <c r="L101" i="5"/>
  <c r="L99" i="5"/>
  <c r="L90" i="5"/>
  <c r="L94" i="5"/>
  <c r="L92" i="5"/>
  <c r="L100" i="5"/>
  <c r="L98" i="5"/>
  <c r="L89" i="5"/>
  <c r="L91" i="5"/>
  <c r="L93" i="5"/>
  <c r="L96" i="5"/>
  <c r="K24" i="5"/>
  <c r="I174" i="5"/>
  <c r="I152" i="5"/>
  <c r="I153" i="5"/>
  <c r="I134" i="5"/>
  <c r="I86" i="5"/>
  <c r="I82" i="5"/>
  <c r="I150" i="5" s="1"/>
  <c r="I79" i="5"/>
  <c r="I137" i="5"/>
  <c r="I87" i="5"/>
  <c r="I84" i="5"/>
  <c r="I107" i="5"/>
  <c r="I170" i="5" s="1"/>
  <c r="I85" i="5"/>
  <c r="I104" i="5" s="1"/>
  <c r="I136" i="5"/>
  <c r="I48" i="5"/>
  <c r="I34" i="5"/>
  <c r="I68" i="5" s="1"/>
  <c r="I28" i="5"/>
  <c r="I71" i="5"/>
  <c r="I67" i="5"/>
  <c r="I12" i="5"/>
  <c r="I72" i="5"/>
  <c r="I32" i="5"/>
  <c r="I13" i="5"/>
  <c r="I80" i="5"/>
  <c r="I69" i="5"/>
  <c r="I35" i="5"/>
  <c r="I5" i="5"/>
  <c r="I6" i="5" s="1"/>
  <c r="I70" i="5"/>
  <c r="I81" i="5"/>
  <c r="I49" i="5"/>
  <c r="I171" i="5" s="1"/>
  <c r="I181" i="5"/>
  <c r="I11" i="5"/>
  <c r="I9" i="5"/>
  <c r="I36" i="5"/>
  <c r="I10" i="5"/>
  <c r="I8" i="5"/>
  <c r="I7" i="5"/>
  <c r="I2" i="5"/>
  <c r="I55" i="5"/>
  <c r="R24" i="5"/>
  <c r="N178" i="5"/>
  <c r="N179" i="5"/>
  <c r="L25" i="5"/>
  <c r="L104" i="5"/>
  <c r="M131" i="5"/>
  <c r="M26" i="5"/>
  <c r="M142" i="5" s="1"/>
  <c r="M91" i="5"/>
  <c r="M100" i="5"/>
  <c r="M96" i="5"/>
  <c r="M89" i="5"/>
  <c r="M93" i="5"/>
  <c r="M98" i="5"/>
  <c r="S24" i="5"/>
  <c r="S25" i="5"/>
  <c r="J181" i="5"/>
  <c r="J136" i="5"/>
  <c r="J174" i="5"/>
  <c r="J137" i="5"/>
  <c r="J107" i="5"/>
  <c r="J170" i="5" s="1"/>
  <c r="J153" i="5"/>
  <c r="J152" i="5"/>
  <c r="J80" i="5"/>
  <c r="J71" i="5"/>
  <c r="J49" i="5"/>
  <c r="J171" i="5" s="1"/>
  <c r="J81" i="5"/>
  <c r="J85" i="5"/>
  <c r="J104" i="5" s="1"/>
  <c r="J79" i="5"/>
  <c r="J69" i="5"/>
  <c r="J82" i="5"/>
  <c r="J150" i="5" s="1"/>
  <c r="J36" i="5"/>
  <c r="J134" i="5"/>
  <c r="J55" i="5"/>
  <c r="J35" i="5"/>
  <c r="J86" i="5"/>
  <c r="J84" i="5"/>
  <c r="J87" i="5"/>
  <c r="J48" i="5"/>
  <c r="J34" i="5"/>
  <c r="J68" i="5" s="1"/>
  <c r="J11" i="5"/>
  <c r="J9" i="5"/>
  <c r="J7" i="5"/>
  <c r="J24" i="5" s="1"/>
  <c r="J5" i="5"/>
  <c r="J2" i="5"/>
  <c r="J72" i="5"/>
  <c r="J70" i="5"/>
  <c r="J32" i="5"/>
  <c r="J13" i="5"/>
  <c r="J12" i="5"/>
  <c r="J10" i="5"/>
  <c r="J8" i="5"/>
  <c r="J25" i="5" s="1"/>
  <c r="J28" i="5"/>
  <c r="J67" i="5"/>
  <c r="K54" i="5"/>
  <c r="K74" i="5"/>
  <c r="K96" i="5"/>
  <c r="K89" i="5"/>
  <c r="K93" i="5"/>
  <c r="K98" i="5"/>
  <c r="K100" i="5"/>
  <c r="K91" i="5"/>
  <c r="K172" i="5"/>
  <c r="R25" i="5"/>
  <c r="U24" i="5"/>
  <c r="U16" i="5"/>
  <c r="L6" i="5"/>
  <c r="L172" i="5"/>
  <c r="T123" i="5"/>
  <c r="V64" i="5" l="1"/>
  <c r="H24" i="5"/>
  <c r="H64" i="5"/>
  <c r="H110" i="5"/>
  <c r="I172" i="5"/>
  <c r="I177" i="5" s="1"/>
  <c r="I17" i="5"/>
  <c r="V110" i="5"/>
  <c r="J6" i="5"/>
  <c r="I93" i="5"/>
  <c r="I98" i="5"/>
  <c r="I91" i="5"/>
  <c r="I96" i="5"/>
  <c r="I89" i="5"/>
  <c r="I100" i="5"/>
  <c r="I141" i="5"/>
  <c r="I27" i="5"/>
  <c r="V123" i="5"/>
  <c r="H74" i="5"/>
  <c r="H54" i="5"/>
  <c r="H184" i="5"/>
  <c r="H185" i="5" s="1"/>
  <c r="U111" i="5"/>
  <c r="U112" i="5"/>
  <c r="J74" i="5"/>
  <c r="J54" i="5"/>
  <c r="J75" i="5"/>
  <c r="J76" i="5"/>
  <c r="J141" i="5"/>
  <c r="J27" i="5"/>
  <c r="J131" i="5"/>
  <c r="J26" i="5"/>
  <c r="J142" i="5" s="1"/>
  <c r="I140" i="5"/>
  <c r="I29" i="5"/>
  <c r="F174" i="5"/>
  <c r="F152" i="5"/>
  <c r="F181" i="5"/>
  <c r="F153" i="5"/>
  <c r="F136" i="5"/>
  <c r="F137" i="5"/>
  <c r="F107" i="5"/>
  <c r="F170" i="5" s="1"/>
  <c r="F134" i="5"/>
  <c r="F81" i="5"/>
  <c r="F70" i="5"/>
  <c r="F48" i="5"/>
  <c r="F86" i="5"/>
  <c r="F80" i="5"/>
  <c r="F71" i="5"/>
  <c r="F84" i="5"/>
  <c r="F79" i="5"/>
  <c r="F72" i="5"/>
  <c r="F69" i="5"/>
  <c r="F34" i="5"/>
  <c r="F68" i="5" s="1"/>
  <c r="F28" i="5"/>
  <c r="F85" i="5"/>
  <c r="F104" i="5" s="1"/>
  <c r="F67" i="5"/>
  <c r="F55" i="5"/>
  <c r="F5" i="5"/>
  <c r="F36" i="5"/>
  <c r="F20" i="5"/>
  <c r="F8" i="5"/>
  <c r="F49" i="5"/>
  <c r="F171" i="5" s="1"/>
  <c r="F87" i="5"/>
  <c r="F10" i="5"/>
  <c r="F19" i="5" s="1"/>
  <c r="F35" i="5"/>
  <c r="F12" i="5"/>
  <c r="F21" i="5" s="1"/>
  <c r="F32" i="5"/>
  <c r="F11" i="5"/>
  <c r="F9" i="5"/>
  <c r="F18" i="5" s="1"/>
  <c r="F7" i="5"/>
  <c r="F16" i="5" s="1"/>
  <c r="F2" i="5"/>
  <c r="F13" i="5"/>
  <c r="F22" i="5" s="1"/>
  <c r="F82" i="5"/>
  <c r="F150" i="5" s="1"/>
  <c r="G181" i="5"/>
  <c r="G153" i="5"/>
  <c r="G174" i="5"/>
  <c r="G134" i="5"/>
  <c r="G87" i="5"/>
  <c r="G84" i="5"/>
  <c r="G80" i="5"/>
  <c r="G85" i="5"/>
  <c r="G81" i="5"/>
  <c r="G136" i="5"/>
  <c r="G86" i="5"/>
  <c r="G67" i="5"/>
  <c r="G152" i="5"/>
  <c r="G137" i="5"/>
  <c r="G82" i="5"/>
  <c r="G150" i="5" s="1"/>
  <c r="G72" i="5"/>
  <c r="G107" i="5"/>
  <c r="G170" i="5" s="1"/>
  <c r="G55" i="5"/>
  <c r="G35" i="5"/>
  <c r="G108" i="5"/>
  <c r="G49" i="5"/>
  <c r="G171" i="5" s="1"/>
  <c r="G36" i="5"/>
  <c r="G52" i="5"/>
  <c r="G79" i="5"/>
  <c r="G71" i="5"/>
  <c r="G69" i="5"/>
  <c r="G28" i="5"/>
  <c r="G12" i="5"/>
  <c r="G10" i="5"/>
  <c r="G8" i="5"/>
  <c r="G48" i="5"/>
  <c r="G34" i="5"/>
  <c r="G68" i="5" s="1"/>
  <c r="G70" i="5"/>
  <c r="G32" i="5"/>
  <c r="G11" i="5"/>
  <c r="G9" i="5"/>
  <c r="G7" i="5"/>
  <c r="G24" i="5" s="1"/>
  <c r="G5" i="5"/>
  <c r="G2" i="5"/>
  <c r="G13" i="5"/>
  <c r="H91" i="5"/>
  <c r="H100" i="5"/>
  <c r="H96" i="5"/>
  <c r="H93" i="5"/>
  <c r="H89" i="5"/>
  <c r="H98" i="5"/>
  <c r="H25" i="5"/>
  <c r="H52" i="5"/>
  <c r="U114" i="5"/>
  <c r="J172" i="5"/>
  <c r="I24" i="5"/>
  <c r="W153" i="5"/>
  <c r="W152" i="5"/>
  <c r="W81" i="5"/>
  <c r="W82" i="5"/>
  <c r="W150" i="5" s="1"/>
  <c r="W87" i="5"/>
  <c r="W79" i="5"/>
  <c r="W55" i="5"/>
  <c r="W71" i="5"/>
  <c r="W48" i="5"/>
  <c r="W32" i="5"/>
  <c r="W52" i="5"/>
  <c r="W9" i="5"/>
  <c r="W18" i="5" s="1"/>
  <c r="W51" i="5"/>
  <c r="W64" i="5" s="1"/>
  <c r="W49" i="5"/>
  <c r="W171" i="5" s="1"/>
  <c r="W2" i="5"/>
  <c r="W10" i="5"/>
  <c r="W36" i="5"/>
  <c r="W16" i="5"/>
  <c r="W80" i="5"/>
  <c r="W72" i="5"/>
  <c r="W70" i="5"/>
  <c r="W28" i="5"/>
  <c r="W35" i="5"/>
  <c r="W34" i="5"/>
  <c r="W68" i="5" s="1"/>
  <c r="W19" i="5"/>
  <c r="W7" i="5"/>
  <c r="W5" i="5"/>
  <c r="W15" i="5" s="1"/>
  <c r="W8" i="5"/>
  <c r="W25" i="5" s="1"/>
  <c r="V62" i="5"/>
  <c r="V61" i="5"/>
  <c r="V63" i="5"/>
  <c r="H76" i="5"/>
  <c r="H75" i="5"/>
  <c r="E181" i="5"/>
  <c r="E174" i="5"/>
  <c r="E152" i="5"/>
  <c r="E107" i="5"/>
  <c r="E170" i="5" s="1"/>
  <c r="E153" i="5"/>
  <c r="E85" i="5"/>
  <c r="E81" i="5"/>
  <c r="E134" i="5"/>
  <c r="E86" i="5"/>
  <c r="E82" i="5"/>
  <c r="E150" i="5" s="1"/>
  <c r="E136" i="5"/>
  <c r="E87" i="5"/>
  <c r="E55" i="5"/>
  <c r="E79" i="5"/>
  <c r="E80" i="5"/>
  <c r="E71" i="5"/>
  <c r="E67" i="5"/>
  <c r="E32" i="5"/>
  <c r="E48" i="5"/>
  <c r="E70" i="5"/>
  <c r="E9" i="5"/>
  <c r="E7" i="5"/>
  <c r="E2" i="5"/>
  <c r="E10" i="5"/>
  <c r="E11" i="5"/>
  <c r="E20" i="5" s="1"/>
  <c r="E5" i="5"/>
  <c r="E12" i="5"/>
  <c r="E36" i="5"/>
  <c r="E18" i="5"/>
  <c r="E13" i="5"/>
  <c r="E137" i="5"/>
  <c r="E69" i="5"/>
  <c r="E28" i="5"/>
  <c r="E8" i="5"/>
  <c r="E84" i="5"/>
  <c r="E72" i="5"/>
  <c r="E51" i="5"/>
  <c r="E64" i="5" s="1"/>
  <c r="E49" i="5"/>
  <c r="E171" i="5" s="1"/>
  <c r="E34" i="5"/>
  <c r="E68" i="5" s="1"/>
  <c r="E19" i="5"/>
  <c r="E15" i="5"/>
  <c r="D3" i="5"/>
  <c r="E35" i="5"/>
  <c r="H59" i="5"/>
  <c r="H143" i="5" s="1"/>
  <c r="H58" i="5"/>
  <c r="H38" i="5"/>
  <c r="H42" i="5" s="1"/>
  <c r="H6" i="5"/>
  <c r="H141" i="5"/>
  <c r="H27" i="5"/>
  <c r="H124" i="5"/>
  <c r="H99" i="5"/>
  <c r="H118" i="5"/>
  <c r="H149" i="5"/>
  <c r="H122" i="5"/>
  <c r="H97" i="5"/>
  <c r="H115" i="5"/>
  <c r="H123" i="5"/>
  <c r="H114" i="5"/>
  <c r="H127" i="5"/>
  <c r="H119" i="5"/>
  <c r="H101" i="5"/>
  <c r="H92" i="5"/>
  <c r="H94" i="5"/>
  <c r="H126" i="5"/>
  <c r="H90" i="5"/>
  <c r="H108" i="5"/>
  <c r="H116" i="5" s="1"/>
  <c r="M177" i="5"/>
  <c r="I76" i="5"/>
  <c r="I75" i="5"/>
  <c r="I108" i="5"/>
  <c r="I124" i="5" s="1"/>
  <c r="J140" i="5"/>
  <c r="J29" i="5"/>
  <c r="J98" i="5"/>
  <c r="J100" i="5"/>
  <c r="J93" i="5"/>
  <c r="J96" i="5"/>
  <c r="J91" i="5"/>
  <c r="J89" i="5"/>
  <c r="I25" i="5"/>
  <c r="I131" i="5"/>
  <c r="I26" i="5"/>
  <c r="I142" i="5" s="1"/>
  <c r="K135" i="5"/>
  <c r="L132" i="5"/>
  <c r="L135" i="5" s="1"/>
  <c r="H140" i="5"/>
  <c r="H29" i="5"/>
  <c r="H104" i="5"/>
  <c r="H112" i="5"/>
  <c r="H111" i="5"/>
  <c r="H172" i="5"/>
  <c r="V131" i="5"/>
  <c r="V132" i="5" s="1"/>
  <c r="V26" i="5"/>
  <c r="V142" i="5" s="1"/>
  <c r="L177" i="5"/>
  <c r="K177" i="5"/>
  <c r="J101" i="5"/>
  <c r="J149" i="5"/>
  <c r="J97" i="5"/>
  <c r="J90" i="5"/>
  <c r="J99" i="5"/>
  <c r="J94" i="5"/>
  <c r="J92" i="5"/>
  <c r="I149" i="5"/>
  <c r="I99" i="5"/>
  <c r="I90" i="5"/>
  <c r="I94" i="5"/>
  <c r="I97" i="5"/>
  <c r="I92" i="5"/>
  <c r="I101" i="5"/>
  <c r="I74" i="5"/>
  <c r="I54" i="5"/>
  <c r="I15" i="5"/>
  <c r="V6" i="5"/>
  <c r="V17" i="5"/>
  <c r="V114" i="5" s="1"/>
  <c r="R132" i="5"/>
  <c r="H16" i="5"/>
  <c r="H40" i="5" s="1"/>
  <c r="H44" i="5" s="1"/>
  <c r="H131" i="5"/>
  <c r="H132" i="5" s="1"/>
  <c r="H135" i="5" s="1"/>
  <c r="H26" i="5"/>
  <c r="H142" i="5" s="1"/>
  <c r="U123" i="5"/>
  <c r="H120" i="5" l="1"/>
  <c r="E25" i="5"/>
  <c r="E24" i="5"/>
  <c r="W24" i="5"/>
  <c r="V122" i="5"/>
  <c r="H128" i="5"/>
  <c r="W110" i="5"/>
  <c r="F6" i="5"/>
  <c r="E104" i="5"/>
  <c r="L179" i="5"/>
  <c r="L178" i="5"/>
  <c r="E43" i="5"/>
  <c r="F110" i="5"/>
  <c r="W58" i="5"/>
  <c r="W40" i="5"/>
  <c r="W44" i="5" s="1"/>
  <c r="W39" i="5"/>
  <c r="W43" i="5" s="1"/>
  <c r="W38" i="5"/>
  <c r="W42" i="5" s="1"/>
  <c r="F184" i="5"/>
  <c r="F185" i="5" s="1"/>
  <c r="I59" i="5"/>
  <c r="I143" i="5" s="1"/>
  <c r="I145" i="5" s="1"/>
  <c r="I58" i="5"/>
  <c r="I38" i="5"/>
  <c r="I42" i="5" s="1"/>
  <c r="I120" i="5"/>
  <c r="I128" i="5"/>
  <c r="M179" i="5"/>
  <c r="M178" i="5"/>
  <c r="H39" i="5"/>
  <c r="H43" i="5" s="1"/>
  <c r="D181" i="5"/>
  <c r="D153" i="5"/>
  <c r="D136" i="5"/>
  <c r="D137" i="5"/>
  <c r="D174" i="5"/>
  <c r="D134" i="5"/>
  <c r="D82" i="5"/>
  <c r="D150" i="5" s="1"/>
  <c r="D71" i="5"/>
  <c r="D52" i="5"/>
  <c r="D49" i="5"/>
  <c r="D171" i="5" s="1"/>
  <c r="D85" i="5"/>
  <c r="D84" i="5"/>
  <c r="D81" i="5"/>
  <c r="D70" i="5"/>
  <c r="D51" i="5"/>
  <c r="D64" i="5" s="1"/>
  <c r="D36" i="5"/>
  <c r="D107" i="5"/>
  <c r="D170" i="5" s="1"/>
  <c r="D87" i="5"/>
  <c r="D35" i="5"/>
  <c r="D21" i="5"/>
  <c r="D72" i="5"/>
  <c r="D15" i="5"/>
  <c r="D152" i="5"/>
  <c r="D86" i="5"/>
  <c r="D67" i="5"/>
  <c r="D55" i="5"/>
  <c r="D32" i="5"/>
  <c r="D28" i="5"/>
  <c r="D11" i="5"/>
  <c r="D9" i="5"/>
  <c r="D7" i="5"/>
  <c r="D24" i="5" s="1"/>
  <c r="D5" i="5"/>
  <c r="D2" i="5"/>
  <c r="D80" i="5"/>
  <c r="D79" i="5"/>
  <c r="D20" i="5"/>
  <c r="D13" i="5"/>
  <c r="D29" i="5" s="1"/>
  <c r="D48" i="5"/>
  <c r="D12" i="5"/>
  <c r="D27" i="5" s="1"/>
  <c r="D10" i="5"/>
  <c r="D19" i="5" s="1"/>
  <c r="D8" i="5"/>
  <c r="D25" i="5" s="1"/>
  <c r="D34" i="5"/>
  <c r="D68" i="5" s="1"/>
  <c r="D69" i="5"/>
  <c r="O20" i="5"/>
  <c r="Q58" i="5"/>
  <c r="P16" i="5"/>
  <c r="Q38" i="5"/>
  <c r="Q42" i="5" s="1"/>
  <c r="P17" i="5"/>
  <c r="P19" i="5"/>
  <c r="P20" i="5"/>
  <c r="N103" i="5"/>
  <c r="N144" i="5" s="1"/>
  <c r="Q40" i="5"/>
  <c r="Q44" i="5" s="1"/>
  <c r="O103" i="5"/>
  <c r="O144" i="5" s="1"/>
  <c r="Q39" i="5"/>
  <c r="Q43" i="5" s="1"/>
  <c r="P132" i="5"/>
  <c r="P22" i="5"/>
  <c r="P21" i="5"/>
  <c r="P108" i="5"/>
  <c r="O17" i="5"/>
  <c r="O21" i="5"/>
  <c r="O22" i="5"/>
  <c r="P52" i="5"/>
  <c r="P18" i="5"/>
  <c r="P51" i="5"/>
  <c r="P64" i="5" s="1"/>
  <c r="P15" i="5"/>
  <c r="O19" i="5"/>
  <c r="L103" i="5"/>
  <c r="L144" i="5" s="1"/>
  <c r="M132" i="5"/>
  <c r="M135" i="5" s="1"/>
  <c r="M103" i="5"/>
  <c r="M144" i="5" s="1"/>
  <c r="M19" i="5"/>
  <c r="O16" i="5"/>
  <c r="M17" i="5"/>
  <c r="M18" i="5"/>
  <c r="M110" i="5" s="1"/>
  <c r="O18" i="5"/>
  <c r="K103" i="5"/>
  <c r="K144" i="5" s="1"/>
  <c r="O51" i="5"/>
  <c r="O64" i="5" s="1"/>
  <c r="M108" i="5"/>
  <c r="M16" i="5"/>
  <c r="M15" i="5"/>
  <c r="S51" i="5"/>
  <c r="S64" i="5" s="1"/>
  <c r="S52" i="5"/>
  <c r="M52" i="5"/>
  <c r="T58" i="5"/>
  <c r="L19" i="5"/>
  <c r="O15" i="5"/>
  <c r="S19" i="5"/>
  <c r="S18" i="5"/>
  <c r="L108" i="5"/>
  <c r="R15" i="5"/>
  <c r="M20" i="5"/>
  <c r="S15" i="5"/>
  <c r="L15" i="5"/>
  <c r="L17" i="5"/>
  <c r="R17" i="5"/>
  <c r="M51" i="5"/>
  <c r="M64" i="5" s="1"/>
  <c r="M21" i="5"/>
  <c r="M22" i="5"/>
  <c r="O52" i="5"/>
  <c r="S17" i="5"/>
  <c r="S16" i="5"/>
  <c r="T38" i="5"/>
  <c r="T42" i="5" s="1"/>
  <c r="R16" i="5"/>
  <c r="O108" i="5"/>
  <c r="R51" i="5"/>
  <c r="R64" i="5" s="1"/>
  <c r="T40" i="5"/>
  <c r="T44" i="5" s="1"/>
  <c r="K57" i="5"/>
  <c r="R52" i="5"/>
  <c r="I16" i="5"/>
  <c r="I40" i="5" s="1"/>
  <c r="I44" i="5" s="1"/>
  <c r="L21" i="5"/>
  <c r="N40" i="5"/>
  <c r="N44" i="5" s="1"/>
  <c r="J21" i="5"/>
  <c r="J51" i="5"/>
  <c r="J64" i="5" s="1"/>
  <c r="J16" i="5"/>
  <c r="K39" i="5"/>
  <c r="K43" i="5" s="1"/>
  <c r="J103" i="5"/>
  <c r="J144" i="5" s="1"/>
  <c r="L22" i="5"/>
  <c r="L51" i="5"/>
  <c r="L64" i="5" s="1"/>
  <c r="K58" i="5"/>
  <c r="N135" i="5"/>
  <c r="I103" i="5"/>
  <c r="I144" i="5" s="1"/>
  <c r="N58" i="5"/>
  <c r="J22" i="5"/>
  <c r="J19" i="5"/>
  <c r="O132" i="5"/>
  <c r="O135" i="5" s="1"/>
  <c r="N59" i="5"/>
  <c r="N143" i="5" s="1"/>
  <c r="N145" i="5" s="1"/>
  <c r="R19" i="5"/>
  <c r="U58" i="5"/>
  <c r="H103" i="5"/>
  <c r="H144" i="5" s="1"/>
  <c r="H145" i="5" s="1"/>
  <c r="R18" i="5"/>
  <c r="K59" i="5"/>
  <c r="K143" i="5" s="1"/>
  <c r="K145" i="5" s="1"/>
  <c r="L18" i="5"/>
  <c r="L110" i="5" s="1"/>
  <c r="I22" i="5"/>
  <c r="N39" i="5"/>
  <c r="N43" i="5" s="1"/>
  <c r="J17" i="5"/>
  <c r="J15" i="5"/>
  <c r="J18" i="5"/>
  <c r="L20" i="5"/>
  <c r="K40" i="5"/>
  <c r="K44" i="5" s="1"/>
  <c r="L16" i="5"/>
  <c r="N57" i="5"/>
  <c r="J52" i="5"/>
  <c r="J20" i="5"/>
  <c r="I52" i="5"/>
  <c r="J132" i="5"/>
  <c r="J135" i="5" s="1"/>
  <c r="T39" i="5"/>
  <c r="T43" i="5" s="1"/>
  <c r="U38" i="5"/>
  <c r="U42" i="5" s="1"/>
  <c r="L52" i="5"/>
  <c r="K38" i="5"/>
  <c r="K42" i="5" s="1"/>
  <c r="K45" i="5" s="1"/>
  <c r="I51" i="5"/>
  <c r="I64" i="5" s="1"/>
  <c r="I21" i="5"/>
  <c r="I18" i="5"/>
  <c r="I110" i="5" s="1"/>
  <c r="N38" i="5"/>
  <c r="N42" i="5" s="1"/>
  <c r="J108" i="5"/>
  <c r="E96" i="5"/>
  <c r="E89" i="5"/>
  <c r="E100" i="5"/>
  <c r="E93" i="5"/>
  <c r="E98" i="5"/>
  <c r="E91" i="5"/>
  <c r="E149" i="5"/>
  <c r="E101" i="5"/>
  <c r="E97" i="5"/>
  <c r="E92" i="5"/>
  <c r="E90" i="5"/>
  <c r="E99" i="5"/>
  <c r="E94" i="5"/>
  <c r="H62" i="5"/>
  <c r="H61" i="5"/>
  <c r="H63" i="5"/>
  <c r="G6" i="5"/>
  <c r="G25" i="5"/>
  <c r="G172" i="5"/>
  <c r="G75" i="5"/>
  <c r="G76" i="5"/>
  <c r="G98" i="5"/>
  <c r="G91" i="5"/>
  <c r="G96" i="5"/>
  <c r="G89" i="5"/>
  <c r="G100" i="5"/>
  <c r="G93" i="5"/>
  <c r="F97" i="5"/>
  <c r="F149" i="5"/>
  <c r="F101" i="5"/>
  <c r="F92" i="5"/>
  <c r="F94" i="5"/>
  <c r="F90" i="5"/>
  <c r="F99" i="5"/>
  <c r="I19" i="5"/>
  <c r="I112" i="5" s="1"/>
  <c r="V40" i="5"/>
  <c r="V44" i="5" s="1"/>
  <c r="K178" i="5"/>
  <c r="K179" i="5"/>
  <c r="E27" i="5"/>
  <c r="E141" i="5"/>
  <c r="F100" i="5"/>
  <c r="F93" i="5"/>
  <c r="F98" i="5"/>
  <c r="F91" i="5"/>
  <c r="F89" i="5"/>
  <c r="F96" i="5"/>
  <c r="I126" i="5"/>
  <c r="H177" i="5"/>
  <c r="E17" i="5"/>
  <c r="E123" i="5" s="1"/>
  <c r="E16" i="5"/>
  <c r="E6" i="5"/>
  <c r="E131" i="5"/>
  <c r="E132" i="5" s="1"/>
  <c r="E135" i="5" s="1"/>
  <c r="E26" i="5"/>
  <c r="E142" i="5" s="1"/>
  <c r="E44" i="5"/>
  <c r="E108" i="5"/>
  <c r="E120" i="5" s="1"/>
  <c r="G140" i="5"/>
  <c r="G29" i="5"/>
  <c r="G131" i="5"/>
  <c r="G26" i="5"/>
  <c r="G142" i="5" s="1"/>
  <c r="G15" i="5"/>
  <c r="G141" i="5"/>
  <c r="G27" i="5"/>
  <c r="G18" i="5"/>
  <c r="G21" i="5"/>
  <c r="G132" i="5"/>
  <c r="G135" i="5" s="1"/>
  <c r="F52" i="5"/>
  <c r="F74" i="5"/>
  <c r="F54" i="5"/>
  <c r="F103" i="5"/>
  <c r="F144" i="5" s="1"/>
  <c r="E140" i="5"/>
  <c r="E29" i="5"/>
  <c r="I122" i="5"/>
  <c r="E110" i="5"/>
  <c r="E22" i="5"/>
  <c r="E184" i="5" s="1"/>
  <c r="E185" i="5" s="1"/>
  <c r="E52" i="5"/>
  <c r="E42" i="5"/>
  <c r="E45" i="5" s="1"/>
  <c r="E172" i="5"/>
  <c r="W17" i="5"/>
  <c r="W122" i="5" s="1"/>
  <c r="W63" i="5"/>
  <c r="W62" i="5"/>
  <c r="W61" i="5"/>
  <c r="G16" i="5"/>
  <c r="G17" i="5"/>
  <c r="G114" i="5" s="1"/>
  <c r="G103" i="5"/>
  <c r="G144" i="5" s="1"/>
  <c r="F24" i="5"/>
  <c r="F15" i="5"/>
  <c r="F75" i="5"/>
  <c r="F76" i="5"/>
  <c r="V58" i="5"/>
  <c r="I20" i="5"/>
  <c r="W131" i="5"/>
  <c r="W132" i="5" s="1"/>
  <c r="W26" i="5"/>
  <c r="W142" i="5" s="1"/>
  <c r="I111" i="5"/>
  <c r="V111" i="5"/>
  <c r="V112" i="5"/>
  <c r="I118" i="5"/>
  <c r="I116" i="5"/>
  <c r="E103" i="5"/>
  <c r="E144" i="5" s="1"/>
  <c r="E76" i="5"/>
  <c r="E75" i="5"/>
  <c r="W6" i="5"/>
  <c r="U40" i="5"/>
  <c r="U44" i="5" s="1"/>
  <c r="G20" i="5"/>
  <c r="G19" i="5"/>
  <c r="G54" i="5"/>
  <c r="I57" i="5" s="1"/>
  <c r="G74" i="5"/>
  <c r="G22" i="5"/>
  <c r="G184" i="5" s="1"/>
  <c r="G185" i="5" s="1"/>
  <c r="G94" i="5"/>
  <c r="G101" i="5"/>
  <c r="G92" i="5"/>
  <c r="G124" i="5"/>
  <c r="G149" i="5"/>
  <c r="G99" i="5"/>
  <c r="G116" i="5"/>
  <c r="G97" i="5"/>
  <c r="G90" i="5"/>
  <c r="G120" i="5"/>
  <c r="G128" i="5"/>
  <c r="F131" i="5"/>
  <c r="F132" i="5" s="1"/>
  <c r="F135" i="5" s="1"/>
  <c r="F26" i="5"/>
  <c r="F142" i="5" s="1"/>
  <c r="F17" i="5"/>
  <c r="F127" i="5" s="1"/>
  <c r="F172" i="5"/>
  <c r="V38" i="5"/>
  <c r="V42" i="5" s="1"/>
  <c r="E59" i="5"/>
  <c r="E143" i="5" s="1"/>
  <c r="E58" i="5"/>
  <c r="E40" i="5"/>
  <c r="E39" i="5"/>
  <c r="E38" i="5"/>
  <c r="J177" i="5"/>
  <c r="G62" i="5"/>
  <c r="F140" i="5"/>
  <c r="F29" i="5"/>
  <c r="I114" i="5"/>
  <c r="I115" i="5"/>
  <c r="I123" i="5"/>
  <c r="I132" i="5"/>
  <c r="I135" i="5" s="1"/>
  <c r="H45" i="5"/>
  <c r="E54" i="5"/>
  <c r="H57" i="5" s="1"/>
  <c r="E74" i="5"/>
  <c r="E21" i="5"/>
  <c r="G51" i="5"/>
  <c r="G64" i="5" s="1"/>
  <c r="G104" i="5"/>
  <c r="F51" i="5"/>
  <c r="F64" i="5" s="1"/>
  <c r="F141" i="5"/>
  <c r="F27" i="5"/>
  <c r="F25" i="5"/>
  <c r="F108" i="5"/>
  <c r="F116" i="5" s="1"/>
  <c r="V115" i="5"/>
  <c r="V39" i="5"/>
  <c r="V43" i="5" s="1"/>
  <c r="U39" i="5"/>
  <c r="U43" i="5" s="1"/>
  <c r="W115" i="5" l="1"/>
  <c r="G115" i="5"/>
  <c r="M184" i="5"/>
  <c r="M185" i="5" s="1"/>
  <c r="G123" i="5"/>
  <c r="W114" i="5"/>
  <c r="F124" i="5"/>
  <c r="S110" i="5"/>
  <c r="O184" i="5"/>
  <c r="O185" i="5" s="1"/>
  <c r="D172" i="5"/>
  <c r="D177" i="5" s="1"/>
  <c r="P110" i="5"/>
  <c r="F128" i="5"/>
  <c r="O110" i="5"/>
  <c r="F61" i="5"/>
  <c r="F63" i="5"/>
  <c r="F62" i="5"/>
  <c r="G58" i="5"/>
  <c r="G38" i="5"/>
  <c r="G42" i="5" s="1"/>
  <c r="G39" i="5"/>
  <c r="G43" i="5" s="1"/>
  <c r="G57" i="5"/>
  <c r="G59" i="5"/>
  <c r="G143" i="5" s="1"/>
  <c r="G40" i="5"/>
  <c r="G44" i="5" s="1"/>
  <c r="G177" i="5"/>
  <c r="E116" i="5"/>
  <c r="E119" i="5"/>
  <c r="E122" i="5"/>
  <c r="J124" i="5"/>
  <c r="J128" i="5"/>
  <c r="J116" i="5"/>
  <c r="J120" i="5"/>
  <c r="L62" i="5"/>
  <c r="L63" i="5"/>
  <c r="L61" i="5"/>
  <c r="J61" i="5"/>
  <c r="J62" i="5"/>
  <c r="J63" i="5"/>
  <c r="S112" i="5"/>
  <c r="S111" i="5"/>
  <c r="S122" i="5"/>
  <c r="S115" i="5"/>
  <c r="S123" i="5"/>
  <c r="S114" i="5"/>
  <c r="M58" i="5"/>
  <c r="M38" i="5"/>
  <c r="M42" i="5" s="1"/>
  <c r="M39" i="5"/>
  <c r="M43" i="5" s="1"/>
  <c r="M57" i="5"/>
  <c r="M59" i="5"/>
  <c r="M143" i="5" s="1"/>
  <c r="M145" i="5" s="1"/>
  <c r="M40" i="5"/>
  <c r="M44" i="5" s="1"/>
  <c r="D131" i="5"/>
  <c r="D132" i="5" s="1"/>
  <c r="D26" i="5"/>
  <c r="I39" i="5"/>
  <c r="I43" i="5" s="1"/>
  <c r="F112" i="5"/>
  <c r="F111" i="5"/>
  <c r="F119" i="5"/>
  <c r="F126" i="5"/>
  <c r="E114" i="5"/>
  <c r="E115" i="5"/>
  <c r="O178" i="5"/>
  <c r="O179" i="5"/>
  <c r="D16" i="5"/>
  <c r="D75" i="5"/>
  <c r="D76" i="5"/>
  <c r="D62" i="5"/>
  <c r="D61" i="5"/>
  <c r="D63" i="5"/>
  <c r="D179" i="5"/>
  <c r="D178" i="5"/>
  <c r="G126" i="5"/>
  <c r="F40" i="5"/>
  <c r="F44" i="5" s="1"/>
  <c r="F58" i="5"/>
  <c r="F57" i="5"/>
  <c r="F38" i="5"/>
  <c r="F42" i="5" s="1"/>
  <c r="F59" i="5"/>
  <c r="F143" i="5" s="1"/>
  <c r="F145" i="5" s="1"/>
  <c r="F39" i="5"/>
  <c r="F43" i="5" s="1"/>
  <c r="J184" i="5"/>
  <c r="J185" i="5" s="1"/>
  <c r="H178" i="5"/>
  <c r="H179" i="5"/>
  <c r="E124" i="5"/>
  <c r="E128" i="5"/>
  <c r="E126" i="5"/>
  <c r="E127" i="5"/>
  <c r="N45" i="5"/>
  <c r="U45" i="5"/>
  <c r="J110" i="5"/>
  <c r="I184" i="5"/>
  <c r="I185" i="5" s="1"/>
  <c r="O116" i="5"/>
  <c r="O124" i="5"/>
  <c r="O120" i="5"/>
  <c r="O128" i="5"/>
  <c r="R112" i="5"/>
  <c r="R111" i="5"/>
  <c r="R115" i="5"/>
  <c r="R122" i="5"/>
  <c r="R114" i="5"/>
  <c r="R123" i="5"/>
  <c r="R40" i="5"/>
  <c r="R44" i="5" s="1"/>
  <c r="R39" i="5"/>
  <c r="R43" i="5" s="1"/>
  <c r="R58" i="5"/>
  <c r="R38" i="5"/>
  <c r="R42" i="5" s="1"/>
  <c r="M111" i="5"/>
  <c r="M112" i="5"/>
  <c r="M119" i="5"/>
  <c r="M118" i="5"/>
  <c r="M126" i="5"/>
  <c r="M127" i="5"/>
  <c r="M123" i="5"/>
  <c r="M122" i="5"/>
  <c r="M114" i="5"/>
  <c r="M115" i="5"/>
  <c r="P63" i="5"/>
  <c r="P62" i="5"/>
  <c r="P61" i="5"/>
  <c r="P124" i="5"/>
  <c r="P116" i="5"/>
  <c r="D123" i="5"/>
  <c r="D101" i="5"/>
  <c r="D149" i="5"/>
  <c r="D99" i="5"/>
  <c r="D118" i="5"/>
  <c r="D90" i="5"/>
  <c r="D92" i="5"/>
  <c r="D97" i="5"/>
  <c r="D94" i="5"/>
  <c r="G111" i="5"/>
  <c r="G112" i="5"/>
  <c r="O57" i="5"/>
  <c r="O39" i="5"/>
  <c r="O43" i="5" s="1"/>
  <c r="O59" i="5"/>
  <c r="O143" i="5" s="1"/>
  <c r="O145" i="5" s="1"/>
  <c r="O40" i="5"/>
  <c r="O44" i="5" s="1"/>
  <c r="O58" i="5"/>
  <c r="O38" i="5"/>
  <c r="O42" i="5" s="1"/>
  <c r="O112" i="5"/>
  <c r="O111" i="5"/>
  <c r="O127" i="5"/>
  <c r="O123" i="5"/>
  <c r="O118" i="5"/>
  <c r="O119" i="5"/>
  <c r="O115" i="5"/>
  <c r="O122" i="5"/>
  <c r="O126" i="5"/>
  <c r="O114" i="5"/>
  <c r="G118" i="5"/>
  <c r="G122" i="5"/>
  <c r="E63" i="5"/>
  <c r="E61" i="5"/>
  <c r="E62" i="5"/>
  <c r="E145" i="5"/>
  <c r="P174" i="5"/>
  <c r="P177" i="5" s="1"/>
  <c r="V45" i="5"/>
  <c r="F115" i="5"/>
  <c r="F123" i="5"/>
  <c r="F114" i="5"/>
  <c r="E118" i="5"/>
  <c r="J58" i="5"/>
  <c r="J38" i="5"/>
  <c r="J42" i="5" s="1"/>
  <c r="J40" i="5"/>
  <c r="J44" i="5" s="1"/>
  <c r="J39" i="5"/>
  <c r="J43" i="5" s="1"/>
  <c r="J59" i="5"/>
  <c r="J143" i="5" s="1"/>
  <c r="J145" i="5" s="1"/>
  <c r="J57" i="5"/>
  <c r="R110" i="5"/>
  <c r="R62" i="5"/>
  <c r="R61" i="5"/>
  <c r="R63" i="5"/>
  <c r="L111" i="5"/>
  <c r="L112" i="5"/>
  <c r="L127" i="5"/>
  <c r="L118" i="5"/>
  <c r="L119" i="5"/>
  <c r="L126" i="5"/>
  <c r="L115" i="5"/>
  <c r="L123" i="5"/>
  <c r="L122" i="5"/>
  <c r="L114" i="5"/>
  <c r="L124" i="5"/>
  <c r="L120" i="5"/>
  <c r="L128" i="5"/>
  <c r="L116" i="5"/>
  <c r="P111" i="5"/>
  <c r="P112" i="5"/>
  <c r="P122" i="5"/>
  <c r="P114" i="5"/>
  <c r="P123" i="5"/>
  <c r="P115" i="5"/>
  <c r="D74" i="5"/>
  <c r="D54" i="5"/>
  <c r="E57" i="5" s="1"/>
  <c r="D18" i="5"/>
  <c r="D110" i="5" s="1"/>
  <c r="D98" i="5"/>
  <c r="D100" i="5"/>
  <c r="D93" i="5"/>
  <c r="D89" i="5"/>
  <c r="D91" i="5"/>
  <c r="D96" i="5"/>
  <c r="I45" i="5"/>
  <c r="J179" i="5"/>
  <c r="J178" i="5"/>
  <c r="G127" i="5"/>
  <c r="Q174" i="5"/>
  <c r="Q177" i="5" s="1"/>
  <c r="G63" i="5"/>
  <c r="W112" i="5"/>
  <c r="W111" i="5"/>
  <c r="G110" i="5"/>
  <c r="F120" i="5"/>
  <c r="F118" i="5"/>
  <c r="J111" i="5"/>
  <c r="J112" i="5"/>
  <c r="J115" i="5"/>
  <c r="J122" i="5"/>
  <c r="J123" i="5"/>
  <c r="J118" i="5"/>
  <c r="J126" i="5"/>
  <c r="J127" i="5"/>
  <c r="J114" i="5"/>
  <c r="J119" i="5"/>
  <c r="L184" i="5"/>
  <c r="L185" i="5" s="1"/>
  <c r="O61" i="5"/>
  <c r="O62" i="5"/>
  <c r="O63" i="5"/>
  <c r="L40" i="5"/>
  <c r="L44" i="5" s="1"/>
  <c r="L59" i="5"/>
  <c r="L143" i="5" s="1"/>
  <c r="L145" i="5" s="1"/>
  <c r="L57" i="5"/>
  <c r="L38" i="5"/>
  <c r="L42" i="5" s="1"/>
  <c r="L45" i="5" s="1"/>
  <c r="L58" i="5"/>
  <c r="L39" i="5"/>
  <c r="L43" i="5" s="1"/>
  <c r="M62" i="5"/>
  <c r="M61" i="5"/>
  <c r="M63" i="5"/>
  <c r="M116" i="5"/>
  <c r="M124" i="5"/>
  <c r="M128" i="5"/>
  <c r="M120" i="5"/>
  <c r="P179" i="5"/>
  <c r="P178" i="5"/>
  <c r="Q45" i="5"/>
  <c r="D17" i="5"/>
  <c r="D126" i="5" s="1"/>
  <c r="D22" i="5"/>
  <c r="D184" i="5" s="1"/>
  <c r="D185" i="5" s="1"/>
  <c r="D104" i="5"/>
  <c r="W45" i="5"/>
  <c r="E112" i="5"/>
  <c r="E111" i="5"/>
  <c r="G61" i="5"/>
  <c r="F177" i="5"/>
  <c r="G119" i="5"/>
  <c r="W123" i="5"/>
  <c r="E177" i="5"/>
  <c r="G145" i="5"/>
  <c r="F122" i="5"/>
  <c r="I61" i="5"/>
  <c r="I63" i="5"/>
  <c r="I62" i="5"/>
  <c r="I127" i="5"/>
  <c r="T45" i="5"/>
  <c r="S58" i="5"/>
  <c r="S40" i="5"/>
  <c r="S44" i="5" s="1"/>
  <c r="S38" i="5"/>
  <c r="S42" i="5" s="1"/>
  <c r="S39" i="5"/>
  <c r="S43" i="5" s="1"/>
  <c r="S62" i="5"/>
  <c r="S61" i="5"/>
  <c r="S63" i="5"/>
  <c r="P38" i="5"/>
  <c r="P42" i="5" s="1"/>
  <c r="P58" i="5"/>
  <c r="P40" i="5"/>
  <c r="P44" i="5" s="1"/>
  <c r="P39" i="5"/>
  <c r="P43" i="5" s="1"/>
  <c r="D6" i="5"/>
  <c r="D108" i="5"/>
  <c r="D120" i="5" s="1"/>
  <c r="I119" i="5"/>
  <c r="S45" i="5" l="1"/>
  <c r="J45" i="5"/>
  <c r="R45" i="5"/>
  <c r="D119" i="5"/>
  <c r="M45" i="5"/>
  <c r="F45" i="5"/>
  <c r="R174" i="5"/>
  <c r="D128" i="5"/>
  <c r="I178" i="5"/>
  <c r="I179" i="5"/>
  <c r="G45" i="5"/>
  <c r="F178" i="5"/>
  <c r="F179" i="5"/>
  <c r="G179" i="5"/>
  <c r="G178" i="5"/>
  <c r="P45" i="5"/>
  <c r="E178" i="5"/>
  <c r="E179" i="5"/>
  <c r="D111" i="5"/>
  <c r="D112" i="5"/>
  <c r="O45" i="5"/>
  <c r="D122" i="5"/>
  <c r="D115" i="5"/>
  <c r="P181" i="5"/>
  <c r="P184" i="5" s="1"/>
  <c r="P185" i="5" s="1"/>
  <c r="D124" i="5"/>
  <c r="D116" i="5"/>
  <c r="D114" i="5"/>
  <c r="D127" i="5"/>
  <c r="T174" i="5" l="1"/>
  <c r="S174" i="5"/>
  <c r="U174" i="5" l="1"/>
  <c r="S181" i="5"/>
  <c r="V174" i="5" l="1"/>
  <c r="Q181" i="5"/>
  <c r="Q184" i="5" s="1"/>
  <c r="Q185" i="5" s="1"/>
  <c r="W174" i="5"/>
  <c r="D148" i="5" l="1"/>
  <c r="D167" i="5" l="1"/>
  <c r="D168" i="5"/>
  <c r="D166" i="5"/>
  <c r="D151" i="5"/>
  <c r="D154" i="5" s="1"/>
  <c r="D176" i="5"/>
  <c r="D156" i="5" l="1"/>
  <c r="D161" i="5"/>
  <c r="D157" i="5"/>
  <c r="D162" i="5"/>
  <c r="D163" i="5"/>
  <c r="D158" i="5"/>
  <c r="D159" i="5"/>
  <c r="D164" i="5"/>
  <c r="E148" i="5" l="1"/>
  <c r="F148" i="5"/>
  <c r="F166" i="5" l="1"/>
  <c r="F167" i="5"/>
  <c r="F168" i="5"/>
  <c r="F151" i="5"/>
  <c r="F154" i="5" s="1"/>
  <c r="F176" i="5"/>
  <c r="E168" i="5"/>
  <c r="E151" i="5"/>
  <c r="E154" i="5" s="1"/>
  <c r="E167" i="5"/>
  <c r="E166" i="5"/>
  <c r="E176" i="5"/>
  <c r="E162" i="5" l="1"/>
  <c r="E157" i="5"/>
  <c r="E156" i="5"/>
  <c r="E161" i="5"/>
  <c r="E158" i="5"/>
  <c r="E163" i="5"/>
  <c r="E159" i="5"/>
  <c r="E164" i="5"/>
  <c r="F162" i="5"/>
  <c r="F156" i="5"/>
  <c r="F161" i="5"/>
  <c r="F157" i="5"/>
  <c r="F158" i="5"/>
  <c r="F163" i="5"/>
  <c r="F159" i="5"/>
  <c r="F164" i="5"/>
  <c r="G148" i="5" l="1"/>
  <c r="G167" i="5" l="1"/>
  <c r="G168" i="5"/>
  <c r="G151" i="5"/>
  <c r="G154" i="5" s="1"/>
  <c r="G166" i="5"/>
  <c r="G176" i="5"/>
  <c r="H148" i="5" l="1"/>
  <c r="G161" i="5"/>
  <c r="G156" i="5"/>
  <c r="G157" i="5"/>
  <c r="G162" i="5"/>
  <c r="G164" i="5"/>
  <c r="G159" i="5"/>
  <c r="G163" i="5"/>
  <c r="G158" i="5"/>
  <c r="I148" i="5"/>
  <c r="I166" i="5" l="1"/>
  <c r="I167" i="5"/>
  <c r="I168" i="5"/>
  <c r="I151" i="5"/>
  <c r="I154" i="5" s="1"/>
  <c r="I176" i="5"/>
  <c r="H168" i="5"/>
  <c r="H166" i="5"/>
  <c r="H151" i="5"/>
  <c r="H154" i="5" s="1"/>
  <c r="H167" i="5"/>
  <c r="H176" i="5"/>
  <c r="H161" i="5" l="1"/>
  <c r="H157" i="5"/>
  <c r="H162" i="5"/>
  <c r="H156" i="5"/>
  <c r="H163" i="5"/>
  <c r="H164" i="5"/>
  <c r="H158" i="5"/>
  <c r="H159" i="5"/>
  <c r="I162" i="5"/>
  <c r="I156" i="5"/>
  <c r="I157" i="5"/>
  <c r="I161" i="5"/>
  <c r="I164" i="5"/>
  <c r="I158" i="5"/>
  <c r="I159" i="5"/>
  <c r="I163" i="5"/>
  <c r="J148" i="5" l="1"/>
  <c r="J167" i="5" l="1"/>
  <c r="J168" i="5"/>
  <c r="J151" i="5"/>
  <c r="J154" i="5" s="1"/>
  <c r="J166" i="5"/>
  <c r="J176" i="5"/>
  <c r="K148" i="5" l="1"/>
  <c r="J156" i="5"/>
  <c r="J161" i="5"/>
  <c r="J157" i="5"/>
  <c r="J162" i="5"/>
  <c r="J159" i="5"/>
  <c r="J164" i="5"/>
  <c r="J158" i="5"/>
  <c r="J163" i="5"/>
  <c r="L148" i="5"/>
  <c r="L166" i="5" l="1"/>
  <c r="L167" i="5"/>
  <c r="L168" i="5"/>
  <c r="L151" i="5"/>
  <c r="L154" i="5" s="1"/>
  <c r="L176" i="5"/>
  <c r="K151" i="5"/>
  <c r="K154" i="5" s="1"/>
  <c r="K166" i="5"/>
  <c r="K167" i="5"/>
  <c r="K168" i="5"/>
  <c r="K176" i="5"/>
  <c r="K161" i="5" l="1"/>
  <c r="K156" i="5"/>
  <c r="K157" i="5"/>
  <c r="K162" i="5"/>
  <c r="K159" i="5"/>
  <c r="K164" i="5"/>
  <c r="K158" i="5"/>
  <c r="K163" i="5"/>
  <c r="L162" i="5"/>
  <c r="L156" i="5"/>
  <c r="L161" i="5"/>
  <c r="L157" i="5"/>
  <c r="L159" i="5"/>
  <c r="L164" i="5"/>
  <c r="L158" i="5"/>
  <c r="L163" i="5"/>
  <c r="M148" i="5" l="1"/>
  <c r="M168" i="5" l="1"/>
  <c r="M151" i="5"/>
  <c r="M154" i="5" s="1"/>
  <c r="M166" i="5"/>
  <c r="M167" i="5"/>
  <c r="M176" i="5"/>
  <c r="N148" i="5" l="1"/>
  <c r="M157" i="5"/>
  <c r="M161" i="5"/>
  <c r="M162" i="5"/>
  <c r="M156" i="5"/>
  <c r="M158" i="5"/>
  <c r="M163" i="5"/>
  <c r="M164" i="5"/>
  <c r="M159" i="5"/>
  <c r="N168" i="5" l="1"/>
  <c r="N166" i="5"/>
  <c r="N151" i="5"/>
  <c r="N154" i="5" s="1"/>
  <c r="N167" i="5"/>
  <c r="N176" i="5"/>
  <c r="O148" i="5"/>
  <c r="N161" i="5" l="1"/>
  <c r="N157" i="5"/>
  <c r="N162" i="5"/>
  <c r="N156" i="5"/>
  <c r="N159" i="5"/>
  <c r="N164" i="5"/>
  <c r="N158" i="5"/>
  <c r="N163" i="5"/>
  <c r="O167" i="5"/>
  <c r="O168" i="5"/>
  <c r="O151" i="5"/>
  <c r="O154" i="5" s="1"/>
  <c r="O166" i="5"/>
  <c r="O176" i="5"/>
  <c r="O162" i="5" l="1"/>
  <c r="O156" i="5"/>
  <c r="O161" i="5"/>
  <c r="O157" i="5"/>
  <c r="O163" i="5"/>
  <c r="O158" i="5"/>
  <c r="O164" i="5"/>
  <c r="O159" i="5"/>
  <c r="Q148" i="5" l="1"/>
  <c r="P148" i="5"/>
  <c r="P168" i="5" l="1"/>
  <c r="P166" i="5"/>
  <c r="P176" i="5"/>
  <c r="Q166" i="5"/>
  <c r="Q168" i="5"/>
  <c r="Q176" i="5"/>
  <c r="R148" i="5" l="1"/>
  <c r="R181" i="5"/>
  <c r="R168" i="5" l="1"/>
  <c r="S148" i="5" l="1"/>
  <c r="T181" i="5"/>
  <c r="P86" i="5" l="1"/>
  <c r="S168" i="5"/>
  <c r="Q86" i="5" l="1"/>
  <c r="U181" i="5"/>
  <c r="T148" i="5"/>
  <c r="P101" i="5"/>
  <c r="P100" i="5"/>
  <c r="P91" i="5"/>
  <c r="P94" i="5"/>
  <c r="P99" i="5"/>
  <c r="P92" i="5"/>
  <c r="P98" i="5"/>
  <c r="P93" i="5"/>
  <c r="P135" i="5"/>
  <c r="P167" i="5"/>
  <c r="T168" i="5" l="1"/>
  <c r="V181" i="5"/>
  <c r="P136" i="5"/>
  <c r="P67" i="5"/>
  <c r="U148" i="5"/>
  <c r="Q99" i="5"/>
  <c r="Q98" i="5"/>
  <c r="Q92" i="5"/>
  <c r="Q93" i="5"/>
  <c r="Q100" i="5"/>
  <c r="Q94" i="5"/>
  <c r="Q91" i="5"/>
  <c r="Q101" i="5"/>
  <c r="Q135" i="5"/>
  <c r="Q167" i="5"/>
  <c r="P69" i="5"/>
  <c r="P75" i="5" l="1"/>
  <c r="P76" i="5"/>
  <c r="P118" i="5"/>
  <c r="P127" i="5"/>
  <c r="P149" i="5"/>
  <c r="P151" i="5" s="1"/>
  <c r="P154" i="5" s="1"/>
  <c r="P159" i="5" s="1"/>
  <c r="P120" i="5"/>
  <c r="P119" i="5"/>
  <c r="P128" i="5"/>
  <c r="P126" i="5"/>
  <c r="W181" i="5"/>
  <c r="P74" i="5"/>
  <c r="P54" i="5"/>
  <c r="P57" i="5" s="1"/>
  <c r="Q67" i="5"/>
  <c r="V148" i="5"/>
  <c r="U168" i="5"/>
  <c r="Q69" i="5"/>
  <c r="P164" i="5" l="1"/>
  <c r="Q74" i="5"/>
  <c r="Q54" i="5"/>
  <c r="Q57" i="5" s="1"/>
  <c r="P84" i="5"/>
  <c r="V168" i="5"/>
  <c r="W148" i="5"/>
  <c r="Q136" i="5"/>
  <c r="P156" i="5"/>
  <c r="P161" i="5"/>
  <c r="P157" i="5"/>
  <c r="P162" i="5"/>
  <c r="P158" i="5"/>
  <c r="P163" i="5"/>
  <c r="Q76" i="5"/>
  <c r="Q75" i="5"/>
  <c r="Q118" i="5"/>
  <c r="Q127" i="5"/>
  <c r="Q149" i="5"/>
  <c r="Q151" i="5" s="1"/>
  <c r="Q154" i="5" s="1"/>
  <c r="Q128" i="5"/>
  <c r="Q126" i="5"/>
  <c r="Q119" i="5"/>
  <c r="Q164" i="5"/>
  <c r="Q120" i="5"/>
  <c r="Q84" i="5" l="1"/>
  <c r="W168" i="5"/>
  <c r="P97" i="5"/>
  <c r="P96" i="5"/>
  <c r="P104" i="5"/>
  <c r="P89" i="5"/>
  <c r="P90" i="5"/>
  <c r="P103" i="5"/>
  <c r="P144" i="5" s="1"/>
  <c r="P59" i="5"/>
  <c r="P143" i="5" s="1"/>
  <c r="P137" i="5"/>
  <c r="Q161" i="5"/>
  <c r="Q162" i="5"/>
  <c r="Q157" i="5"/>
  <c r="Q156" i="5"/>
  <c r="Q163" i="5"/>
  <c r="Q158" i="5"/>
  <c r="Q159" i="5"/>
  <c r="Q137" i="5" l="1"/>
  <c r="P134" i="5"/>
  <c r="Q90" i="5"/>
  <c r="Q97" i="5"/>
  <c r="Q96" i="5"/>
  <c r="Q104" i="5"/>
  <c r="Q89" i="5"/>
  <c r="Q59" i="5"/>
  <c r="Q143" i="5" s="1"/>
  <c r="Q103" i="5"/>
  <c r="Q144" i="5" s="1"/>
  <c r="P145" i="5"/>
  <c r="Q145" i="5" l="1"/>
  <c r="Q134" i="5"/>
  <c r="R11" i="5" l="1"/>
  <c r="R20" i="5" s="1"/>
  <c r="R12" i="5" l="1"/>
  <c r="R141" i="5" l="1"/>
  <c r="R27" i="5"/>
  <c r="R21" i="5"/>
  <c r="R13" i="5" l="1"/>
  <c r="R107" i="5" l="1"/>
  <c r="R85" i="5"/>
  <c r="R86" i="5"/>
  <c r="R140" i="5"/>
  <c r="R29" i="5"/>
  <c r="R22" i="5"/>
  <c r="R98" i="5" l="1"/>
  <c r="R92" i="5"/>
  <c r="R93" i="5"/>
  <c r="R99" i="5"/>
  <c r="R94" i="5"/>
  <c r="R100" i="5"/>
  <c r="R91" i="5"/>
  <c r="R101" i="5"/>
  <c r="R135" i="5"/>
  <c r="R167" i="5"/>
  <c r="R166" i="5"/>
  <c r="R184" i="5"/>
  <c r="R185" i="5" s="1"/>
  <c r="R170" i="5"/>
  <c r="R172" i="5" s="1"/>
  <c r="R108" i="5"/>
  <c r="R177" i="5" l="1"/>
  <c r="R136" i="5"/>
  <c r="R67" i="5"/>
  <c r="R124" i="5"/>
  <c r="R116" i="5"/>
  <c r="R69" i="5"/>
  <c r="R75" i="5" l="1"/>
  <c r="R76" i="5"/>
  <c r="R126" i="5"/>
  <c r="R120" i="5"/>
  <c r="R127" i="5"/>
  <c r="R119" i="5"/>
  <c r="R118" i="5"/>
  <c r="R149" i="5"/>
  <c r="R151" i="5" s="1"/>
  <c r="R154" i="5" s="1"/>
  <c r="R159" i="5" s="1"/>
  <c r="R128" i="5"/>
  <c r="R176" i="5"/>
  <c r="R178" i="5"/>
  <c r="R179" i="5"/>
  <c r="R74" i="5"/>
  <c r="R54" i="5"/>
  <c r="R57" i="5" s="1"/>
  <c r="R162" i="5" l="1"/>
  <c r="R156" i="5"/>
  <c r="R157" i="5"/>
  <c r="R161" i="5"/>
  <c r="R158" i="5"/>
  <c r="R163" i="5"/>
  <c r="R164" i="5"/>
  <c r="R84" i="5"/>
  <c r="R134" i="5" l="1"/>
  <c r="R96" i="5"/>
  <c r="R97" i="5"/>
  <c r="R90" i="5"/>
  <c r="R89" i="5"/>
  <c r="R103" i="5"/>
  <c r="R144" i="5" s="1"/>
  <c r="R59" i="5"/>
  <c r="R143" i="5" s="1"/>
  <c r="R104" i="5"/>
  <c r="R137" i="5" l="1"/>
  <c r="R145" i="5"/>
  <c r="S11" i="5" l="1"/>
  <c r="S12" i="5" l="1"/>
  <c r="T11" i="5"/>
  <c r="T20" i="5" l="1"/>
  <c r="S20" i="5"/>
  <c r="T12" i="5"/>
  <c r="S27" i="5"/>
  <c r="S141" i="5"/>
  <c r="T141" i="5" l="1"/>
  <c r="T27" i="5"/>
  <c r="T21" i="5"/>
  <c r="S21" i="5"/>
  <c r="T28" i="5" l="1"/>
  <c r="T131" i="5" s="1"/>
  <c r="S85" i="5" l="1"/>
  <c r="S13" i="5"/>
  <c r="T132" i="5"/>
  <c r="S132" i="5"/>
  <c r="T107" i="5"/>
  <c r="T170" i="5" l="1"/>
  <c r="T172" i="5" s="1"/>
  <c r="T108" i="5"/>
  <c r="S108" i="5"/>
  <c r="T85" i="5"/>
  <c r="S86" i="5"/>
  <c r="S140" i="5"/>
  <c r="S29" i="5"/>
  <c r="S107" i="5"/>
  <c r="S170" i="5" s="1"/>
  <c r="S172" i="5" s="1"/>
  <c r="S135" i="5"/>
  <c r="T86" i="5" l="1"/>
  <c r="T13" i="5"/>
  <c r="S124" i="5"/>
  <c r="S116" i="5"/>
  <c r="S92" i="5"/>
  <c r="S93" i="5"/>
  <c r="S98" i="5"/>
  <c r="S91" i="5"/>
  <c r="S101" i="5"/>
  <c r="S94" i="5"/>
  <c r="S99" i="5"/>
  <c r="S100" i="5"/>
  <c r="S167" i="5"/>
  <c r="T116" i="5"/>
  <c r="T124" i="5"/>
  <c r="S177" i="5"/>
  <c r="T177" i="5"/>
  <c r="T140" i="5" l="1"/>
  <c r="T29" i="5"/>
  <c r="T22" i="5"/>
  <c r="S22" i="5"/>
  <c r="S67" i="5"/>
  <c r="S136" i="5"/>
  <c r="S179" i="5"/>
  <c r="S176" i="5"/>
  <c r="S178" i="5"/>
  <c r="T179" i="5"/>
  <c r="T178" i="5"/>
  <c r="T176" i="5"/>
  <c r="T93" i="5"/>
  <c r="T92" i="5"/>
  <c r="T91" i="5"/>
  <c r="T99" i="5"/>
  <c r="T100" i="5"/>
  <c r="T94" i="5"/>
  <c r="T98" i="5"/>
  <c r="T101" i="5"/>
  <c r="T167" i="5"/>
  <c r="T135" i="5"/>
  <c r="S69" i="5"/>
  <c r="T136" i="5" l="1"/>
  <c r="S76" i="5"/>
  <c r="S75" i="5"/>
  <c r="S149" i="5"/>
  <c r="S151" i="5" s="1"/>
  <c r="S154" i="5" s="1"/>
  <c r="S159" i="5" s="1"/>
  <c r="S127" i="5"/>
  <c r="S126" i="5"/>
  <c r="S120" i="5"/>
  <c r="S128" i="5"/>
  <c r="S118" i="5"/>
  <c r="S119" i="5"/>
  <c r="T67" i="5"/>
  <c r="S184" i="5"/>
  <c r="S185" i="5" s="1"/>
  <c r="S166" i="5"/>
  <c r="S54" i="5"/>
  <c r="S57" i="5" s="1"/>
  <c r="S74" i="5"/>
  <c r="T184" i="5"/>
  <c r="T185" i="5" s="1"/>
  <c r="T166" i="5"/>
  <c r="T69" i="5"/>
  <c r="T54" i="5" l="1"/>
  <c r="T57" i="5" s="1"/>
  <c r="T74" i="5"/>
  <c r="S161" i="5"/>
  <c r="S156" i="5"/>
  <c r="S162" i="5"/>
  <c r="S157" i="5"/>
  <c r="S158" i="5"/>
  <c r="S163" i="5"/>
  <c r="T76" i="5"/>
  <c r="T75" i="5"/>
  <c r="T120" i="5"/>
  <c r="T126" i="5"/>
  <c r="T127" i="5"/>
  <c r="T149" i="5"/>
  <c r="T151" i="5" s="1"/>
  <c r="T154" i="5" s="1"/>
  <c r="T164" i="5" s="1"/>
  <c r="T119" i="5"/>
  <c r="T128" i="5"/>
  <c r="T118" i="5"/>
  <c r="S164" i="5"/>
  <c r="S84" i="5"/>
  <c r="S134" i="5" l="1"/>
  <c r="T84" i="5"/>
  <c r="S137" i="5"/>
  <c r="T159" i="5"/>
  <c r="S90" i="5"/>
  <c r="S89" i="5"/>
  <c r="S97" i="5"/>
  <c r="S96" i="5"/>
  <c r="S103" i="5"/>
  <c r="S144" i="5" s="1"/>
  <c r="S59" i="5"/>
  <c r="S143" i="5" s="1"/>
  <c r="S104" i="5"/>
  <c r="T161" i="5"/>
  <c r="T157" i="5"/>
  <c r="T162" i="5"/>
  <c r="T156" i="5"/>
  <c r="T158" i="5"/>
  <c r="T163" i="5"/>
  <c r="T137" i="5" l="1"/>
  <c r="S145" i="5"/>
  <c r="T97" i="5"/>
  <c r="T96" i="5"/>
  <c r="T90" i="5"/>
  <c r="T89" i="5"/>
  <c r="T59" i="5"/>
  <c r="T143" i="5" s="1"/>
  <c r="T103" i="5"/>
  <c r="T144" i="5" s="1"/>
  <c r="T104" i="5"/>
  <c r="T134" i="5" l="1"/>
  <c r="T145" i="5"/>
  <c r="U11" i="5"/>
  <c r="U20" i="5" s="1"/>
  <c r="U12" i="5" l="1"/>
  <c r="U141" i="5" l="1"/>
  <c r="U27" i="5"/>
  <c r="U21" i="5"/>
  <c r="U85" i="5" l="1"/>
  <c r="U13" i="5" l="1"/>
  <c r="U107" i="5"/>
  <c r="U170" i="5" l="1"/>
  <c r="U172" i="5" s="1"/>
  <c r="U108" i="5"/>
  <c r="U86" i="5"/>
  <c r="U140" i="5"/>
  <c r="U29" i="5"/>
  <c r="U22" i="5"/>
  <c r="U101" i="5" l="1"/>
  <c r="U93" i="5"/>
  <c r="U94" i="5"/>
  <c r="U99" i="5"/>
  <c r="U92" i="5"/>
  <c r="U91" i="5"/>
  <c r="U100" i="5"/>
  <c r="U98" i="5"/>
  <c r="U135" i="5"/>
  <c r="U167" i="5"/>
  <c r="U67" i="5"/>
  <c r="U184" i="5"/>
  <c r="U185" i="5" s="1"/>
  <c r="U166" i="5"/>
  <c r="U116" i="5"/>
  <c r="U124" i="5"/>
  <c r="U177" i="5"/>
  <c r="U69" i="5"/>
  <c r="U178" i="5" l="1"/>
  <c r="U179" i="5"/>
  <c r="U176" i="5"/>
  <c r="U136" i="5"/>
  <c r="U74" i="5"/>
  <c r="U54" i="5"/>
  <c r="U57" i="5" s="1"/>
  <c r="U76" i="5"/>
  <c r="U75" i="5"/>
  <c r="U119" i="5"/>
  <c r="U149" i="5"/>
  <c r="U151" i="5" s="1"/>
  <c r="U154" i="5" s="1"/>
  <c r="U164" i="5" s="1"/>
  <c r="U126" i="5"/>
  <c r="U127" i="5"/>
  <c r="U118" i="5"/>
  <c r="U120" i="5"/>
  <c r="U128" i="5"/>
  <c r="U159" i="5" l="1"/>
  <c r="U84" i="5"/>
  <c r="U157" i="5"/>
  <c r="U162" i="5"/>
  <c r="U161" i="5"/>
  <c r="U156" i="5"/>
  <c r="U163" i="5"/>
  <c r="U158" i="5"/>
  <c r="U134" i="5" l="1"/>
  <c r="U96" i="5"/>
  <c r="U90" i="5"/>
  <c r="U89" i="5"/>
  <c r="U97" i="5"/>
  <c r="U103" i="5"/>
  <c r="U144" i="5" s="1"/>
  <c r="U59" i="5"/>
  <c r="U143" i="5" s="1"/>
  <c r="U104" i="5"/>
  <c r="V11" i="5" l="1"/>
  <c r="V20" i="5" s="1"/>
  <c r="U137" i="5"/>
  <c r="U145" i="5"/>
  <c r="V12" i="5" l="1"/>
  <c r="V141" i="5" l="1"/>
  <c r="V27" i="5"/>
  <c r="V21" i="5"/>
  <c r="V85" i="5" l="1"/>
  <c r="V13" i="5" l="1"/>
  <c r="V107" i="5"/>
  <c r="V170" i="5" l="1"/>
  <c r="V172" i="5" s="1"/>
  <c r="V108" i="5"/>
  <c r="V86" i="5"/>
  <c r="V140" i="5"/>
  <c r="V29" i="5"/>
  <c r="V22" i="5"/>
  <c r="V94" i="5" l="1"/>
  <c r="V98" i="5"/>
  <c r="V101" i="5"/>
  <c r="V99" i="5"/>
  <c r="V93" i="5"/>
  <c r="V100" i="5"/>
  <c r="V91" i="5"/>
  <c r="V92" i="5"/>
  <c r="V135" i="5"/>
  <c r="V167" i="5"/>
  <c r="V184" i="5"/>
  <c r="V185" i="5" s="1"/>
  <c r="V166" i="5"/>
  <c r="V116" i="5"/>
  <c r="V124" i="5"/>
  <c r="V177" i="5"/>
  <c r="V136" i="5" l="1"/>
  <c r="V67" i="5"/>
  <c r="V179" i="5"/>
  <c r="V176" i="5"/>
  <c r="V178" i="5"/>
  <c r="V75" i="5" l="1"/>
  <c r="V76" i="5"/>
  <c r="V128" i="5"/>
  <c r="V118" i="5"/>
  <c r="V126" i="5"/>
  <c r="V120" i="5"/>
  <c r="V127" i="5"/>
  <c r="V149" i="5"/>
  <c r="V151" i="5" s="1"/>
  <c r="V154" i="5" s="1"/>
  <c r="V159" i="5" s="1"/>
  <c r="V119" i="5"/>
  <c r="V69" i="5"/>
  <c r="V164" i="5" l="1"/>
  <c r="V84" i="5"/>
  <c r="V156" i="5"/>
  <c r="V161" i="5"/>
  <c r="V157" i="5"/>
  <c r="V162" i="5"/>
  <c r="V163" i="5"/>
  <c r="V158" i="5"/>
  <c r="V74" i="5"/>
  <c r="V54" i="5"/>
  <c r="V57" i="5" s="1"/>
  <c r="V96" i="5" l="1"/>
  <c r="V59" i="5"/>
  <c r="V143" i="5" s="1"/>
  <c r="V97" i="5"/>
  <c r="V90" i="5"/>
  <c r="V89" i="5"/>
  <c r="V103" i="5"/>
  <c r="V144" i="5" s="1"/>
  <c r="V104" i="5"/>
  <c r="W11" i="5"/>
  <c r="W20" i="5" s="1"/>
  <c r="V137" i="5"/>
  <c r="V134" i="5" l="1"/>
  <c r="W12" i="5"/>
  <c r="V145" i="5"/>
  <c r="W141" i="5" l="1"/>
  <c r="W27" i="5"/>
  <c r="W21" i="5"/>
  <c r="W85" i="5"/>
  <c r="W13" i="5" l="1"/>
  <c r="W86" i="5"/>
  <c r="W107" i="5"/>
  <c r="W91" i="5" l="1"/>
  <c r="W92" i="5"/>
  <c r="W94" i="5"/>
  <c r="W93" i="5"/>
  <c r="W99" i="5"/>
  <c r="W98" i="5"/>
  <c r="W101" i="5"/>
  <c r="W100" i="5"/>
  <c r="W135" i="5"/>
  <c r="W167" i="5"/>
  <c r="W140" i="5"/>
  <c r="W29" i="5"/>
  <c r="W22" i="5"/>
  <c r="W170" i="5"/>
  <c r="W172" i="5" s="1"/>
  <c r="W108" i="5"/>
  <c r="W116" i="5" l="1"/>
  <c r="W124" i="5"/>
  <c r="W177" i="5"/>
  <c r="W184" i="5"/>
  <c r="W185" i="5" s="1"/>
  <c r="W166" i="5"/>
  <c r="W136" i="5"/>
  <c r="W67" i="5" l="1"/>
  <c r="W178" i="5"/>
  <c r="W176" i="5"/>
  <c r="W179" i="5"/>
  <c r="W76" i="5" l="1"/>
  <c r="W75" i="5"/>
  <c r="W128" i="5"/>
  <c r="W118" i="5"/>
  <c r="W149" i="5"/>
  <c r="W151" i="5" s="1"/>
  <c r="W154" i="5" s="1"/>
  <c r="W159" i="5" s="1"/>
  <c r="W126" i="5"/>
  <c r="W119" i="5"/>
  <c r="W127" i="5"/>
  <c r="W120" i="5"/>
  <c r="W69" i="5"/>
  <c r="W137" i="5" l="1"/>
  <c r="W74" i="5"/>
  <c r="W54" i="5"/>
  <c r="W57" i="5" s="1"/>
  <c r="W84" i="5"/>
  <c r="W162" i="5"/>
  <c r="W157" i="5"/>
  <c r="W156" i="5"/>
  <c r="W161" i="5"/>
  <c r="W158" i="5"/>
  <c r="W163" i="5"/>
  <c r="W164" i="5"/>
  <c r="W89" i="5" l="1"/>
  <c r="W96" i="5"/>
  <c r="W59" i="5"/>
  <c r="W143" i="5" s="1"/>
  <c r="W90" i="5"/>
  <c r="W97" i="5"/>
  <c r="W103" i="5"/>
  <c r="W144" i="5" s="1"/>
  <c r="W104" i="5"/>
  <c r="W134" i="5"/>
  <c r="A11" i="1"/>
  <c r="A10" i="1"/>
  <c r="W145" i="5" l="1"/>
  <c r="A9" i="1"/>
  <c r="C54" i="1"/>
  <c r="A36" i="1"/>
  <c r="A5" i="1" l="1"/>
  <c r="A1" i="1" l="1"/>
  <c r="A24" i="1"/>
  <c r="A134" i="1"/>
  <c r="A8" i="1"/>
  <c r="A7" i="1"/>
  <c r="A6" i="1"/>
  <c r="C59" i="1" l="1"/>
  <c r="C58" i="1"/>
  <c r="C57" i="1"/>
  <c r="C38" i="1"/>
  <c r="A182" i="1" l="1"/>
  <c r="A173" i="1"/>
  <c r="A108" i="1"/>
  <c r="A68" i="1"/>
  <c r="A52" i="1"/>
  <c r="A51" i="1"/>
  <c r="A40" i="1"/>
  <c r="A39" i="1"/>
  <c r="A38" i="1"/>
  <c r="A22" i="1"/>
  <c r="A15" i="1"/>
  <c r="A20" i="1"/>
  <c r="A19" i="1"/>
  <c r="A26" i="1"/>
  <c r="A17" i="1"/>
  <c r="A16" i="1"/>
  <c r="Y3" i="1"/>
  <c r="A3" i="1"/>
  <c r="Y11" i="1" l="1"/>
  <c r="Y70" i="1"/>
  <c r="Y2" i="1"/>
  <c r="Y9" i="1"/>
  <c r="Y36" i="1"/>
  <c r="Y12" i="1"/>
  <c r="Y7" i="1"/>
  <c r="Y5" i="1"/>
  <c r="Y49" i="1"/>
  <c r="Y171" i="1" s="1"/>
  <c r="Y181" i="1"/>
  <c r="Y182" i="1" s="1"/>
  <c r="Y67" i="1"/>
  <c r="Y87" i="1"/>
  <c r="Y85" i="1"/>
  <c r="Y52" i="1"/>
  <c r="Y174" i="1"/>
  <c r="Y153" i="1"/>
  <c r="Y148" i="1"/>
  <c r="Y136" i="1"/>
  <c r="Y21" i="1"/>
  <c r="Y18" i="1"/>
  <c r="Y15" i="1"/>
  <c r="Y16" i="1"/>
  <c r="Y13" i="1"/>
  <c r="Y22" i="1" s="1"/>
  <c r="Y81" i="1"/>
  <c r="Y79" i="1"/>
  <c r="Y71" i="1"/>
  <c r="Y34" i="1"/>
  <c r="Y68" i="1" s="1"/>
  <c r="Y28" i="1"/>
  <c r="Y152" i="1"/>
  <c r="Y107" i="1"/>
  <c r="Y108" i="1" s="1"/>
  <c r="Y137" i="1"/>
  <c r="Y20" i="1"/>
  <c r="Y10" i="1"/>
  <c r="Y19" i="1" s="1"/>
  <c r="Y86" i="1"/>
  <c r="Y82" i="1"/>
  <c r="Y150" i="1" s="1"/>
  <c r="Y80" i="1"/>
  <c r="Y72" i="1"/>
  <c r="Y69" i="1"/>
  <c r="Y17" i="1"/>
  <c r="Y134" i="1"/>
  <c r="Y55" i="1"/>
  <c r="Y32" i="1"/>
  <c r="Y8" i="1"/>
  <c r="Y35" i="1"/>
  <c r="Y84" i="1"/>
  <c r="Y48" i="1"/>
  <c r="Y51" i="1" s="1"/>
  <c r="U3" i="1"/>
  <c r="C40" i="1"/>
  <c r="C39" i="1"/>
  <c r="T3" i="1"/>
  <c r="AD3" i="1"/>
  <c r="A18" i="1"/>
  <c r="W3" i="1"/>
  <c r="X3" i="1"/>
  <c r="V3" i="1"/>
  <c r="A21" i="1"/>
  <c r="A27" i="1"/>
  <c r="T11" i="1" l="1"/>
  <c r="T9" i="1"/>
  <c r="T70" i="1"/>
  <c r="T2" i="1"/>
  <c r="AD11" i="1"/>
  <c r="AD20" i="1" s="1"/>
  <c r="AD9" i="1"/>
  <c r="AD26" i="1" s="1"/>
  <c r="AD142" i="1" s="1"/>
  <c r="AD2" i="1"/>
  <c r="AD70" i="1"/>
  <c r="V11" i="1"/>
  <c r="V70" i="1"/>
  <c r="V2" i="1"/>
  <c r="V9" i="1"/>
  <c r="X11" i="1"/>
  <c r="X9" i="1"/>
  <c r="X70" i="1"/>
  <c r="X2" i="1"/>
  <c r="W11" i="1"/>
  <c r="W9" i="1"/>
  <c r="W70" i="1"/>
  <c r="W2" i="1"/>
  <c r="U11" i="1"/>
  <c r="U70" i="1"/>
  <c r="U2" i="1"/>
  <c r="U9" i="1"/>
  <c r="X5" i="1"/>
  <c r="X36" i="1"/>
  <c r="X12" i="1"/>
  <c r="X7" i="1"/>
  <c r="W5" i="1"/>
  <c r="W12" i="1"/>
  <c r="W36" i="1"/>
  <c r="W7" i="1"/>
  <c r="U5" i="1"/>
  <c r="U36" i="1"/>
  <c r="U12" i="1"/>
  <c r="U7" i="1"/>
  <c r="U6" i="1" s="1"/>
  <c r="Y64" i="1"/>
  <c r="AD5" i="1"/>
  <c r="AD36" i="1"/>
  <c r="AD12" i="1"/>
  <c r="AD7" i="1"/>
  <c r="AD24" i="1" s="1"/>
  <c r="T5" i="1"/>
  <c r="T36" i="1"/>
  <c r="T12" i="1"/>
  <c r="T141" i="1" s="1"/>
  <c r="T7" i="1"/>
  <c r="V5" i="1"/>
  <c r="V36" i="1"/>
  <c r="V12" i="1"/>
  <c r="V7" i="1"/>
  <c r="S3" i="1"/>
  <c r="Y54" i="1"/>
  <c r="Y127" i="1"/>
  <c r="Y123" i="1"/>
  <c r="Y119" i="1"/>
  <c r="Y115" i="1"/>
  <c r="AD49" i="1"/>
  <c r="T49" i="1"/>
  <c r="U49" i="1"/>
  <c r="U171" i="1" s="1"/>
  <c r="X49" i="1"/>
  <c r="V49" i="1"/>
  <c r="V171" i="1" s="1"/>
  <c r="W49" i="1"/>
  <c r="Q3" i="1"/>
  <c r="O3" i="1"/>
  <c r="S181" i="1"/>
  <c r="S67" i="1"/>
  <c r="Y6" i="1"/>
  <c r="V181" i="1"/>
  <c r="V67" i="1"/>
  <c r="Z3" i="1"/>
  <c r="AD67" i="1"/>
  <c r="AD181" i="1"/>
  <c r="AD182" i="1" s="1"/>
  <c r="W181" i="1"/>
  <c r="W67" i="1"/>
  <c r="T181" i="1"/>
  <c r="T67" i="1"/>
  <c r="T182" i="1"/>
  <c r="X181" i="1"/>
  <c r="X67" i="1"/>
  <c r="U181" i="1"/>
  <c r="U67" i="1"/>
  <c r="Z152" i="1"/>
  <c r="Z28" i="1"/>
  <c r="Z8" i="1"/>
  <c r="Z82" i="1"/>
  <c r="Z32" i="1"/>
  <c r="Y101" i="1"/>
  <c r="Y94" i="1"/>
  <c r="Y92" i="1"/>
  <c r="Y99" i="1"/>
  <c r="S107" i="1"/>
  <c r="S84" i="1"/>
  <c r="S152" i="1"/>
  <c r="S137" i="1"/>
  <c r="S82" i="1"/>
  <c r="S150" i="1" s="1"/>
  <c r="S72" i="1"/>
  <c r="S69" i="1"/>
  <c r="S48" i="1"/>
  <c r="S35" i="1"/>
  <c r="S87" i="1"/>
  <c r="S174" i="1"/>
  <c r="S153" i="1"/>
  <c r="S81" i="1"/>
  <c r="S71" i="1"/>
  <c r="S148" i="1"/>
  <c r="S8" i="1"/>
  <c r="S85" i="1"/>
  <c r="T16" i="1"/>
  <c r="T10" i="1"/>
  <c r="T19" i="1" s="1"/>
  <c r="T152" i="1"/>
  <c r="T137" i="1"/>
  <c r="T134" i="1"/>
  <c r="T52" i="1"/>
  <c r="T174" i="1"/>
  <c r="T153" i="1"/>
  <c r="T148" i="1"/>
  <c r="T136" i="1"/>
  <c r="T21" i="1"/>
  <c r="T85" i="1"/>
  <c r="T84" i="1"/>
  <c r="T96" i="1" s="1"/>
  <c r="T8" i="1"/>
  <c r="T18" i="1"/>
  <c r="T86" i="1"/>
  <c r="T82" i="1"/>
  <c r="T150" i="1" s="1"/>
  <c r="T80" i="1"/>
  <c r="T72" i="1"/>
  <c r="T76" i="1" s="1"/>
  <c r="T69" i="1"/>
  <c r="T55" i="1"/>
  <c r="T48" i="1"/>
  <c r="T51" i="1" s="1"/>
  <c r="T35" i="1"/>
  <c r="T32" i="1"/>
  <c r="T87" i="1"/>
  <c r="T17" i="1"/>
  <c r="T107" i="1"/>
  <c r="T170" i="1" s="1"/>
  <c r="T81" i="1"/>
  <c r="T79" i="1"/>
  <c r="T71" i="1"/>
  <c r="T171" i="1"/>
  <c r="T172" i="1" s="1"/>
  <c r="T173" i="1" s="1"/>
  <c r="T13" i="1"/>
  <c r="T22" i="1" s="1"/>
  <c r="T28" i="1"/>
  <c r="T20" i="1"/>
  <c r="T15" i="1"/>
  <c r="T34" i="1"/>
  <c r="T68" i="1" s="1"/>
  <c r="O81" i="1"/>
  <c r="U10" i="1"/>
  <c r="U152" i="1"/>
  <c r="U137" i="1"/>
  <c r="U134" i="1"/>
  <c r="U87" i="1"/>
  <c r="U85" i="1"/>
  <c r="U174" i="1"/>
  <c r="U153" i="1"/>
  <c r="U148" i="1"/>
  <c r="U136" i="1"/>
  <c r="U107" i="1"/>
  <c r="U170" i="1" s="1"/>
  <c r="U13" i="1"/>
  <c r="U32" i="1"/>
  <c r="U84" i="1"/>
  <c r="U82" i="1"/>
  <c r="U150" i="1" s="1"/>
  <c r="U81" i="1"/>
  <c r="U35" i="1"/>
  <c r="U80" i="1"/>
  <c r="U8" i="1"/>
  <c r="U72" i="1"/>
  <c r="U74" i="1" s="1"/>
  <c r="U71" i="1"/>
  <c r="U69" i="1"/>
  <c r="U28" i="1"/>
  <c r="U34" i="1"/>
  <c r="U68" i="1" s="1"/>
  <c r="U86" i="1"/>
  <c r="U55" i="1"/>
  <c r="U48" i="1"/>
  <c r="U79" i="1"/>
  <c r="AD174" i="1"/>
  <c r="AD153" i="1"/>
  <c r="AD148" i="1"/>
  <c r="AD136" i="1"/>
  <c r="AD22" i="1"/>
  <c r="AD16" i="1"/>
  <c r="AD10" i="1"/>
  <c r="AD19" i="1" s="1"/>
  <c r="AD152" i="1"/>
  <c r="AD137" i="1"/>
  <c r="AD134" i="1"/>
  <c r="AD52" i="1"/>
  <c r="AD84" i="1"/>
  <c r="AD85" i="1"/>
  <c r="AD82" i="1"/>
  <c r="AD150" i="1" s="1"/>
  <c r="AD80" i="1"/>
  <c r="AD72" i="1"/>
  <c r="AD69" i="1"/>
  <c r="AD55" i="1"/>
  <c r="AD48" i="1"/>
  <c r="AD51" i="1" s="1"/>
  <c r="AD35" i="1"/>
  <c r="AD32" i="1"/>
  <c r="AD18" i="1"/>
  <c r="AD15" i="1"/>
  <c r="AD87" i="1"/>
  <c r="AD28" i="1"/>
  <c r="AD34" i="1"/>
  <c r="AD68" i="1" s="1"/>
  <c r="AD86" i="1"/>
  <c r="AD21" i="1"/>
  <c r="AD13" i="1"/>
  <c r="AD8" i="1"/>
  <c r="AD25" i="1" s="1"/>
  <c r="AD81" i="1"/>
  <c r="AD79" i="1"/>
  <c r="AD107" i="1"/>
  <c r="AD108" i="1" s="1"/>
  <c r="AD71" i="1"/>
  <c r="V87" i="1"/>
  <c r="V85" i="1"/>
  <c r="V13" i="1"/>
  <c r="V174" i="1"/>
  <c r="V153" i="1"/>
  <c r="V152" i="1"/>
  <c r="V134" i="1"/>
  <c r="V84" i="1"/>
  <c r="V148" i="1"/>
  <c r="V82" i="1"/>
  <c r="V150" i="1" s="1"/>
  <c r="V81" i="1"/>
  <c r="V35" i="1"/>
  <c r="V8" i="1"/>
  <c r="V107" i="1"/>
  <c r="V170" i="1" s="1"/>
  <c r="V80" i="1"/>
  <c r="V79" i="1"/>
  <c r="V48" i="1"/>
  <c r="V71" i="1"/>
  <c r="V69" i="1"/>
  <c r="V28" i="1"/>
  <c r="V34" i="1"/>
  <c r="V68" i="1" s="1"/>
  <c r="V137" i="1"/>
  <c r="V86" i="1"/>
  <c r="V55" i="1"/>
  <c r="V10" i="1"/>
  <c r="V32" i="1"/>
  <c r="V72" i="1"/>
  <c r="V136" i="1"/>
  <c r="X10" i="1"/>
  <c r="X152" i="1"/>
  <c r="X137" i="1"/>
  <c r="X134" i="1"/>
  <c r="X174" i="1"/>
  <c r="X153" i="1"/>
  <c r="X148" i="1"/>
  <c r="X136" i="1"/>
  <c r="X81" i="1"/>
  <c r="X79" i="1"/>
  <c r="X71" i="1"/>
  <c r="X34" i="1"/>
  <c r="X68" i="1" s="1"/>
  <c r="X28" i="1"/>
  <c r="X107" i="1"/>
  <c r="X85" i="1"/>
  <c r="X84" i="1"/>
  <c r="X80" i="1"/>
  <c r="X48" i="1"/>
  <c r="X72" i="1"/>
  <c r="X69" i="1"/>
  <c r="X86" i="1"/>
  <c r="X55" i="1"/>
  <c r="X87" i="1"/>
  <c r="X32" i="1"/>
  <c r="X13" i="1"/>
  <c r="X8" i="1"/>
  <c r="X82" i="1"/>
  <c r="X150" i="1" s="1"/>
  <c r="X35" i="1"/>
  <c r="W86" i="1"/>
  <c r="W82" i="1"/>
  <c r="W150" i="1" s="1"/>
  <c r="W80" i="1"/>
  <c r="W72" i="1"/>
  <c r="W69" i="1"/>
  <c r="W55" i="1"/>
  <c r="W48" i="1"/>
  <c r="W35" i="1"/>
  <c r="W32" i="1"/>
  <c r="W87" i="1"/>
  <c r="W174" i="1"/>
  <c r="W153" i="1"/>
  <c r="W152" i="1"/>
  <c r="W148" i="1"/>
  <c r="W81" i="1"/>
  <c r="W79" i="1"/>
  <c r="W71" i="1"/>
  <c r="W34" i="1"/>
  <c r="W68" i="1" s="1"/>
  <c r="W28" i="1"/>
  <c r="W84" i="1"/>
  <c r="W10" i="1"/>
  <c r="W107" i="1"/>
  <c r="W170" i="1" s="1"/>
  <c r="W85" i="1"/>
  <c r="W134" i="1"/>
  <c r="W137" i="1"/>
  <c r="W136" i="1"/>
  <c r="W13" i="1"/>
  <c r="W8" i="1"/>
  <c r="Y93" i="1"/>
  <c r="Y98" i="1"/>
  <c r="Y91" i="1"/>
  <c r="Y100" i="1"/>
  <c r="Y89" i="1"/>
  <c r="Q34" i="1"/>
  <c r="Q68" i="1" s="1"/>
  <c r="P3" i="1"/>
  <c r="Y24" i="1"/>
  <c r="Y25" i="1"/>
  <c r="R3" i="1"/>
  <c r="AD171" i="1"/>
  <c r="AB3" i="1"/>
  <c r="AC3" i="1"/>
  <c r="AA3" i="1"/>
  <c r="AE3" i="1"/>
  <c r="S170" i="1"/>
  <c r="T62" i="1"/>
  <c r="Y26" i="1"/>
  <c r="Y142" i="1" s="1"/>
  <c r="Y111" i="1"/>
  <c r="W171" i="1"/>
  <c r="Z150" i="1"/>
  <c r="Y122" i="1"/>
  <c r="Y114" i="1"/>
  <c r="X171" i="1"/>
  <c r="Y110" i="1"/>
  <c r="M3" i="1"/>
  <c r="T149" i="1"/>
  <c r="U104" i="1" l="1"/>
  <c r="AD17" i="1"/>
  <c r="T108" i="1"/>
  <c r="T128" i="1" s="1"/>
  <c r="Z69" i="1"/>
  <c r="O52" i="1"/>
  <c r="O62" i="1" s="1"/>
  <c r="T24" i="1"/>
  <c r="M11" i="1"/>
  <c r="M2" i="1"/>
  <c r="M70" i="1"/>
  <c r="M9" i="1"/>
  <c r="O67" i="1"/>
  <c r="O149" i="1" s="1"/>
  <c r="AE11" i="1"/>
  <c r="AE2" i="1"/>
  <c r="AE70" i="1"/>
  <c r="AE9" i="1"/>
  <c r="Q86" i="1"/>
  <c r="O11" i="1"/>
  <c r="O20" i="1" s="1"/>
  <c r="O70" i="1"/>
  <c r="O2" i="1"/>
  <c r="O9" i="1"/>
  <c r="AC11" i="1"/>
  <c r="AC9" i="1"/>
  <c r="AC70" i="1"/>
  <c r="AC2" i="1"/>
  <c r="J3" i="1"/>
  <c r="J5" i="1" s="1"/>
  <c r="AB11" i="1"/>
  <c r="AB70" i="1"/>
  <c r="AB2" i="1"/>
  <c r="AB9" i="1"/>
  <c r="Q153" i="1"/>
  <c r="Z11" i="1"/>
  <c r="Z70" i="1"/>
  <c r="Z2" i="1"/>
  <c r="Z9" i="1"/>
  <c r="Z131" i="1" s="1"/>
  <c r="K3" i="1"/>
  <c r="K5" i="1" s="1"/>
  <c r="R11" i="1"/>
  <c r="R9" i="1"/>
  <c r="R70" i="1"/>
  <c r="R2" i="1"/>
  <c r="S49" i="1"/>
  <c r="S171" i="1" s="1"/>
  <c r="S11" i="1"/>
  <c r="S70" i="1"/>
  <c r="S9" i="1"/>
  <c r="S2" i="1"/>
  <c r="AA11" i="1"/>
  <c r="AA70" i="1"/>
  <c r="AA2" i="1"/>
  <c r="AA9" i="1"/>
  <c r="P11" i="1"/>
  <c r="P70" i="1"/>
  <c r="P2" i="1"/>
  <c r="P9" i="1"/>
  <c r="Q11" i="1"/>
  <c r="Q9" i="1"/>
  <c r="Q70" i="1"/>
  <c r="Q2" i="1"/>
  <c r="T25" i="1"/>
  <c r="Q136" i="1"/>
  <c r="T29" i="1"/>
  <c r="T27" i="1"/>
  <c r="Q48" i="1"/>
  <c r="O18" i="1"/>
  <c r="T110" i="1"/>
  <c r="J36" i="1"/>
  <c r="J7" i="1"/>
  <c r="J16" i="1" s="1"/>
  <c r="T104" i="1"/>
  <c r="AE5" i="1"/>
  <c r="AE36" i="1"/>
  <c r="AE12" i="1"/>
  <c r="AE7" i="1"/>
  <c r="Q152" i="1"/>
  <c r="Q107" i="1"/>
  <c r="Q170" i="1" s="1"/>
  <c r="Q32" i="1"/>
  <c r="Q80" i="1"/>
  <c r="Q10" i="1"/>
  <c r="T97" i="1"/>
  <c r="T124" i="1"/>
  <c r="AA5" i="1"/>
  <c r="AA36" i="1"/>
  <c r="AA12" i="1"/>
  <c r="AA7" i="1"/>
  <c r="Q13" i="1"/>
  <c r="Q134" i="1"/>
  <c r="Q35" i="1"/>
  <c r="Q82" i="1"/>
  <c r="Q150" i="1" s="1"/>
  <c r="Q28" i="1"/>
  <c r="S28" i="1"/>
  <c r="S131" i="1" s="1"/>
  <c r="S79" i="1"/>
  <c r="S13" i="1"/>
  <c r="S55" i="1"/>
  <c r="S134" i="1"/>
  <c r="Z36" i="1"/>
  <c r="Z12" i="1"/>
  <c r="Z7" i="1"/>
  <c r="O5" i="1"/>
  <c r="O15" i="1" s="1"/>
  <c r="O36" i="1"/>
  <c r="O12" i="1"/>
  <c r="O7" i="1"/>
  <c r="Q5" i="1"/>
  <c r="Q12" i="1"/>
  <c r="Q36" i="1"/>
  <c r="Q7" i="1"/>
  <c r="M5" i="1"/>
  <c r="M36" i="1"/>
  <c r="M12" i="1"/>
  <c r="M7" i="1"/>
  <c r="AB5" i="1"/>
  <c r="AB36" i="1"/>
  <c r="AB12" i="1"/>
  <c r="AB7" i="1"/>
  <c r="Q137" i="1"/>
  <c r="Q67" i="1"/>
  <c r="AC5" i="1"/>
  <c r="AC12" i="1"/>
  <c r="AC7" i="1"/>
  <c r="AC36" i="1"/>
  <c r="Q55" i="1"/>
  <c r="Q71" i="1"/>
  <c r="R5" i="1"/>
  <c r="R12" i="1"/>
  <c r="R36" i="1"/>
  <c r="R7" i="1"/>
  <c r="P5" i="1"/>
  <c r="P36" i="1"/>
  <c r="P12" i="1"/>
  <c r="P7" i="1"/>
  <c r="P6" i="1" s="1"/>
  <c r="Q8" i="1"/>
  <c r="Q148" i="1"/>
  <c r="Q69" i="1"/>
  <c r="Q85" i="1"/>
  <c r="Q79" i="1"/>
  <c r="S34" i="1"/>
  <c r="S68" i="1" s="1"/>
  <c r="S75" i="1" s="1"/>
  <c r="S136" i="1"/>
  <c r="S32" i="1"/>
  <c r="S80" i="1"/>
  <c r="S10" i="1"/>
  <c r="S86" i="1"/>
  <c r="S100" i="1" s="1"/>
  <c r="Q87" i="1"/>
  <c r="Q84" i="1"/>
  <c r="Q174" i="1"/>
  <c r="Q72" i="1"/>
  <c r="Q54" i="1" s="1"/>
  <c r="Q81" i="1"/>
  <c r="S5" i="1"/>
  <c r="S25" i="1" s="1"/>
  <c r="S36" i="1"/>
  <c r="S12" i="1"/>
  <c r="S7" i="1"/>
  <c r="Z35" i="1"/>
  <c r="Z107" i="1"/>
  <c r="AD64" i="1"/>
  <c r="O13" i="1"/>
  <c r="O22" i="1" s="1"/>
  <c r="O107" i="1"/>
  <c r="O170" i="1" s="1"/>
  <c r="T74" i="1"/>
  <c r="T90" i="1"/>
  <c r="Z5" i="1"/>
  <c r="Z6" i="1" s="1"/>
  <c r="T127" i="1"/>
  <c r="T123" i="1"/>
  <c r="T119" i="1"/>
  <c r="T115" i="1"/>
  <c r="U131" i="1"/>
  <c r="O34" i="1"/>
  <c r="O68" i="1" s="1"/>
  <c r="AD123" i="1"/>
  <c r="AD127" i="1"/>
  <c r="AD115" i="1"/>
  <c r="AD119" i="1"/>
  <c r="O108" i="1"/>
  <c r="O49" i="1"/>
  <c r="O171" i="1" s="1"/>
  <c r="O28" i="1"/>
  <c r="O131" i="1" s="1"/>
  <c r="O132" i="1" s="1"/>
  <c r="O87" i="1"/>
  <c r="Z87" i="1"/>
  <c r="Z94" i="1" s="1"/>
  <c r="Z34" i="1"/>
  <c r="Z68" i="1" s="1"/>
  <c r="O181" i="1"/>
  <c r="O182" i="1" s="1"/>
  <c r="Q49" i="1"/>
  <c r="Q171" i="1" s="1"/>
  <c r="N3" i="1"/>
  <c r="N136" i="1" s="1"/>
  <c r="O55" i="1"/>
  <c r="O35" i="1"/>
  <c r="O134" i="1"/>
  <c r="O136" i="1"/>
  <c r="T131" i="1"/>
  <c r="T132" i="1" s="1"/>
  <c r="Z55" i="1"/>
  <c r="Z136" i="1"/>
  <c r="O8" i="1"/>
  <c r="O17" i="1" s="1"/>
  <c r="O82" i="1"/>
  <c r="O150" i="1" s="1"/>
  <c r="O137" i="1"/>
  <c r="O148" i="1"/>
  <c r="Z71" i="1"/>
  <c r="Z148" i="1"/>
  <c r="U25" i="1"/>
  <c r="U141" i="1"/>
  <c r="O69" i="1"/>
  <c r="O32" i="1"/>
  <c r="O152" i="1"/>
  <c r="O153" i="1"/>
  <c r="T64" i="1"/>
  <c r="Z72" i="1"/>
  <c r="Z54" i="1" s="1"/>
  <c r="Z79" i="1"/>
  <c r="Z153" i="1"/>
  <c r="P49" i="1"/>
  <c r="P171" i="1" s="1"/>
  <c r="J49" i="1"/>
  <c r="J171" i="1" s="1"/>
  <c r="T120" i="1"/>
  <c r="L3" i="1"/>
  <c r="L148" i="1" s="1"/>
  <c r="T26" i="1"/>
  <c r="T142" i="1" s="1"/>
  <c r="O71" i="1"/>
  <c r="O10" i="1"/>
  <c r="O174" i="1"/>
  <c r="T184" i="1"/>
  <c r="T185" i="1" s="1"/>
  <c r="Z80" i="1"/>
  <c r="Z137" i="1"/>
  <c r="Z174" i="1"/>
  <c r="M49" i="1"/>
  <c r="O72" i="1"/>
  <c r="O84" i="1"/>
  <c r="AE49" i="1"/>
  <c r="AE171" i="1" s="1"/>
  <c r="R49" i="1"/>
  <c r="R171" i="1" s="1"/>
  <c r="T114" i="1"/>
  <c r="AA49" i="1"/>
  <c r="AA171" i="1" s="1"/>
  <c r="O79" i="1"/>
  <c r="O19" i="1"/>
  <c r="O86" i="1"/>
  <c r="Z85" i="1"/>
  <c r="Z10" i="1"/>
  <c r="Q181" i="1"/>
  <c r="AC49" i="1"/>
  <c r="AC171" i="1" s="1"/>
  <c r="AD114" i="1"/>
  <c r="AB49" i="1"/>
  <c r="AD110" i="1"/>
  <c r="O48" i="1"/>
  <c r="O51" i="1" s="1"/>
  <c r="O64" i="1" s="1"/>
  <c r="O85" i="1"/>
  <c r="Z48" i="1"/>
  <c r="Z84" i="1"/>
  <c r="O80" i="1"/>
  <c r="Z49" i="1"/>
  <c r="Z171" i="1" s="1"/>
  <c r="U172" i="1"/>
  <c r="U177" i="1" s="1"/>
  <c r="T75" i="1"/>
  <c r="AD6" i="1"/>
  <c r="U140" i="1"/>
  <c r="U24" i="1"/>
  <c r="U96" i="1"/>
  <c r="U29" i="1"/>
  <c r="U27" i="1"/>
  <c r="U26" i="1"/>
  <c r="U142" i="1" s="1"/>
  <c r="Z86" i="1"/>
  <c r="Z81" i="1"/>
  <c r="U149" i="1"/>
  <c r="Z13" i="1"/>
  <c r="Z134" i="1"/>
  <c r="M181" i="1"/>
  <c r="M67" i="1"/>
  <c r="J182" i="1"/>
  <c r="J181" i="1"/>
  <c r="J67" i="1"/>
  <c r="U90" i="1"/>
  <c r="R181" i="1"/>
  <c r="R67" i="1"/>
  <c r="U97" i="1"/>
  <c r="X54" i="1"/>
  <c r="T6" i="1"/>
  <c r="AE67" i="1"/>
  <c r="AE181" i="1"/>
  <c r="AE182" i="1"/>
  <c r="AA67" i="1"/>
  <c r="AA181" i="1"/>
  <c r="P181" i="1"/>
  <c r="P67" i="1"/>
  <c r="AC67" i="1"/>
  <c r="AC181" i="1"/>
  <c r="AB67" i="1"/>
  <c r="AB181" i="1"/>
  <c r="Z181" i="1"/>
  <c r="Z67" i="1"/>
  <c r="P107" i="1"/>
  <c r="P170" i="1" s="1"/>
  <c r="P86" i="1"/>
  <c r="P84" i="1"/>
  <c r="P10" i="1"/>
  <c r="P85" i="1"/>
  <c r="P153" i="1"/>
  <c r="P152" i="1"/>
  <c r="P148" i="1"/>
  <c r="P137" i="1"/>
  <c r="P174" i="1"/>
  <c r="P136" i="1"/>
  <c r="P32" i="1"/>
  <c r="P82" i="1"/>
  <c r="P150" i="1" s="1"/>
  <c r="P35" i="1"/>
  <c r="P81" i="1"/>
  <c r="P80" i="1"/>
  <c r="P48" i="1"/>
  <c r="P13" i="1"/>
  <c r="P79" i="1"/>
  <c r="P72" i="1"/>
  <c r="P76" i="1" s="1"/>
  <c r="P28" i="1"/>
  <c r="P134" i="1"/>
  <c r="P71" i="1"/>
  <c r="P69" i="1"/>
  <c r="P8" i="1"/>
  <c r="P25" i="1" s="1"/>
  <c r="P55" i="1"/>
  <c r="P34" i="1"/>
  <c r="P68" i="1" s="1"/>
  <c r="P87" i="1"/>
  <c r="R174" i="1"/>
  <c r="R153" i="1"/>
  <c r="R148" i="1"/>
  <c r="R136" i="1"/>
  <c r="R10" i="1"/>
  <c r="R152" i="1"/>
  <c r="R137" i="1"/>
  <c r="R134" i="1"/>
  <c r="R86" i="1"/>
  <c r="R82" i="1"/>
  <c r="R80" i="1"/>
  <c r="R72" i="1"/>
  <c r="R69" i="1"/>
  <c r="R55" i="1"/>
  <c r="R48" i="1"/>
  <c r="R35" i="1"/>
  <c r="R32" i="1"/>
  <c r="R87" i="1"/>
  <c r="R107" i="1"/>
  <c r="R170" i="1" s="1"/>
  <c r="R13" i="1"/>
  <c r="R84" i="1"/>
  <c r="R81" i="1"/>
  <c r="R79" i="1"/>
  <c r="R8" i="1"/>
  <c r="R71" i="1"/>
  <c r="R85" i="1"/>
  <c r="R34" i="1"/>
  <c r="R68" i="1" s="1"/>
  <c r="R28" i="1"/>
  <c r="V91" i="1"/>
  <c r="V98" i="1"/>
  <c r="V93" i="1"/>
  <c r="V100" i="1"/>
  <c r="V89" i="1"/>
  <c r="AD54" i="1"/>
  <c r="U54" i="1"/>
  <c r="AD91" i="1"/>
  <c r="AD100" i="1"/>
  <c r="AD89" i="1"/>
  <c r="AD93" i="1"/>
  <c r="AD98" i="1"/>
  <c r="S94" i="1"/>
  <c r="S54" i="1"/>
  <c r="AA174" i="1"/>
  <c r="AA153" i="1"/>
  <c r="AA148" i="1"/>
  <c r="AA136" i="1"/>
  <c r="AA107" i="1"/>
  <c r="AA86" i="1"/>
  <c r="AA84" i="1"/>
  <c r="AA10" i="1"/>
  <c r="AA152" i="1"/>
  <c r="AA137" i="1"/>
  <c r="AA134" i="1"/>
  <c r="AA87" i="1"/>
  <c r="AA79" i="1"/>
  <c r="AA72" i="1"/>
  <c r="AA71" i="1"/>
  <c r="AA85" i="1"/>
  <c r="AA69" i="1"/>
  <c r="AA55" i="1"/>
  <c r="AA34" i="1"/>
  <c r="AA68" i="1" s="1"/>
  <c r="AA13" i="1"/>
  <c r="AA32" i="1"/>
  <c r="AA35" i="1"/>
  <c r="AA8" i="1"/>
  <c r="AA48" i="1"/>
  <c r="AA81" i="1"/>
  <c r="AA82" i="1"/>
  <c r="AA80" i="1"/>
  <c r="AA28" i="1"/>
  <c r="V99" i="1"/>
  <c r="V101" i="1"/>
  <c r="V94" i="1"/>
  <c r="V92" i="1"/>
  <c r="AC81" i="1"/>
  <c r="AC79" i="1"/>
  <c r="AC71" i="1"/>
  <c r="AC34" i="1"/>
  <c r="AC68" i="1" s="1"/>
  <c r="AC28" i="1"/>
  <c r="AC153" i="1"/>
  <c r="AC152" i="1"/>
  <c r="AC107" i="1"/>
  <c r="AC148" i="1"/>
  <c r="AC137" i="1"/>
  <c r="AC136" i="1"/>
  <c r="AC134" i="1"/>
  <c r="AC84" i="1"/>
  <c r="AC85" i="1"/>
  <c r="AC82" i="1"/>
  <c r="AC150" i="1" s="1"/>
  <c r="AC80" i="1"/>
  <c r="AC72" i="1"/>
  <c r="AC69" i="1"/>
  <c r="AC55" i="1"/>
  <c r="AC48" i="1"/>
  <c r="AC35" i="1"/>
  <c r="AC32" i="1"/>
  <c r="AC10" i="1"/>
  <c r="AC86" i="1"/>
  <c r="AC13" i="1"/>
  <c r="AC8" i="1"/>
  <c r="AC87" i="1"/>
  <c r="AC174" i="1"/>
  <c r="X93" i="1"/>
  <c r="X89" i="1"/>
  <c r="X91" i="1"/>
  <c r="X98" i="1"/>
  <c r="X100" i="1"/>
  <c r="U91" i="1"/>
  <c r="U89" i="1"/>
  <c r="U98" i="1"/>
  <c r="U100" i="1"/>
  <c r="U93" i="1"/>
  <c r="O98" i="1"/>
  <c r="S89" i="1"/>
  <c r="M87" i="1"/>
  <c r="M85" i="1"/>
  <c r="M174" i="1"/>
  <c r="M153" i="1"/>
  <c r="M148" i="1"/>
  <c r="M136" i="1"/>
  <c r="M134" i="1"/>
  <c r="M13" i="1"/>
  <c r="M84" i="1"/>
  <c r="M81" i="1"/>
  <c r="M79" i="1"/>
  <c r="M71" i="1"/>
  <c r="M34" i="1"/>
  <c r="M68" i="1" s="1"/>
  <c r="M28" i="1"/>
  <c r="M152" i="1"/>
  <c r="M82" i="1"/>
  <c r="M150" i="1" s="1"/>
  <c r="M80" i="1"/>
  <c r="M72" i="1"/>
  <c r="M69" i="1"/>
  <c r="M107" i="1"/>
  <c r="M32" i="1"/>
  <c r="M35" i="1"/>
  <c r="M86" i="1"/>
  <c r="M48" i="1"/>
  <c r="M137" i="1"/>
  <c r="M8" i="1"/>
  <c r="M10" i="1"/>
  <c r="M55" i="1"/>
  <c r="AE107" i="1"/>
  <c r="AE108" i="1" s="1"/>
  <c r="AE86" i="1"/>
  <c r="AE84" i="1"/>
  <c r="AE21" i="1"/>
  <c r="AE15" i="1"/>
  <c r="AE10" i="1"/>
  <c r="AE19" i="1" s="1"/>
  <c r="AE152" i="1"/>
  <c r="AE137" i="1"/>
  <c r="AE134" i="1"/>
  <c r="AE20" i="1"/>
  <c r="AE18" i="1"/>
  <c r="AE174" i="1"/>
  <c r="AE148" i="1"/>
  <c r="AE136" i="1"/>
  <c r="AE85" i="1"/>
  <c r="AE82" i="1"/>
  <c r="AE150" i="1" s="1"/>
  <c r="AE80" i="1"/>
  <c r="AE72" i="1"/>
  <c r="AE69" i="1"/>
  <c r="AE55" i="1"/>
  <c r="AE48" i="1"/>
  <c r="AE51" i="1" s="1"/>
  <c r="AE35" i="1"/>
  <c r="AE32" i="1"/>
  <c r="AE22" i="1"/>
  <c r="AE13" i="1"/>
  <c r="AE87" i="1"/>
  <c r="AE81" i="1"/>
  <c r="AE79" i="1"/>
  <c r="AE71" i="1"/>
  <c r="AE34" i="1"/>
  <c r="AE68" i="1" s="1"/>
  <c r="AE52" i="1"/>
  <c r="AE16" i="1"/>
  <c r="AE8" i="1"/>
  <c r="AE17" i="1" s="1"/>
  <c r="AE153" i="1"/>
  <c r="AE28" i="1"/>
  <c r="K137" i="1"/>
  <c r="K55" i="1"/>
  <c r="K84" i="1"/>
  <c r="K28" i="1"/>
  <c r="K13" i="1"/>
  <c r="AB107" i="1"/>
  <c r="AB86" i="1"/>
  <c r="AB84" i="1"/>
  <c r="AB87" i="1"/>
  <c r="AB174" i="1"/>
  <c r="AB153" i="1"/>
  <c r="AB152" i="1"/>
  <c r="AB148" i="1"/>
  <c r="AB137" i="1"/>
  <c r="AB136" i="1"/>
  <c r="AB134" i="1"/>
  <c r="AB71" i="1"/>
  <c r="AB69" i="1"/>
  <c r="AB85" i="1"/>
  <c r="AB28" i="1"/>
  <c r="AB48" i="1"/>
  <c r="AB35" i="1"/>
  <c r="AB13" i="1"/>
  <c r="AB8" i="1"/>
  <c r="AB55" i="1"/>
  <c r="AB32" i="1"/>
  <c r="AB10" i="1"/>
  <c r="AB82" i="1"/>
  <c r="AB150" i="1" s="1"/>
  <c r="AB79" i="1"/>
  <c r="AB72" i="1"/>
  <c r="AB34" i="1"/>
  <c r="AB68" i="1" s="1"/>
  <c r="AB81" i="1"/>
  <c r="AB80" i="1"/>
  <c r="W99" i="1"/>
  <c r="W94" i="1"/>
  <c r="W92" i="1"/>
  <c r="W101" i="1"/>
  <c r="O99" i="1"/>
  <c r="O101" i="1"/>
  <c r="O94" i="1"/>
  <c r="T54" i="1"/>
  <c r="N153" i="1"/>
  <c r="N134" i="1"/>
  <c r="N34" i="1"/>
  <c r="N68" i="1" s="1"/>
  <c r="N82" i="1"/>
  <c r="N35" i="1"/>
  <c r="J15" i="1"/>
  <c r="J87" i="1"/>
  <c r="J85" i="1"/>
  <c r="J52" i="1"/>
  <c r="J21" i="1"/>
  <c r="J152" i="1"/>
  <c r="J148" i="1"/>
  <c r="J10" i="1"/>
  <c r="J107" i="1"/>
  <c r="J170" i="1" s="1"/>
  <c r="J19" i="1"/>
  <c r="J174" i="1"/>
  <c r="J86" i="1"/>
  <c r="J55" i="1"/>
  <c r="J136" i="1"/>
  <c r="J134" i="1"/>
  <c r="J84" i="1"/>
  <c r="J153" i="1"/>
  <c r="J137" i="1"/>
  <c r="J82" i="1"/>
  <c r="J150" i="1" s="1"/>
  <c r="J81" i="1"/>
  <c r="J72" i="1"/>
  <c r="J13" i="1"/>
  <c r="J22" i="1" s="1"/>
  <c r="J80" i="1"/>
  <c r="J79" i="1"/>
  <c r="J32" i="1"/>
  <c r="J71" i="1"/>
  <c r="J35" i="1"/>
  <c r="J69" i="1"/>
  <c r="J48" i="1"/>
  <c r="J51" i="1" s="1"/>
  <c r="J28" i="1"/>
  <c r="J8" i="1"/>
  <c r="J17" i="1" s="1"/>
  <c r="J34" i="1"/>
  <c r="J68" i="1" s="1"/>
  <c r="U101" i="1"/>
  <c r="U94" i="1"/>
  <c r="U92" i="1"/>
  <c r="U99" i="1"/>
  <c r="X101" i="1"/>
  <c r="X94" i="1"/>
  <c r="X92" i="1"/>
  <c r="X99" i="1"/>
  <c r="V54" i="1"/>
  <c r="T91" i="1"/>
  <c r="T98" i="1"/>
  <c r="T89" i="1"/>
  <c r="T100" i="1"/>
  <c r="T93" i="1"/>
  <c r="W54" i="1"/>
  <c r="T99" i="1"/>
  <c r="T101" i="1"/>
  <c r="T94" i="1"/>
  <c r="T92" i="1"/>
  <c r="L13" i="1"/>
  <c r="W93" i="1"/>
  <c r="W100" i="1"/>
  <c r="W98" i="1"/>
  <c r="W89" i="1"/>
  <c r="W91" i="1"/>
  <c r="AD92" i="1"/>
  <c r="AD101" i="1"/>
  <c r="AD94" i="1"/>
  <c r="AD99" i="1"/>
  <c r="V6" i="1"/>
  <c r="U75" i="1"/>
  <c r="T140" i="1"/>
  <c r="U76" i="1"/>
  <c r="T61" i="1"/>
  <c r="T177" i="1"/>
  <c r="T116" i="1"/>
  <c r="W24" i="1"/>
  <c r="W172" i="1"/>
  <c r="O25" i="1"/>
  <c r="V104" i="1"/>
  <c r="Q104" i="1"/>
  <c r="AF3" i="1"/>
  <c r="AA150" i="1"/>
  <c r="O6" i="1"/>
  <c r="AB171" i="1"/>
  <c r="W6" i="1"/>
  <c r="O172" i="1"/>
  <c r="O177" i="1" s="1"/>
  <c r="X24" i="1"/>
  <c r="S172" i="1"/>
  <c r="S177" i="1" s="1"/>
  <c r="X6" i="1"/>
  <c r="X131" i="1"/>
  <c r="X26" i="1"/>
  <c r="X142" i="1" s="1"/>
  <c r="S96" i="1"/>
  <c r="T111" i="1"/>
  <c r="T112" i="1"/>
  <c r="V141" i="1"/>
  <c r="V27" i="1"/>
  <c r="AD111" i="1"/>
  <c r="AD112" i="1"/>
  <c r="W140" i="1"/>
  <c r="W29" i="1"/>
  <c r="I3" i="1"/>
  <c r="H3" i="1"/>
  <c r="E3" i="1"/>
  <c r="G3" i="1"/>
  <c r="F3" i="1"/>
  <c r="V90" i="1"/>
  <c r="V97" i="1"/>
  <c r="V149" i="1"/>
  <c r="T118" i="1"/>
  <c r="T122" i="1"/>
  <c r="T126" i="1"/>
  <c r="O26" i="1"/>
  <c r="O142" i="1" s="1"/>
  <c r="X25" i="1"/>
  <c r="V25" i="1"/>
  <c r="V96" i="1"/>
  <c r="S74" i="1"/>
  <c r="Q96" i="1"/>
  <c r="V131" i="1"/>
  <c r="V26" i="1"/>
  <c r="V142" i="1" s="1"/>
  <c r="M170" i="1"/>
  <c r="M171" i="1"/>
  <c r="AD122" i="1"/>
  <c r="Q131" i="1"/>
  <c r="W131" i="1"/>
  <c r="W26" i="1"/>
  <c r="W142" i="1" s="1"/>
  <c r="Y112" i="1"/>
  <c r="O75" i="1"/>
  <c r="O29" i="1"/>
  <c r="T179" i="1"/>
  <c r="T178" i="1"/>
  <c r="AD62" i="1"/>
  <c r="AD63" i="1"/>
  <c r="AD61" i="1"/>
  <c r="P29" i="1"/>
  <c r="Z25" i="1"/>
  <c r="W25" i="1"/>
  <c r="S76" i="1"/>
  <c r="N150" i="1"/>
  <c r="V75" i="1"/>
  <c r="V76" i="1"/>
  <c r="V172" i="1"/>
  <c r="W141" i="1"/>
  <c r="W27" i="1"/>
  <c r="S149" i="1"/>
  <c r="S97" i="1"/>
  <c r="S90" i="1"/>
  <c r="V74" i="1"/>
  <c r="T63" i="1"/>
  <c r="S104" i="1"/>
  <c r="Y63" i="1"/>
  <c r="Y61" i="1"/>
  <c r="Y62" i="1"/>
  <c r="V140" i="1"/>
  <c r="V29" i="1"/>
  <c r="Q141" i="1"/>
  <c r="O96" i="1"/>
  <c r="O90" i="1"/>
  <c r="O97" i="1"/>
  <c r="V24" i="1"/>
  <c r="N72" i="1" l="1"/>
  <c r="N84" i="1"/>
  <c r="K85" i="1"/>
  <c r="K79" i="1"/>
  <c r="K35" i="1"/>
  <c r="K82" i="1"/>
  <c r="K150" i="1" s="1"/>
  <c r="O76" i="1"/>
  <c r="N48" i="1"/>
  <c r="N80" i="1"/>
  <c r="N28" i="1"/>
  <c r="N107" i="1"/>
  <c r="N170" i="1" s="1"/>
  <c r="N148" i="1"/>
  <c r="K134" i="1"/>
  <c r="K174" i="1"/>
  <c r="K81" i="1"/>
  <c r="K48" i="1"/>
  <c r="K136" i="1"/>
  <c r="P172" i="1"/>
  <c r="J12" i="1"/>
  <c r="S26" i="1"/>
  <c r="S142" i="1" s="1"/>
  <c r="N32" i="1"/>
  <c r="N87" i="1"/>
  <c r="N71" i="1"/>
  <c r="N137" i="1"/>
  <c r="N174" i="1"/>
  <c r="K148" i="1"/>
  <c r="K34" i="1"/>
  <c r="K68" i="1" s="1"/>
  <c r="K107" i="1"/>
  <c r="K170" i="1" s="1"/>
  <c r="K69" i="1"/>
  <c r="K54" i="1" s="1"/>
  <c r="K67" i="1"/>
  <c r="Q92" i="1"/>
  <c r="K12" i="1"/>
  <c r="O24" i="1"/>
  <c r="N55" i="1"/>
  <c r="N8" i="1"/>
  <c r="N79" i="1"/>
  <c r="N152" i="1"/>
  <c r="K152" i="1"/>
  <c r="K87" i="1"/>
  <c r="K10" i="1"/>
  <c r="K72" i="1"/>
  <c r="K75" i="1" s="1"/>
  <c r="R97" i="1"/>
  <c r="K181" i="1"/>
  <c r="Z89" i="1"/>
  <c r="O120" i="1"/>
  <c r="K36" i="1"/>
  <c r="O140" i="1"/>
  <c r="N69" i="1"/>
  <c r="N85" i="1"/>
  <c r="N81" i="1"/>
  <c r="N10" i="1"/>
  <c r="K8" i="1"/>
  <c r="K153" i="1"/>
  <c r="K71" i="1"/>
  <c r="K32" i="1"/>
  <c r="K80" i="1"/>
  <c r="S24" i="1"/>
  <c r="K7" i="1"/>
  <c r="N13" i="1"/>
  <c r="N86" i="1"/>
  <c r="K86" i="1"/>
  <c r="S93" i="1"/>
  <c r="K49" i="1"/>
  <c r="K171" i="1" s="1"/>
  <c r="Q182" i="1"/>
  <c r="R17" i="1"/>
  <c r="O61" i="1"/>
  <c r="Q51" i="1"/>
  <c r="Q17" i="1"/>
  <c r="O184" i="1"/>
  <c r="O185" i="1" s="1"/>
  <c r="M15" i="1"/>
  <c r="M58" i="1" s="1"/>
  <c r="R22" i="1"/>
  <c r="O123" i="1"/>
  <c r="O122" i="1"/>
  <c r="S98" i="1"/>
  <c r="S92" i="1"/>
  <c r="Z19" i="1"/>
  <c r="Q172" i="1"/>
  <c r="Q177" i="1" s="1"/>
  <c r="O27" i="1"/>
  <c r="S6" i="1"/>
  <c r="S101" i="1"/>
  <c r="N67" i="1"/>
  <c r="O21" i="1"/>
  <c r="S91" i="1"/>
  <c r="S99" i="1"/>
  <c r="Z20" i="1"/>
  <c r="O141" i="1"/>
  <c r="O54" i="1"/>
  <c r="W173" i="1"/>
  <c r="P24" i="1"/>
  <c r="R96" i="1"/>
  <c r="Z52" i="1"/>
  <c r="J108" i="1"/>
  <c r="O173" i="1"/>
  <c r="R24" i="1"/>
  <c r="Q24" i="1"/>
  <c r="S29" i="1"/>
  <c r="P26" i="1"/>
  <c r="P142" i="1" s="1"/>
  <c r="O16" i="1"/>
  <c r="O40" i="1" s="1"/>
  <c r="O44" i="1" s="1"/>
  <c r="I11" i="1"/>
  <c r="I70" i="1"/>
  <c r="I2" i="1"/>
  <c r="I9" i="1"/>
  <c r="Q90" i="1"/>
  <c r="Q99" i="1"/>
  <c r="Q29" i="1"/>
  <c r="Q97" i="1"/>
  <c r="Q26" i="1"/>
  <c r="Q142" i="1" s="1"/>
  <c r="AF11" i="1"/>
  <c r="AF9" i="1"/>
  <c r="AF70" i="1"/>
  <c r="AF2" i="1"/>
  <c r="Q6" i="1"/>
  <c r="L81" i="1"/>
  <c r="L90" i="1" s="1"/>
  <c r="Q94" i="1"/>
  <c r="O58" i="1"/>
  <c r="O110" i="1"/>
  <c r="S140" i="1"/>
  <c r="H11" i="1"/>
  <c r="H9" i="1"/>
  <c r="H18" i="1" s="1"/>
  <c r="H70" i="1"/>
  <c r="H2" i="1"/>
  <c r="Q25" i="1"/>
  <c r="Q149" i="1"/>
  <c r="Q101" i="1"/>
  <c r="J11" i="1"/>
  <c r="J20" i="1" s="1"/>
  <c r="J70" i="1"/>
  <c r="J2" i="1"/>
  <c r="J9" i="1"/>
  <c r="J18" i="1" s="1"/>
  <c r="L11" i="1"/>
  <c r="L20" i="1" s="1"/>
  <c r="L9" i="1"/>
  <c r="L2" i="1"/>
  <c r="L70" i="1"/>
  <c r="L80" i="1"/>
  <c r="F11" i="1"/>
  <c r="F9" i="1"/>
  <c r="F18" i="1" s="1"/>
  <c r="F70" i="1"/>
  <c r="F2" i="1"/>
  <c r="G11" i="1"/>
  <c r="G70" i="1"/>
  <c r="G2" i="1"/>
  <c r="G9" i="1"/>
  <c r="Q27" i="1"/>
  <c r="E11" i="1"/>
  <c r="E9" i="1"/>
  <c r="E70" i="1"/>
  <c r="E2" i="1"/>
  <c r="Q91" i="1"/>
  <c r="L134" i="1"/>
  <c r="P131" i="1"/>
  <c r="N11" i="1"/>
  <c r="N9" i="1"/>
  <c r="N70" i="1"/>
  <c r="N2" i="1"/>
  <c r="Q98" i="1"/>
  <c r="K11" i="1"/>
  <c r="K9" i="1"/>
  <c r="K70" i="1"/>
  <c r="K2" i="1"/>
  <c r="S141" i="1"/>
  <c r="E5" i="1"/>
  <c r="E12" i="1"/>
  <c r="E7" i="1"/>
  <c r="E36" i="1"/>
  <c r="Q74" i="1"/>
  <c r="L35" i="1"/>
  <c r="L137" i="1"/>
  <c r="Q140" i="1"/>
  <c r="O124" i="1"/>
  <c r="Q76" i="1"/>
  <c r="L71" i="1"/>
  <c r="O128" i="1"/>
  <c r="F5" i="1"/>
  <c r="F36" i="1"/>
  <c r="F7" i="1"/>
  <c r="F12" i="1"/>
  <c r="Q75" i="1"/>
  <c r="Q100" i="1"/>
  <c r="L48" i="1"/>
  <c r="L32" i="1"/>
  <c r="L79" i="1"/>
  <c r="L136" i="1"/>
  <c r="L52" i="1"/>
  <c r="K104" i="1"/>
  <c r="O104" i="1"/>
  <c r="N36" i="1"/>
  <c r="N12" i="1"/>
  <c r="N141" i="1" s="1"/>
  <c r="N7" i="1"/>
  <c r="N24" i="1" s="1"/>
  <c r="G5" i="1"/>
  <c r="G36" i="1"/>
  <c r="G12" i="1"/>
  <c r="G7" i="1"/>
  <c r="Q89" i="1"/>
  <c r="L36" i="1"/>
  <c r="L12" i="1"/>
  <c r="L7" i="1"/>
  <c r="L16" i="1" s="1"/>
  <c r="L82" i="1"/>
  <c r="L150" i="1" s="1"/>
  <c r="L51" i="1"/>
  <c r="L153" i="1"/>
  <c r="Z24" i="1"/>
  <c r="O116" i="1"/>
  <c r="S27" i="1"/>
  <c r="H5" i="1"/>
  <c r="H36" i="1"/>
  <c r="H12" i="1"/>
  <c r="H7" i="1"/>
  <c r="L72" i="1"/>
  <c r="L107" i="1"/>
  <c r="L170" i="1" s="1"/>
  <c r="L28" i="1"/>
  <c r="L131" i="1" s="1"/>
  <c r="L174" i="1"/>
  <c r="L152" i="1"/>
  <c r="L55" i="1"/>
  <c r="L84" i="1"/>
  <c r="I5" i="1"/>
  <c r="I36" i="1"/>
  <c r="I12" i="1"/>
  <c r="I7" i="1"/>
  <c r="L86" i="1"/>
  <c r="L85" i="1"/>
  <c r="L69" i="1"/>
  <c r="L74" i="1" s="1"/>
  <c r="L34" i="1"/>
  <c r="L68" i="1" s="1"/>
  <c r="L10" i="1"/>
  <c r="L19" i="1" s="1"/>
  <c r="P74" i="1"/>
  <c r="Q93" i="1"/>
  <c r="AF5" i="1"/>
  <c r="AF36" i="1"/>
  <c r="AF12" i="1"/>
  <c r="AF7" i="1"/>
  <c r="Z26" i="1"/>
  <c r="Z142" i="1" s="1"/>
  <c r="L8" i="1"/>
  <c r="L17" i="1" s="1"/>
  <c r="L87" i="1"/>
  <c r="O74" i="1"/>
  <c r="O91" i="1"/>
  <c r="P75" i="1"/>
  <c r="O127" i="1"/>
  <c r="O93" i="1"/>
  <c r="R74" i="1"/>
  <c r="J127" i="1"/>
  <c r="J123" i="1"/>
  <c r="J119" i="1"/>
  <c r="J115" i="1"/>
  <c r="O92" i="1"/>
  <c r="O89" i="1"/>
  <c r="P149" i="1"/>
  <c r="O100" i="1"/>
  <c r="O115" i="1"/>
  <c r="O119" i="1"/>
  <c r="AE127" i="1"/>
  <c r="AE115" i="1"/>
  <c r="AE119" i="1"/>
  <c r="AE123" i="1"/>
  <c r="P104" i="1"/>
  <c r="R90" i="1"/>
  <c r="L67" i="1"/>
  <c r="L5" i="1"/>
  <c r="L15" i="1" s="1"/>
  <c r="N5" i="1"/>
  <c r="H49" i="1"/>
  <c r="H171" i="1" s="1"/>
  <c r="R131" i="1"/>
  <c r="N181" i="1"/>
  <c r="P97" i="1"/>
  <c r="I49" i="1"/>
  <c r="L181" i="1"/>
  <c r="Z101" i="1"/>
  <c r="P90" i="1"/>
  <c r="R149" i="1"/>
  <c r="R150" i="1"/>
  <c r="R140" i="1"/>
  <c r="R25" i="1"/>
  <c r="R29" i="1"/>
  <c r="AF49" i="1"/>
  <c r="P96" i="1"/>
  <c r="R6" i="1"/>
  <c r="L108" i="1"/>
  <c r="L49" i="1"/>
  <c r="L171" i="1" s="1"/>
  <c r="N49" i="1"/>
  <c r="N171" i="1" s="1"/>
  <c r="N172" i="1" s="1"/>
  <c r="N177" i="1" s="1"/>
  <c r="F108" i="1"/>
  <c r="F49" i="1"/>
  <c r="E49" i="1"/>
  <c r="E171" i="1" s="1"/>
  <c r="R26" i="1"/>
  <c r="R142" i="1" s="1"/>
  <c r="G49" i="1"/>
  <c r="G171" i="1" s="1"/>
  <c r="Z99" i="1"/>
  <c r="Z92" i="1"/>
  <c r="Z98" i="1"/>
  <c r="R54" i="1"/>
  <c r="Z100" i="1"/>
  <c r="R27" i="1"/>
  <c r="Z91" i="1"/>
  <c r="M54" i="1"/>
  <c r="P27" i="1"/>
  <c r="R141" i="1"/>
  <c r="Z93" i="1"/>
  <c r="AB54" i="1"/>
  <c r="P54" i="1"/>
  <c r="F181" i="1"/>
  <c r="F182" i="1" s="1"/>
  <c r="F67" i="1"/>
  <c r="AE110" i="1"/>
  <c r="AC54" i="1"/>
  <c r="AA24" i="1"/>
  <c r="G181" i="1"/>
  <c r="G67" i="1"/>
  <c r="E182" i="1"/>
  <c r="E67" i="1"/>
  <c r="E181" i="1"/>
  <c r="H181" i="1"/>
  <c r="H67" i="1"/>
  <c r="P141" i="1"/>
  <c r="I181" i="1"/>
  <c r="I67" i="1"/>
  <c r="M59" i="1"/>
  <c r="P140" i="1"/>
  <c r="AF67" i="1"/>
  <c r="AF181" i="1"/>
  <c r="AF182" i="1" s="1"/>
  <c r="J59" i="1"/>
  <c r="J143" i="1" s="1"/>
  <c r="R104" i="1"/>
  <c r="AE57" i="1"/>
  <c r="E20" i="1"/>
  <c r="E19" i="1"/>
  <c r="E18" i="1"/>
  <c r="E21" i="1"/>
  <c r="E174" i="1"/>
  <c r="E85" i="1"/>
  <c r="E84" i="1"/>
  <c r="E81" i="1"/>
  <c r="E79" i="1"/>
  <c r="E71" i="1"/>
  <c r="E34" i="1"/>
  <c r="E28" i="1"/>
  <c r="E16" i="1"/>
  <c r="E153" i="1"/>
  <c r="E152" i="1"/>
  <c r="E136" i="1"/>
  <c r="E134" i="1"/>
  <c r="E87" i="1"/>
  <c r="E10" i="1"/>
  <c r="E82" i="1"/>
  <c r="E150" i="1" s="1"/>
  <c r="E80" i="1"/>
  <c r="E72" i="1"/>
  <c r="E69" i="1"/>
  <c r="E55" i="1"/>
  <c r="E48" i="1"/>
  <c r="E51" i="1" s="1"/>
  <c r="E35" i="1"/>
  <c r="E32" i="1"/>
  <c r="E52" i="1"/>
  <c r="E15" i="1"/>
  <c r="E86" i="1"/>
  <c r="E13" i="1"/>
  <c r="E8" i="1"/>
  <c r="E17" i="1" s="1"/>
  <c r="E148" i="1"/>
  <c r="E107" i="1"/>
  <c r="E108" i="1" s="1"/>
  <c r="E137" i="1"/>
  <c r="E22" i="1"/>
  <c r="P93" i="1"/>
  <c r="P98" i="1"/>
  <c r="P91" i="1"/>
  <c r="P89" i="1"/>
  <c r="P100" i="1"/>
  <c r="J91" i="1"/>
  <c r="J89" i="1"/>
  <c r="J100" i="1"/>
  <c r="J93" i="1"/>
  <c r="J98" i="1"/>
  <c r="H10" i="1"/>
  <c r="H19" i="1" s="1"/>
  <c r="H152" i="1"/>
  <c r="H137" i="1"/>
  <c r="H134" i="1"/>
  <c r="H16" i="1"/>
  <c r="H174" i="1"/>
  <c r="H153" i="1"/>
  <c r="H148" i="1"/>
  <c r="H136" i="1"/>
  <c r="H87" i="1"/>
  <c r="H86" i="1"/>
  <c r="H8" i="1"/>
  <c r="H82" i="1"/>
  <c r="H150" i="1" s="1"/>
  <c r="H80" i="1"/>
  <c r="H72" i="1"/>
  <c r="H69" i="1"/>
  <c r="H55" i="1"/>
  <c r="H48" i="1"/>
  <c r="H35" i="1"/>
  <c r="H32" i="1"/>
  <c r="H107" i="1"/>
  <c r="H170" i="1" s="1"/>
  <c r="H21" i="1"/>
  <c r="H85" i="1"/>
  <c r="H84" i="1"/>
  <c r="H81" i="1"/>
  <c r="H79" i="1"/>
  <c r="H71" i="1"/>
  <c r="H28" i="1"/>
  <c r="H34" i="1"/>
  <c r="H68" i="1" s="1"/>
  <c r="H13" i="1"/>
  <c r="H22" i="1" s="1"/>
  <c r="K91" i="1"/>
  <c r="K98" i="1"/>
  <c r="K100" i="1"/>
  <c r="K89" i="1"/>
  <c r="K93" i="1"/>
  <c r="P92" i="1"/>
  <c r="P99" i="1"/>
  <c r="P101" i="1"/>
  <c r="P94" i="1"/>
  <c r="I10" i="1"/>
  <c r="I152" i="1"/>
  <c r="I137" i="1"/>
  <c r="I134" i="1"/>
  <c r="I87" i="1"/>
  <c r="I85" i="1"/>
  <c r="I16" i="1"/>
  <c r="I174" i="1"/>
  <c r="I153" i="1"/>
  <c r="I148" i="1"/>
  <c r="I136" i="1"/>
  <c r="I107" i="1"/>
  <c r="I18" i="1"/>
  <c r="I34" i="1"/>
  <c r="I68" i="1" s="1"/>
  <c r="I55" i="1"/>
  <c r="I71" i="1"/>
  <c r="I35" i="1"/>
  <c r="I84" i="1"/>
  <c r="I80" i="1"/>
  <c r="I32" i="1"/>
  <c r="I82" i="1"/>
  <c r="I150" i="1" s="1"/>
  <c r="I81" i="1"/>
  <c r="I21" i="1"/>
  <c r="I79" i="1"/>
  <c r="I72" i="1"/>
  <c r="I69" i="1"/>
  <c r="I48" i="1"/>
  <c r="I13" i="1"/>
  <c r="I28" i="1"/>
  <c r="I8" i="1"/>
  <c r="I86" i="1"/>
  <c r="N54" i="1"/>
  <c r="AE54" i="1"/>
  <c r="AC89" i="1"/>
  <c r="AA93" i="1"/>
  <c r="AA98" i="1"/>
  <c r="AA100" i="1"/>
  <c r="AA89" i="1"/>
  <c r="AA91" i="1"/>
  <c r="R92" i="1"/>
  <c r="R101" i="1"/>
  <c r="R99" i="1"/>
  <c r="R94" i="1"/>
  <c r="AF21" i="1"/>
  <c r="AF15" i="1"/>
  <c r="AF10" i="1"/>
  <c r="AF19" i="1" s="1"/>
  <c r="AF152" i="1"/>
  <c r="AF137" i="1"/>
  <c r="AF134" i="1"/>
  <c r="AF20" i="1"/>
  <c r="AF52" i="1"/>
  <c r="AF18" i="1"/>
  <c r="AF174" i="1"/>
  <c r="AF153" i="1"/>
  <c r="AF148" i="1"/>
  <c r="AF136" i="1"/>
  <c r="AF8" i="1"/>
  <c r="AF85" i="1"/>
  <c r="AF84" i="1"/>
  <c r="AF82" i="1"/>
  <c r="AF150" i="1" s="1"/>
  <c r="AF80" i="1"/>
  <c r="AF72" i="1"/>
  <c r="AF69" i="1"/>
  <c r="AF55" i="1"/>
  <c r="AF48" i="1"/>
  <c r="AF51" i="1" s="1"/>
  <c r="AF35" i="1"/>
  <c r="AF32" i="1"/>
  <c r="AF13" i="1"/>
  <c r="AF22" i="1" s="1"/>
  <c r="AF86" i="1"/>
  <c r="AF17" i="1"/>
  <c r="AF81" i="1"/>
  <c r="AF79" i="1"/>
  <c r="AF71" i="1"/>
  <c r="AF16" i="1"/>
  <c r="AF87" i="1"/>
  <c r="AF34" i="1"/>
  <c r="AF68" i="1" s="1"/>
  <c r="AF107" i="1"/>
  <c r="AF108" i="1" s="1"/>
  <c r="AF28" i="1"/>
  <c r="J99" i="1"/>
  <c r="J101" i="1"/>
  <c r="J94" i="1"/>
  <c r="J92" i="1"/>
  <c r="J38" i="1"/>
  <c r="N93" i="1"/>
  <c r="N98" i="1"/>
  <c r="N89" i="1"/>
  <c r="N100" i="1"/>
  <c r="N91" i="1"/>
  <c r="AE91" i="1"/>
  <c r="AE89" i="1"/>
  <c r="AE93" i="1"/>
  <c r="AE98" i="1"/>
  <c r="AE100" i="1"/>
  <c r="AA92" i="1"/>
  <c r="AA99" i="1"/>
  <c r="AA101" i="1"/>
  <c r="AA94" i="1"/>
  <c r="AE99" i="1"/>
  <c r="AE101" i="1"/>
  <c r="AE94" i="1"/>
  <c r="AE92" i="1"/>
  <c r="R91" i="1"/>
  <c r="R100" i="1"/>
  <c r="R89" i="1"/>
  <c r="R93" i="1"/>
  <c r="R98" i="1"/>
  <c r="F174" i="1"/>
  <c r="F153" i="1"/>
  <c r="F148" i="1"/>
  <c r="F136" i="1"/>
  <c r="F10" i="1"/>
  <c r="F19" i="1" s="1"/>
  <c r="F152" i="1"/>
  <c r="F137" i="1"/>
  <c r="F134" i="1"/>
  <c r="F82" i="1"/>
  <c r="F150" i="1" s="1"/>
  <c r="F80" i="1"/>
  <c r="F72" i="1"/>
  <c r="F69" i="1"/>
  <c r="F55" i="1"/>
  <c r="F48" i="1"/>
  <c r="F51" i="1" s="1"/>
  <c r="F35" i="1"/>
  <c r="F32" i="1"/>
  <c r="F107" i="1"/>
  <c r="F170" i="1" s="1"/>
  <c r="F8" i="1"/>
  <c r="F17" i="1" s="1"/>
  <c r="F87" i="1"/>
  <c r="F28" i="1"/>
  <c r="F34" i="1"/>
  <c r="F68" i="1" s="1"/>
  <c r="F79" i="1"/>
  <c r="F171" i="1"/>
  <c r="F84" i="1"/>
  <c r="F81" i="1"/>
  <c r="F85" i="1"/>
  <c r="F71" i="1"/>
  <c r="F86" i="1"/>
  <c r="F13" i="1"/>
  <c r="F22" i="1" s="1"/>
  <c r="N92" i="1"/>
  <c r="N99" i="1"/>
  <c r="N94" i="1"/>
  <c r="N101" i="1"/>
  <c r="AB93" i="1"/>
  <c r="AB98" i="1"/>
  <c r="AB100" i="1"/>
  <c r="AB91" i="1"/>
  <c r="AB89" i="1"/>
  <c r="AA54" i="1"/>
  <c r="J54" i="1"/>
  <c r="AB99" i="1"/>
  <c r="AB101" i="1"/>
  <c r="AB94" i="1"/>
  <c r="AB92" i="1"/>
  <c r="AC92" i="1"/>
  <c r="AC99" i="1"/>
  <c r="AC101" i="1"/>
  <c r="AC94" i="1"/>
  <c r="K99" i="1"/>
  <c r="K92" i="1"/>
  <c r="K94" i="1"/>
  <c r="K101" i="1"/>
  <c r="M101" i="1"/>
  <c r="M94" i="1"/>
  <c r="M92" i="1"/>
  <c r="M99" i="1"/>
  <c r="AC93" i="1"/>
  <c r="AE38" i="1"/>
  <c r="M93" i="1"/>
  <c r="M89" i="1"/>
  <c r="M91" i="1"/>
  <c r="M98" i="1"/>
  <c r="M100" i="1"/>
  <c r="G107" i="1"/>
  <c r="G170" i="1" s="1"/>
  <c r="G86" i="1"/>
  <c r="G18" i="1"/>
  <c r="G10" i="1"/>
  <c r="G19" i="1" s="1"/>
  <c r="G152" i="1"/>
  <c r="G137" i="1"/>
  <c r="G134" i="1"/>
  <c r="G153" i="1"/>
  <c r="G82" i="1"/>
  <c r="G150" i="1" s="1"/>
  <c r="G80" i="1"/>
  <c r="G72" i="1"/>
  <c r="G69" i="1"/>
  <c r="G55" i="1"/>
  <c r="G48" i="1"/>
  <c r="G35" i="1"/>
  <c r="G32" i="1"/>
  <c r="G16" i="1"/>
  <c r="G13" i="1"/>
  <c r="G85" i="1"/>
  <c r="G84" i="1"/>
  <c r="G81" i="1"/>
  <c r="G79" i="1"/>
  <c r="G71" i="1"/>
  <c r="G8" i="1"/>
  <c r="G174" i="1"/>
  <c r="G87" i="1"/>
  <c r="G28" i="1"/>
  <c r="G136" i="1"/>
  <c r="G34" i="1"/>
  <c r="G68" i="1" s="1"/>
  <c r="G148" i="1"/>
  <c r="AC91" i="1"/>
  <c r="AC100" i="1"/>
  <c r="AC98" i="1"/>
  <c r="R172" i="1"/>
  <c r="AE25" i="1"/>
  <c r="AE24" i="1"/>
  <c r="R76" i="1"/>
  <c r="R75" i="1"/>
  <c r="M25" i="1"/>
  <c r="K172" i="1"/>
  <c r="J64" i="1"/>
  <c r="O126" i="1"/>
  <c r="K24" i="1"/>
  <c r="K25" i="1"/>
  <c r="AC6" i="1"/>
  <c r="AA25" i="1"/>
  <c r="AE64" i="1"/>
  <c r="J104" i="1"/>
  <c r="AB25" i="1"/>
  <c r="O118" i="1"/>
  <c r="AB6" i="1"/>
  <c r="J25" i="1"/>
  <c r="AC25" i="1"/>
  <c r="AG3" i="1"/>
  <c r="G51" i="1" s="1"/>
  <c r="AF171" i="1"/>
  <c r="J24" i="1"/>
  <c r="AC26" i="1"/>
  <c r="AC142" i="1" s="1"/>
  <c r="AC131" i="1"/>
  <c r="AE112" i="1"/>
  <c r="AE111" i="1"/>
  <c r="L6" i="1"/>
  <c r="L104" i="1"/>
  <c r="J184" i="1"/>
  <c r="J185" i="1" s="1"/>
  <c r="AB131" i="1"/>
  <c r="AB26" i="1"/>
  <c r="AB142" i="1" s="1"/>
  <c r="O114" i="1"/>
  <c r="N25" i="1"/>
  <c r="M6" i="1"/>
  <c r="M104" i="1"/>
  <c r="AA26" i="1"/>
  <c r="AA142" i="1" s="1"/>
  <c r="AA131" i="1"/>
  <c r="AA132" i="1" s="1"/>
  <c r="AA135" i="1" s="1"/>
  <c r="AE6" i="1"/>
  <c r="AE122" i="1"/>
  <c r="AE114" i="1"/>
  <c r="AB24" i="1"/>
  <c r="AA6" i="1"/>
  <c r="AE62" i="1"/>
  <c r="AE63" i="1"/>
  <c r="AE61" i="1"/>
  <c r="L172" i="1"/>
  <c r="L177" i="1" s="1"/>
  <c r="AC24" i="1"/>
  <c r="AE131" i="1"/>
  <c r="AE132" i="1" s="1"/>
  <c r="AE135" i="1" s="1"/>
  <c r="AE26" i="1"/>
  <c r="AE142" i="1" s="1"/>
  <c r="L141" i="1"/>
  <c r="L27" i="1"/>
  <c r="V177" i="1"/>
  <c r="N75" i="1"/>
  <c r="N76" i="1"/>
  <c r="E68" i="1"/>
  <c r="D3" i="1"/>
  <c r="AB182" i="1" s="1"/>
  <c r="M76" i="1"/>
  <c r="M75" i="1"/>
  <c r="J96" i="1"/>
  <c r="N140" i="1"/>
  <c r="N29" i="1"/>
  <c r="N131" i="1"/>
  <c r="J140" i="1"/>
  <c r="J29" i="1"/>
  <c r="J141" i="1"/>
  <c r="J27" i="1"/>
  <c r="L24" i="1"/>
  <c r="L140" i="1"/>
  <c r="L29" i="1"/>
  <c r="N74" i="1"/>
  <c r="K27" i="1"/>
  <c r="M140" i="1"/>
  <c r="M29" i="1"/>
  <c r="J131" i="1"/>
  <c r="J132" i="1" s="1"/>
  <c r="J135" i="1" s="1"/>
  <c r="J26" i="1"/>
  <c r="J142" i="1" s="1"/>
  <c r="L26" i="1"/>
  <c r="L142" i="1" s="1"/>
  <c r="K6" i="1"/>
  <c r="K74" i="1"/>
  <c r="M24" i="1"/>
  <c r="J116" i="1"/>
  <c r="M141" i="1"/>
  <c r="M27" i="1"/>
  <c r="I170" i="1"/>
  <c r="I171" i="1"/>
  <c r="K140" i="1"/>
  <c r="K29" i="1"/>
  <c r="P177" i="1"/>
  <c r="K149" i="1"/>
  <c r="K90" i="1"/>
  <c r="K97" i="1"/>
  <c r="O112" i="1"/>
  <c r="O111" i="1"/>
  <c r="N149" i="1"/>
  <c r="N97" i="1"/>
  <c r="N90" i="1"/>
  <c r="K76" i="1"/>
  <c r="M74" i="1"/>
  <c r="J6" i="1"/>
  <c r="J110" i="1"/>
  <c r="J74" i="1"/>
  <c r="M149" i="1"/>
  <c r="M90" i="1"/>
  <c r="M97" i="1"/>
  <c r="J172" i="1"/>
  <c r="J173" i="1" s="1"/>
  <c r="N104" i="1"/>
  <c r="K26" i="1"/>
  <c r="K142" i="1" s="1"/>
  <c r="M131" i="1"/>
  <c r="M26" i="1"/>
  <c r="M142" i="1" s="1"/>
  <c r="M96" i="1"/>
  <c r="L96" i="1"/>
  <c r="N96" i="1"/>
  <c r="K96" i="1"/>
  <c r="M172" i="1"/>
  <c r="J124" i="1"/>
  <c r="J128" i="1"/>
  <c r="J90" i="1"/>
  <c r="J149" i="1"/>
  <c r="J97" i="1"/>
  <c r="L149" i="1"/>
  <c r="L97" i="1"/>
  <c r="O63" i="1"/>
  <c r="J75" i="1"/>
  <c r="J76" i="1"/>
  <c r="L40" i="1" l="1"/>
  <c r="L89" i="1"/>
  <c r="L99" i="1"/>
  <c r="L58" i="1"/>
  <c r="L39" i="1"/>
  <c r="L59" i="1"/>
  <c r="L38" i="1"/>
  <c r="L123" i="1"/>
  <c r="L115" i="1"/>
  <c r="G21" i="1"/>
  <c r="AE40" i="1"/>
  <c r="J40" i="1"/>
  <c r="J44" i="1" s="1"/>
  <c r="I19" i="1"/>
  <c r="I111" i="1" s="1"/>
  <c r="H15" i="1"/>
  <c r="AE58" i="1"/>
  <c r="I103" i="1"/>
  <c r="I144" i="1" s="1"/>
  <c r="H103" i="1"/>
  <c r="G103" i="1"/>
  <c r="G144" i="1" s="1"/>
  <c r="N173" i="1"/>
  <c r="L103" i="1"/>
  <c r="O39" i="1"/>
  <c r="O43" i="1" s="1"/>
  <c r="O57" i="1"/>
  <c r="P17" i="1"/>
  <c r="U132" i="1"/>
  <c r="U135" i="1" s="1"/>
  <c r="Q20" i="1"/>
  <c r="K17" i="1"/>
  <c r="AB21" i="1"/>
  <c r="AB19" i="1"/>
  <c r="P51" i="1"/>
  <c r="P64" i="1" s="1"/>
  <c r="O135" i="1"/>
  <c r="R177" i="1"/>
  <c r="R173" i="1"/>
  <c r="Y103" i="1"/>
  <c r="S182" i="1"/>
  <c r="V103" i="1"/>
  <c r="V144" i="1" s="1"/>
  <c r="X103" i="1"/>
  <c r="S21" i="1"/>
  <c r="S16" i="1"/>
  <c r="S20" i="1"/>
  <c r="U20" i="1"/>
  <c r="V52" i="1"/>
  <c r="X19" i="1"/>
  <c r="Y40" i="1"/>
  <c r="Y38" i="1"/>
  <c r="V18" i="1"/>
  <c r="X20" i="1"/>
  <c r="X18" i="1"/>
  <c r="W21" i="1"/>
  <c r="Y58" i="1"/>
  <c r="S132" i="1"/>
  <c r="S135" i="1" s="1"/>
  <c r="V182" i="1"/>
  <c r="X182" i="1"/>
  <c r="U103" i="1"/>
  <c r="S18" i="1"/>
  <c r="S17" i="1"/>
  <c r="U17" i="1"/>
  <c r="U18" i="1"/>
  <c r="V20" i="1"/>
  <c r="X16" i="1"/>
  <c r="W51" i="1"/>
  <c r="S173" i="1"/>
  <c r="W16" i="1"/>
  <c r="X108" i="1"/>
  <c r="Y57" i="1"/>
  <c r="W103" i="1"/>
  <c r="U15" i="1"/>
  <c r="U16" i="1"/>
  <c r="X21" i="1"/>
  <c r="W18" i="1"/>
  <c r="S51" i="1"/>
  <c r="S64" i="1" s="1"/>
  <c r="U51" i="1"/>
  <c r="Y39" i="1"/>
  <c r="S108" i="1"/>
  <c r="Y59" i="1"/>
  <c r="T103" i="1"/>
  <c r="T144" i="1" s="1"/>
  <c r="S52" i="1"/>
  <c r="V21" i="1"/>
  <c r="V16" i="1"/>
  <c r="X52" i="1"/>
  <c r="X22" i="1"/>
  <c r="X15" i="1"/>
  <c r="AD103" i="1"/>
  <c r="S19" i="1"/>
  <c r="U52" i="1"/>
  <c r="U22" i="1"/>
  <c r="V15" i="1"/>
  <c r="X17" i="1"/>
  <c r="X51" i="1"/>
  <c r="X64" i="1" s="1"/>
  <c r="W52" i="1"/>
  <c r="W22" i="1"/>
  <c r="W17" i="1"/>
  <c r="U19" i="1"/>
  <c r="W108" i="1"/>
  <c r="Q19" i="1"/>
  <c r="Z16" i="1"/>
  <c r="K103" i="1"/>
  <c r="AD58" i="1"/>
  <c r="AD38" i="1"/>
  <c r="AA18" i="1"/>
  <c r="AA16" i="1"/>
  <c r="AA19" i="1"/>
  <c r="AC16" i="1"/>
  <c r="K21" i="1"/>
  <c r="N15" i="1"/>
  <c r="N20" i="1"/>
  <c r="N51" i="1"/>
  <c r="N64" i="1" s="1"/>
  <c r="S15" i="1"/>
  <c r="Z108" i="1"/>
  <c r="N103" i="1"/>
  <c r="N144" i="1" s="1"/>
  <c r="R182" i="1"/>
  <c r="P103" i="1"/>
  <c r="P144" i="1" s="1"/>
  <c r="N21" i="1"/>
  <c r="W15" i="1"/>
  <c r="U182" i="1"/>
  <c r="W182" i="1"/>
  <c r="Q15" i="1"/>
  <c r="O103" i="1"/>
  <c r="O144" i="1" s="1"/>
  <c r="Z21" i="1"/>
  <c r="K182" i="1"/>
  <c r="T57" i="1"/>
  <c r="Z103" i="1"/>
  <c r="AD39" i="1"/>
  <c r="AA15" i="1"/>
  <c r="AC51" i="1"/>
  <c r="AC64" i="1" s="1"/>
  <c r="AC15" i="1"/>
  <c r="M21" i="1"/>
  <c r="M16" i="1"/>
  <c r="M39" i="1" s="1"/>
  <c r="M43" i="1" s="1"/>
  <c r="AB20" i="1"/>
  <c r="AB52" i="1"/>
  <c r="AB16" i="1"/>
  <c r="Q16" i="1"/>
  <c r="Q18" i="1"/>
  <c r="AE103" i="1"/>
  <c r="AD57" i="1"/>
  <c r="R19" i="1"/>
  <c r="AC22" i="1"/>
  <c r="V17" i="1"/>
  <c r="V22" i="1"/>
  <c r="Q21" i="1"/>
  <c r="Q108" i="1"/>
  <c r="AC108" i="1"/>
  <c r="Z18" i="1"/>
  <c r="T58" i="1"/>
  <c r="AA182" i="1"/>
  <c r="AC103" i="1"/>
  <c r="P21" i="1"/>
  <c r="R51" i="1"/>
  <c r="R64" i="1" s="1"/>
  <c r="R15" i="1"/>
  <c r="R18" i="1"/>
  <c r="AD40" i="1"/>
  <c r="AC52" i="1"/>
  <c r="M18" i="1"/>
  <c r="M20" i="1"/>
  <c r="K16" i="1"/>
  <c r="AB18" i="1"/>
  <c r="N22" i="1"/>
  <c r="P108" i="1"/>
  <c r="J103" i="1"/>
  <c r="J144" i="1" s="1"/>
  <c r="J145" i="1" s="1"/>
  <c r="P15" i="1"/>
  <c r="R52" i="1"/>
  <c r="R123" i="1" s="1"/>
  <c r="AC17" i="1"/>
  <c r="AC21" i="1"/>
  <c r="T38" i="1"/>
  <c r="T42" i="1" s="1"/>
  <c r="W20" i="1"/>
  <c r="U21" i="1"/>
  <c r="V108" i="1"/>
  <c r="S22" i="1"/>
  <c r="Q103" i="1"/>
  <c r="M103" i="1"/>
  <c r="R103" i="1"/>
  <c r="R144" i="1" s="1"/>
  <c r="T59" i="1"/>
  <c r="T143" i="1" s="1"/>
  <c r="AC182" i="1"/>
  <c r="Z132" i="1"/>
  <c r="Z135" i="1" s="1"/>
  <c r="P18" i="1"/>
  <c r="AC20" i="1"/>
  <c r="K52" i="1"/>
  <c r="AB15" i="1"/>
  <c r="N19" i="1"/>
  <c r="N17" i="1"/>
  <c r="T40" i="1"/>
  <c r="Z51" i="1"/>
  <c r="Z64" i="1" s="1"/>
  <c r="W19" i="1"/>
  <c r="U108" i="1"/>
  <c r="AA52" i="1"/>
  <c r="V19" i="1"/>
  <c r="V51" i="1"/>
  <c r="V64" i="1" s="1"/>
  <c r="S103" i="1"/>
  <c r="S144" i="1" s="1"/>
  <c r="Z17" i="1"/>
  <c r="M182" i="1"/>
  <c r="AA103" i="1"/>
  <c r="AD59" i="1"/>
  <c r="AB103" i="1"/>
  <c r="P20" i="1"/>
  <c r="R16" i="1"/>
  <c r="R20" i="1"/>
  <c r="AA20" i="1"/>
  <c r="AA21" i="1"/>
  <c r="AA51" i="1"/>
  <c r="AA22" i="1"/>
  <c r="AC19" i="1"/>
  <c r="AC18" i="1"/>
  <c r="M52" i="1"/>
  <c r="K51" i="1"/>
  <c r="K64" i="1" s="1"/>
  <c r="N52" i="1"/>
  <c r="N18" i="1"/>
  <c r="T39" i="1"/>
  <c r="AB17" i="1"/>
  <c r="N16" i="1"/>
  <c r="E170" i="1"/>
  <c r="E172" i="1" s="1"/>
  <c r="AE39" i="1"/>
  <c r="F52" i="1"/>
  <c r="F127" i="1" s="1"/>
  <c r="F15" i="1"/>
  <c r="I22" i="1"/>
  <c r="AE59" i="1"/>
  <c r="AF103" i="1"/>
  <c r="I132" i="1"/>
  <c r="I135" i="1" s="1"/>
  <c r="E103" i="1"/>
  <c r="E144" i="1" s="1"/>
  <c r="R132" i="1"/>
  <c r="R135" i="1" s="1"/>
  <c r="L21" i="1"/>
  <c r="L18" i="1"/>
  <c r="Q52" i="1"/>
  <c r="Q119" i="1" s="1"/>
  <c r="V132" i="1"/>
  <c r="V135" i="1" s="1"/>
  <c r="M17" i="1"/>
  <c r="M19" i="1"/>
  <c r="M51" i="1"/>
  <c r="M64" i="1" s="1"/>
  <c r="M132" i="1"/>
  <c r="M135" i="1" s="1"/>
  <c r="G52" i="1"/>
  <c r="G20" i="1"/>
  <c r="G17" i="1"/>
  <c r="F16" i="1"/>
  <c r="L93" i="1"/>
  <c r="I52" i="1"/>
  <c r="I62" i="1" s="1"/>
  <c r="H52" i="1"/>
  <c r="I182" i="1"/>
  <c r="H182" i="1"/>
  <c r="G182" i="1"/>
  <c r="F103" i="1"/>
  <c r="F144" i="1" s="1"/>
  <c r="N108" i="1"/>
  <c r="I173" i="1"/>
  <c r="N6" i="1"/>
  <c r="L92" i="1"/>
  <c r="K131" i="1"/>
  <c r="K18" i="1"/>
  <c r="L22" i="1"/>
  <c r="O179" i="1"/>
  <c r="O178" i="1"/>
  <c r="V173" i="1"/>
  <c r="K108" i="1"/>
  <c r="K19" i="1"/>
  <c r="M22" i="1"/>
  <c r="AB108" i="1"/>
  <c r="N132" i="1"/>
  <c r="N135" i="1" s="1"/>
  <c r="Q22" i="1"/>
  <c r="O38" i="1"/>
  <c r="O42" i="1" s="1"/>
  <c r="G22" i="1"/>
  <c r="G184" i="1" s="1"/>
  <c r="G185" i="1" s="1"/>
  <c r="F21" i="1"/>
  <c r="I51" i="1"/>
  <c r="I17" i="1"/>
  <c r="H17" i="1"/>
  <c r="H127" i="1" s="1"/>
  <c r="H51" i="1"/>
  <c r="H64" i="1" s="1"/>
  <c r="J58" i="1"/>
  <c r="L182" i="1"/>
  <c r="N182" i="1"/>
  <c r="L25" i="1"/>
  <c r="K20" i="1"/>
  <c r="P132" i="1"/>
  <c r="P135" i="1" s="1"/>
  <c r="O59" i="1"/>
  <c r="O143" i="1" s="1"/>
  <c r="K15" i="1"/>
  <c r="Z15" i="1"/>
  <c r="W132" i="1"/>
  <c r="W135" i="1" s="1"/>
  <c r="U173" i="1"/>
  <c r="Q173" i="1"/>
  <c r="Q132" i="1"/>
  <c r="Q135" i="1" s="1"/>
  <c r="M108" i="1"/>
  <c r="M124" i="1" s="1"/>
  <c r="K22" i="1"/>
  <c r="AA108" i="1"/>
  <c r="R21" i="1"/>
  <c r="P182" i="1"/>
  <c r="AB132" i="1"/>
  <c r="AB135" i="1" s="1"/>
  <c r="K177" i="1"/>
  <c r="G15" i="1"/>
  <c r="G57" i="1" s="1"/>
  <c r="M38" i="1"/>
  <c r="M42" i="1" s="1"/>
  <c r="F20" i="1"/>
  <c r="J39" i="1"/>
  <c r="J43" i="1" s="1"/>
  <c r="I15" i="1"/>
  <c r="I20" i="1"/>
  <c r="H20" i="1"/>
  <c r="G108" i="1"/>
  <c r="I108" i="1"/>
  <c r="H108" i="1"/>
  <c r="H120" i="1" s="1"/>
  <c r="T135" i="1"/>
  <c r="Z22" i="1"/>
  <c r="P16" i="1"/>
  <c r="P52" i="1"/>
  <c r="R108" i="1"/>
  <c r="P22" i="1"/>
  <c r="Z182" i="1"/>
  <c r="AB22" i="1"/>
  <c r="P19" i="1"/>
  <c r="AA17" i="1"/>
  <c r="P173" i="1"/>
  <c r="AB51" i="1"/>
  <c r="AB64" i="1" s="1"/>
  <c r="D11" i="1"/>
  <c r="D20" i="1" s="1"/>
  <c r="D10" i="1"/>
  <c r="D70" i="1"/>
  <c r="D2" i="1"/>
  <c r="D9" i="1"/>
  <c r="K141" i="1"/>
  <c r="N27" i="1"/>
  <c r="L100" i="1"/>
  <c r="E89" i="1"/>
  <c r="AG11" i="1"/>
  <c r="AG70" i="1"/>
  <c r="AG2" i="1"/>
  <c r="AG9" i="1"/>
  <c r="L101" i="1"/>
  <c r="L91" i="1"/>
  <c r="L98" i="1"/>
  <c r="L76" i="1"/>
  <c r="N26" i="1"/>
  <c r="N142" i="1" s="1"/>
  <c r="L94" i="1"/>
  <c r="L54" i="1"/>
  <c r="M57" i="1" s="1"/>
  <c r="L75" i="1"/>
  <c r="D5" i="1"/>
  <c r="D36" i="1"/>
  <c r="D12" i="1"/>
  <c r="D7" i="1"/>
  <c r="D16" i="1" s="1"/>
  <c r="AG5" i="1"/>
  <c r="AG36" i="1"/>
  <c r="AG12" i="1"/>
  <c r="AG7" i="1"/>
  <c r="I115" i="1"/>
  <c r="E127" i="1"/>
  <c r="E123" i="1"/>
  <c r="E119" i="1"/>
  <c r="E115" i="1"/>
  <c r="L119" i="1"/>
  <c r="L127" i="1"/>
  <c r="G54" i="1"/>
  <c r="G127" i="1"/>
  <c r="G123" i="1"/>
  <c r="G115" i="1"/>
  <c r="G119" i="1"/>
  <c r="AF127" i="1"/>
  <c r="AF123" i="1"/>
  <c r="AF119" i="1"/>
  <c r="AF115" i="1"/>
  <c r="H119" i="1"/>
  <c r="H115" i="1"/>
  <c r="AG108" i="1"/>
  <c r="AG49" i="1"/>
  <c r="AG171" i="1" s="1"/>
  <c r="D49" i="1"/>
  <c r="D171" i="1" s="1"/>
  <c r="AF54" i="1"/>
  <c r="AF64" i="1"/>
  <c r="F25" i="1"/>
  <c r="I54" i="1"/>
  <c r="I58" i="1"/>
  <c r="I59" i="1"/>
  <c r="I143" i="1" s="1"/>
  <c r="AF62" i="1"/>
  <c r="H58" i="1"/>
  <c r="H59" i="1"/>
  <c r="AF111" i="1"/>
  <c r="D181" i="1"/>
  <c r="D182" i="1" s="1"/>
  <c r="D67" i="1"/>
  <c r="AG67" i="1"/>
  <c r="AG181" i="1"/>
  <c r="AG182" i="1" s="1"/>
  <c r="F57" i="1"/>
  <c r="F59" i="1"/>
  <c r="F143" i="1" s="1"/>
  <c r="F58" i="1"/>
  <c r="E54" i="1"/>
  <c r="J57" i="1" s="1"/>
  <c r="AF59" i="1"/>
  <c r="AF58" i="1"/>
  <c r="AF57" i="1"/>
  <c r="H54" i="1"/>
  <c r="H57" i="1" s="1"/>
  <c r="AF91" i="1"/>
  <c r="AF93" i="1"/>
  <c r="AF98" i="1"/>
  <c r="AF89" i="1"/>
  <c r="AF100" i="1"/>
  <c r="I40" i="1"/>
  <c r="I38" i="1"/>
  <c r="I42" i="1" s="1"/>
  <c r="I39" i="1"/>
  <c r="I43" i="1" s="1"/>
  <c r="H99" i="1"/>
  <c r="H101" i="1"/>
  <c r="H94" i="1"/>
  <c r="H92" i="1"/>
  <c r="G91" i="1"/>
  <c r="G89" i="1"/>
  <c r="G93" i="1"/>
  <c r="G98" i="1"/>
  <c r="G100" i="1"/>
  <c r="AF63" i="1"/>
  <c r="D52" i="1"/>
  <c r="D19" i="1"/>
  <c r="D107" i="1"/>
  <c r="D170" i="1" s="1"/>
  <c r="D86" i="1"/>
  <c r="D15" i="1"/>
  <c r="D21" i="1"/>
  <c r="D174" i="1"/>
  <c r="D148" i="1"/>
  <c r="D137" i="1"/>
  <c r="D18" i="1"/>
  <c r="D136" i="1"/>
  <c r="D134" i="1"/>
  <c r="D87" i="1"/>
  <c r="D17" i="1"/>
  <c r="D13" i="1"/>
  <c r="D22" i="1" s="1"/>
  <c r="D28" i="1"/>
  <c r="D8" i="1"/>
  <c r="D153" i="1"/>
  <c r="D81" i="1"/>
  <c r="D34" i="1"/>
  <c r="D68" i="1" s="1"/>
  <c r="D84" i="1"/>
  <c r="E59" i="1" s="1"/>
  <c r="E143" i="1" s="1"/>
  <c r="D80" i="1"/>
  <c r="D82" i="1"/>
  <c r="D150" i="1" s="1"/>
  <c r="D55" i="1"/>
  <c r="E58" i="1" s="1"/>
  <c r="D32" i="1"/>
  <c r="D85" i="1"/>
  <c r="D79" i="1"/>
  <c r="D72" i="1"/>
  <c r="D35" i="1"/>
  <c r="D71" i="1"/>
  <c r="D69" i="1"/>
  <c r="D48" i="1"/>
  <c r="D51" i="1" s="1"/>
  <c r="D152" i="1"/>
  <c r="F54" i="1"/>
  <c r="I91" i="1"/>
  <c r="I98" i="1"/>
  <c r="I89" i="1"/>
  <c r="I100" i="1"/>
  <c r="I93" i="1"/>
  <c r="H91" i="1"/>
  <c r="H93" i="1"/>
  <c r="H98" i="1"/>
  <c r="H89" i="1"/>
  <c r="H100" i="1"/>
  <c r="F91" i="1"/>
  <c r="F100" i="1"/>
  <c r="F89" i="1"/>
  <c r="F93" i="1"/>
  <c r="F98" i="1"/>
  <c r="E91" i="1"/>
  <c r="E100" i="1"/>
  <c r="E98" i="1"/>
  <c r="G99" i="1"/>
  <c r="G101" i="1"/>
  <c r="G94" i="1"/>
  <c r="G92" i="1"/>
  <c r="I101" i="1"/>
  <c r="I94" i="1"/>
  <c r="I92" i="1"/>
  <c r="I99" i="1"/>
  <c r="AG15" i="1"/>
  <c r="AG10" i="1"/>
  <c r="AG152" i="1"/>
  <c r="AG137" i="1"/>
  <c r="AG134" i="1"/>
  <c r="AG87" i="1"/>
  <c r="AG103" i="1" s="1"/>
  <c r="AG85" i="1"/>
  <c r="AG21" i="1"/>
  <c r="AG18" i="1"/>
  <c r="AG174" i="1"/>
  <c r="AG153" i="1"/>
  <c r="AG148" i="1"/>
  <c r="AG136" i="1"/>
  <c r="AG107" i="1"/>
  <c r="AG19" i="1"/>
  <c r="AG16" i="1"/>
  <c r="AG13" i="1"/>
  <c r="AG22" i="1" s="1"/>
  <c r="AG86" i="1"/>
  <c r="AG20" i="1"/>
  <c r="AG55" i="1"/>
  <c r="AG8" i="1"/>
  <c r="AG17" i="1" s="1"/>
  <c r="AG82" i="1"/>
  <c r="AG150" i="1" s="1"/>
  <c r="AG32" i="1"/>
  <c r="AG35" i="1"/>
  <c r="AG48" i="1"/>
  <c r="AG51" i="1" s="1"/>
  <c r="AG81" i="1"/>
  <c r="AG80" i="1"/>
  <c r="AG79" i="1"/>
  <c r="AG28" i="1"/>
  <c r="AG69" i="1"/>
  <c r="AG84" i="1"/>
  <c r="AG72" i="1"/>
  <c r="AG71" i="1"/>
  <c r="AG34" i="1"/>
  <c r="AG68" i="1" s="1"/>
  <c r="H39" i="1"/>
  <c r="H40" i="1"/>
  <c r="H38" i="1"/>
  <c r="F39" i="1"/>
  <c r="F43" i="1" s="1"/>
  <c r="F40" i="1"/>
  <c r="F44" i="1" s="1"/>
  <c r="F38" i="1"/>
  <c r="F42" i="1" s="1"/>
  <c r="F92" i="1"/>
  <c r="F94" i="1"/>
  <c r="F99" i="1"/>
  <c r="F101" i="1"/>
  <c r="E93" i="1"/>
  <c r="AF99" i="1"/>
  <c r="AF101" i="1"/>
  <c r="AF94" i="1"/>
  <c r="AF92" i="1"/>
  <c r="E39" i="1"/>
  <c r="E43" i="1" s="1"/>
  <c r="E38" i="1"/>
  <c r="E42" i="1" s="1"/>
  <c r="E40" i="1"/>
  <c r="AF122" i="1"/>
  <c r="AF40" i="1"/>
  <c r="AF39" i="1"/>
  <c r="AF43" i="1" s="1"/>
  <c r="AF38" i="1"/>
  <c r="AF42" i="1" s="1"/>
  <c r="E92" i="1"/>
  <c r="E101" i="1"/>
  <c r="E94" i="1"/>
  <c r="E99" i="1"/>
  <c r="J120" i="1"/>
  <c r="AF25" i="1"/>
  <c r="H110" i="1"/>
  <c r="AF112" i="1"/>
  <c r="AF61" i="1"/>
  <c r="AF24" i="1"/>
  <c r="AF110" i="1"/>
  <c r="F64" i="1"/>
  <c r="H184" i="1"/>
  <c r="H185" i="1" s="1"/>
  <c r="G24" i="1"/>
  <c r="F74" i="1"/>
  <c r="H6" i="1"/>
  <c r="I104" i="1"/>
  <c r="J122" i="1"/>
  <c r="F184" i="1"/>
  <c r="F185" i="1" s="1"/>
  <c r="E64" i="1"/>
  <c r="AF131" i="1"/>
  <c r="AF132" i="1" s="1"/>
  <c r="AF135" i="1" s="1"/>
  <c r="AF26" i="1"/>
  <c r="AF142" i="1" s="1"/>
  <c r="G104" i="1"/>
  <c r="I24" i="1"/>
  <c r="E24" i="1"/>
  <c r="F104" i="1"/>
  <c r="AF114" i="1"/>
  <c r="E25" i="1"/>
  <c r="F6" i="1"/>
  <c r="AF6" i="1"/>
  <c r="G64" i="1"/>
  <c r="P178" i="1"/>
  <c r="P179" i="1"/>
  <c r="G62" i="1"/>
  <c r="G61" i="1"/>
  <c r="G6" i="1"/>
  <c r="U144" i="1"/>
  <c r="AA64" i="1"/>
  <c r="Y43" i="1"/>
  <c r="W64" i="1"/>
  <c r="U64" i="1"/>
  <c r="Y42" i="1"/>
  <c r="AE42" i="1"/>
  <c r="Y44" i="1"/>
  <c r="AE44" i="1"/>
  <c r="Q144" i="1"/>
  <c r="AE43" i="1"/>
  <c r="AD44" i="1"/>
  <c r="AD42" i="1"/>
  <c r="AD43" i="1"/>
  <c r="AF44" i="1"/>
  <c r="L144" i="1"/>
  <c r="M144" i="1"/>
  <c r="Q64" i="1"/>
  <c r="K144" i="1"/>
  <c r="T44" i="1"/>
  <c r="T43" i="1"/>
  <c r="E75" i="1"/>
  <c r="E76" i="1"/>
  <c r="G76" i="1"/>
  <c r="G75" i="1"/>
  <c r="M128" i="1"/>
  <c r="G140" i="1"/>
  <c r="G29" i="1"/>
  <c r="G96" i="1"/>
  <c r="G74" i="1"/>
  <c r="G172" i="1"/>
  <c r="M116" i="1"/>
  <c r="I74" i="1"/>
  <c r="I172" i="1"/>
  <c r="M173" i="1" s="1"/>
  <c r="F172" i="1"/>
  <c r="F173" i="1" s="1"/>
  <c r="H25" i="1"/>
  <c r="H140" i="1"/>
  <c r="H29" i="1"/>
  <c r="H144" i="1"/>
  <c r="E140" i="1"/>
  <c r="E29" i="1"/>
  <c r="E141" i="1"/>
  <c r="E27" i="1"/>
  <c r="G131" i="1"/>
  <c r="G26" i="1"/>
  <c r="G142" i="1" s="1"/>
  <c r="F96" i="1"/>
  <c r="R178" i="1"/>
  <c r="R179" i="1"/>
  <c r="E131" i="1"/>
  <c r="E132" i="1" s="1"/>
  <c r="E135" i="1" s="1"/>
  <c r="E26" i="1"/>
  <c r="E142" i="1" s="1"/>
  <c r="J112" i="1"/>
  <c r="J111" i="1"/>
  <c r="I131" i="1"/>
  <c r="I26" i="1"/>
  <c r="I142" i="1" s="1"/>
  <c r="F141" i="1"/>
  <c r="F27" i="1"/>
  <c r="F140" i="1"/>
  <c r="F29" i="1"/>
  <c r="E44" i="1"/>
  <c r="E96" i="1"/>
  <c r="E128" i="1"/>
  <c r="E110" i="1"/>
  <c r="F110" i="1"/>
  <c r="G149" i="1"/>
  <c r="G126" i="1"/>
  <c r="G122" i="1"/>
  <c r="G114" i="1"/>
  <c r="G97" i="1"/>
  <c r="G118" i="1"/>
  <c r="G90" i="1"/>
  <c r="J118" i="1"/>
  <c r="J177" i="1"/>
  <c r="M120" i="1"/>
  <c r="I76" i="1"/>
  <c r="I75" i="1"/>
  <c r="I25" i="1"/>
  <c r="I149" i="1"/>
  <c r="I128" i="1"/>
  <c r="I126" i="1"/>
  <c r="I124" i="1"/>
  <c r="I122" i="1"/>
  <c r="I116" i="1"/>
  <c r="I114" i="1"/>
  <c r="I97" i="1"/>
  <c r="I120" i="1"/>
  <c r="I118" i="1"/>
  <c r="I90" i="1"/>
  <c r="F131" i="1"/>
  <c r="F132" i="1" s="1"/>
  <c r="F135" i="1" s="1"/>
  <c r="F26" i="1"/>
  <c r="F142" i="1" s="1"/>
  <c r="F75" i="1"/>
  <c r="F76" i="1"/>
  <c r="H172" i="1"/>
  <c r="E6" i="1"/>
  <c r="E184" i="1"/>
  <c r="E185" i="1" s="1"/>
  <c r="M143" i="1"/>
  <c r="G110" i="1"/>
  <c r="J114" i="1"/>
  <c r="G141" i="1"/>
  <c r="G27" i="1"/>
  <c r="G116" i="1"/>
  <c r="I6" i="1"/>
  <c r="I64" i="1"/>
  <c r="H24" i="1"/>
  <c r="E74" i="1"/>
  <c r="L184" i="1"/>
  <c r="L185" i="1" s="1"/>
  <c r="G25" i="1"/>
  <c r="F149" i="1"/>
  <c r="F128" i="1"/>
  <c r="F124" i="1"/>
  <c r="F116" i="1"/>
  <c r="F97" i="1"/>
  <c r="F120" i="1"/>
  <c r="F90" i="1"/>
  <c r="H131" i="1"/>
  <c r="H26" i="1"/>
  <c r="H142" i="1" s="1"/>
  <c r="H74" i="1"/>
  <c r="H96" i="1"/>
  <c r="E104" i="1"/>
  <c r="H141" i="1"/>
  <c r="H27" i="1"/>
  <c r="J126" i="1"/>
  <c r="M177" i="1"/>
  <c r="E126" i="1"/>
  <c r="L64" i="1"/>
  <c r="H76" i="1"/>
  <c r="H75" i="1"/>
  <c r="O45" i="1"/>
  <c r="I141" i="1"/>
  <c r="I27" i="1"/>
  <c r="I44" i="1"/>
  <c r="I96" i="1"/>
  <c r="F24" i="1"/>
  <c r="J42" i="1"/>
  <c r="H104" i="1"/>
  <c r="E149" i="1"/>
  <c r="E97" i="1"/>
  <c r="E90" i="1"/>
  <c r="G111" i="1"/>
  <c r="G112" i="1"/>
  <c r="I140" i="1"/>
  <c r="I29" i="1"/>
  <c r="I184" i="1"/>
  <c r="I185" i="1" s="1"/>
  <c r="H149" i="1"/>
  <c r="H116" i="1"/>
  <c r="H97" i="1"/>
  <c r="H90" i="1"/>
  <c r="J62" i="1"/>
  <c r="J61" i="1"/>
  <c r="J63" i="1"/>
  <c r="H128" i="1" l="1"/>
  <c r="M40" i="1"/>
  <c r="M44" i="1" s="1"/>
  <c r="R127" i="1"/>
  <c r="O145" i="1"/>
  <c r="R119" i="1"/>
  <c r="H124" i="1"/>
  <c r="G38" i="1"/>
  <c r="M110" i="1"/>
  <c r="E177" i="1"/>
  <c r="E173" i="1"/>
  <c r="E179" i="1" s="1"/>
  <c r="Z123" i="1"/>
  <c r="Z115" i="1"/>
  <c r="Z127" i="1"/>
  <c r="Z119" i="1"/>
  <c r="X115" i="1"/>
  <c r="X119" i="1"/>
  <c r="X123" i="1"/>
  <c r="X127" i="1"/>
  <c r="G132" i="1"/>
  <c r="G135" i="1" s="1"/>
  <c r="Q127" i="1"/>
  <c r="H173" i="1"/>
  <c r="I57" i="1"/>
  <c r="F115" i="1"/>
  <c r="I123" i="1"/>
  <c r="K173" i="1"/>
  <c r="K178" i="1" s="1"/>
  <c r="W127" i="1"/>
  <c r="W123" i="1"/>
  <c r="W115" i="1"/>
  <c r="W119" i="1"/>
  <c r="U119" i="1"/>
  <c r="U115" i="1"/>
  <c r="U127" i="1"/>
  <c r="U123" i="1"/>
  <c r="L57" i="1"/>
  <c r="H132" i="1"/>
  <c r="H135" i="1" s="1"/>
  <c r="I61" i="1"/>
  <c r="AG52" i="1"/>
  <c r="AG115" i="1" s="1"/>
  <c r="E57" i="1"/>
  <c r="G58" i="1"/>
  <c r="D108" i="1"/>
  <c r="D116" i="1" s="1"/>
  <c r="H123" i="1"/>
  <c r="F123" i="1"/>
  <c r="I127" i="1"/>
  <c r="K38" i="1"/>
  <c r="K42" i="1" s="1"/>
  <c r="K57" i="1"/>
  <c r="K59" i="1"/>
  <c r="K143" i="1" s="1"/>
  <c r="K145" i="1" s="1"/>
  <c r="K39" i="1"/>
  <c r="K40" i="1"/>
  <c r="K58" i="1"/>
  <c r="M123" i="1"/>
  <c r="M127" i="1"/>
  <c r="M119" i="1"/>
  <c r="M115" i="1"/>
  <c r="U59" i="1"/>
  <c r="U39" i="1"/>
  <c r="U58" i="1"/>
  <c r="U38" i="1"/>
  <c r="U57" i="1"/>
  <c r="U40" i="1"/>
  <c r="S123" i="1"/>
  <c r="S115" i="1"/>
  <c r="S119" i="1"/>
  <c r="S127" i="1"/>
  <c r="F119" i="1"/>
  <c r="I119" i="1"/>
  <c r="Z57" i="1"/>
  <c r="Z38" i="1"/>
  <c r="Z40" i="1"/>
  <c r="Z44" i="1" s="1"/>
  <c r="Z59" i="1"/>
  <c r="Z58" i="1"/>
  <c r="I63" i="1"/>
  <c r="I112" i="1"/>
  <c r="G173" i="1"/>
  <c r="I110" i="1"/>
  <c r="G40" i="1"/>
  <c r="G59" i="1"/>
  <c r="L173" i="1"/>
  <c r="AB123" i="1"/>
  <c r="AB119" i="1"/>
  <c r="AB115" i="1"/>
  <c r="AB127" i="1"/>
  <c r="N119" i="1"/>
  <c r="N127" i="1"/>
  <c r="N123" i="1"/>
  <c r="N115" i="1"/>
  <c r="AC119" i="1"/>
  <c r="AC115" i="1"/>
  <c r="AC123" i="1"/>
  <c r="AC127" i="1"/>
  <c r="V123" i="1"/>
  <c r="V119" i="1"/>
  <c r="V115" i="1"/>
  <c r="V127" i="1"/>
  <c r="AC40" i="1"/>
  <c r="AC38" i="1"/>
  <c r="AC39" i="1"/>
  <c r="AC57" i="1"/>
  <c r="AC59" i="1"/>
  <c r="AC58" i="1"/>
  <c r="W39" i="1"/>
  <c r="W43" i="1" s="1"/>
  <c r="W59" i="1"/>
  <c r="W40" i="1"/>
  <c r="W38" i="1"/>
  <c r="W57" i="1"/>
  <c r="W58" i="1"/>
  <c r="S57" i="1"/>
  <c r="S40" i="1"/>
  <c r="S58" i="1"/>
  <c r="S38" i="1"/>
  <c r="S39" i="1"/>
  <c r="S43" i="1" s="1"/>
  <c r="S59" i="1"/>
  <c r="Z39" i="1"/>
  <c r="K127" i="1"/>
  <c r="K115" i="1"/>
  <c r="K123" i="1"/>
  <c r="K119" i="1"/>
  <c r="Q123" i="1"/>
  <c r="AA57" i="1"/>
  <c r="AA59" i="1"/>
  <c r="AA40" i="1"/>
  <c r="AA58" i="1"/>
  <c r="AA38" i="1"/>
  <c r="AA39" i="1"/>
  <c r="K132" i="1"/>
  <c r="K135" i="1" s="1"/>
  <c r="J45" i="1"/>
  <c r="G39" i="1"/>
  <c r="AA127" i="1"/>
  <c r="AA123" i="1"/>
  <c r="AA119" i="1"/>
  <c r="AA115" i="1"/>
  <c r="Q115" i="1"/>
  <c r="R59" i="1"/>
  <c r="R40" i="1"/>
  <c r="R58" i="1"/>
  <c r="R57" i="1"/>
  <c r="R39" i="1"/>
  <c r="R43" i="1" s="1"/>
  <c r="R38" i="1"/>
  <c r="R115" i="1"/>
  <c r="AB57" i="1"/>
  <c r="AB58" i="1"/>
  <c r="AB59" i="1"/>
  <c r="AB39" i="1"/>
  <c r="AB43" i="1" s="1"/>
  <c r="AB38" i="1"/>
  <c r="AB40" i="1"/>
  <c r="P39" i="1"/>
  <c r="P58" i="1"/>
  <c r="P40" i="1"/>
  <c r="P59" i="1"/>
  <c r="P143" i="1" s="1"/>
  <c r="P145" i="1" s="1"/>
  <c r="P38" i="1"/>
  <c r="P57" i="1"/>
  <c r="X57" i="1"/>
  <c r="X38" i="1"/>
  <c r="X42" i="1" s="1"/>
  <c r="X39" i="1"/>
  <c r="X40" i="1"/>
  <c r="X44" i="1" s="1"/>
  <c r="X59" i="1"/>
  <c r="X58" i="1"/>
  <c r="Q40" i="1"/>
  <c r="Q39" i="1"/>
  <c r="Q43" i="1" s="1"/>
  <c r="Q59" i="1"/>
  <c r="Q58" i="1"/>
  <c r="Q38" i="1"/>
  <c r="Q57" i="1"/>
  <c r="N40" i="1"/>
  <c r="N38" i="1"/>
  <c r="N42" i="1" s="1"/>
  <c r="N57" i="1"/>
  <c r="N39" i="1"/>
  <c r="N43" i="1" s="1"/>
  <c r="N59" i="1"/>
  <c r="N58" i="1"/>
  <c r="V59" i="1"/>
  <c r="V57" i="1"/>
  <c r="V40" i="1"/>
  <c r="V39" i="1"/>
  <c r="V43" i="1" s="1"/>
  <c r="V58" i="1"/>
  <c r="V38" i="1"/>
  <c r="P123" i="1"/>
  <c r="P119" i="1"/>
  <c r="P115" i="1"/>
  <c r="P127" i="1"/>
  <c r="L132" i="1"/>
  <c r="L135" i="1" s="1"/>
  <c r="D127" i="1"/>
  <c r="D123" i="1"/>
  <c r="D119" i="1"/>
  <c r="D115" i="1"/>
  <c r="AG119" i="1"/>
  <c r="D54" i="1"/>
  <c r="AG64" i="1"/>
  <c r="AG59" i="1"/>
  <c r="AG58" i="1"/>
  <c r="AG57" i="1"/>
  <c r="AG24" i="1"/>
  <c r="D104" i="1"/>
  <c r="D93" i="1"/>
  <c r="D100" i="1"/>
  <c r="D91" i="1"/>
  <c r="D98" i="1"/>
  <c r="D89" i="1"/>
  <c r="AG38" i="1"/>
  <c r="AG42" i="1" s="1"/>
  <c r="AG45" i="1" s="1"/>
  <c r="AG39" i="1"/>
  <c r="AG43" i="1" s="1"/>
  <c r="AG40" i="1"/>
  <c r="AG44" i="1" s="1"/>
  <c r="D101" i="1"/>
  <c r="D92" i="1"/>
  <c r="D99" i="1"/>
  <c r="D94" i="1"/>
  <c r="AG54" i="1"/>
  <c r="AG91" i="1"/>
  <c r="AG93" i="1"/>
  <c r="AG89" i="1"/>
  <c r="AG98" i="1"/>
  <c r="AG100" i="1"/>
  <c r="AG99" i="1"/>
  <c r="AG101" i="1"/>
  <c r="AG94" i="1"/>
  <c r="AG92" i="1"/>
  <c r="M145" i="1"/>
  <c r="AG110" i="1"/>
  <c r="L110" i="1"/>
  <c r="M184" i="1"/>
  <c r="M185" i="1" s="1"/>
  <c r="AG25" i="1"/>
  <c r="E114" i="1"/>
  <c r="P184" i="1"/>
  <c r="P185" i="1" s="1"/>
  <c r="R110" i="1"/>
  <c r="E122" i="1"/>
  <c r="D25" i="1"/>
  <c r="E118" i="1"/>
  <c r="AA110" i="1"/>
  <c r="D27" i="1"/>
  <c r="E120" i="1"/>
  <c r="S110" i="1"/>
  <c r="U110" i="1"/>
  <c r="N110" i="1"/>
  <c r="E116" i="1"/>
  <c r="G128" i="1"/>
  <c r="T145" i="1"/>
  <c r="F114" i="1"/>
  <c r="AF45" i="1"/>
  <c r="D74" i="1"/>
  <c r="F122" i="1"/>
  <c r="D64" i="1"/>
  <c r="D172" i="1"/>
  <c r="AG6" i="1"/>
  <c r="AG111" i="1"/>
  <c r="F118" i="1"/>
  <c r="AG122" i="1"/>
  <c r="AG114" i="1"/>
  <c r="S184" i="1"/>
  <c r="S185" i="1" s="1"/>
  <c r="I45" i="1"/>
  <c r="F126" i="1"/>
  <c r="R184" i="1"/>
  <c r="R185" i="1" s="1"/>
  <c r="U184" i="1"/>
  <c r="U185" i="1" s="1"/>
  <c r="N184" i="1"/>
  <c r="N185" i="1" s="1"/>
  <c r="AD45" i="1"/>
  <c r="X110" i="1"/>
  <c r="D24" i="1"/>
  <c r="K110" i="1"/>
  <c r="G120" i="1"/>
  <c r="G124" i="1"/>
  <c r="F145" i="1"/>
  <c r="V110" i="1"/>
  <c r="AG131" i="1"/>
  <c r="AG132" i="1" s="1"/>
  <c r="AG135" i="1" s="1"/>
  <c r="AG26" i="1"/>
  <c r="AG142" i="1" s="1"/>
  <c r="F45" i="1"/>
  <c r="H111" i="1"/>
  <c r="H112" i="1"/>
  <c r="Z43" i="1"/>
  <c r="Z42" i="1"/>
  <c r="E124" i="1"/>
  <c r="H177" i="1"/>
  <c r="J179" i="1"/>
  <c r="J178" i="1"/>
  <c r="Q61" i="1"/>
  <c r="Q63" i="1"/>
  <c r="Q62" i="1"/>
  <c r="K184" i="1"/>
  <c r="K185" i="1" s="1"/>
  <c r="W178" i="1"/>
  <c r="W179" i="1"/>
  <c r="AA63" i="1"/>
  <c r="AA61" i="1"/>
  <c r="AA62" i="1"/>
  <c r="Y45" i="1"/>
  <c r="V111" i="1"/>
  <c r="V112" i="1"/>
  <c r="V114" i="1"/>
  <c r="V122" i="1"/>
  <c r="V118" i="1"/>
  <c r="V126" i="1"/>
  <c r="W44" i="1"/>
  <c r="W42" i="1"/>
  <c r="S179" i="1"/>
  <c r="S178" i="1"/>
  <c r="H114" i="1"/>
  <c r="K44" i="1"/>
  <c r="K43" i="1"/>
  <c r="U179" i="1"/>
  <c r="U178" i="1"/>
  <c r="N63" i="1"/>
  <c r="N61" i="1"/>
  <c r="N62" i="1"/>
  <c r="L63" i="1"/>
  <c r="L61" i="1"/>
  <c r="L62" i="1"/>
  <c r="P43" i="1"/>
  <c r="P42" i="1"/>
  <c r="P44" i="1"/>
  <c r="AC111" i="1"/>
  <c r="AC112" i="1"/>
  <c r="AC122" i="1"/>
  <c r="AC114" i="1"/>
  <c r="AA112" i="1"/>
  <c r="AA111" i="1"/>
  <c r="AA114" i="1"/>
  <c r="AA122" i="1"/>
  <c r="D131" i="1"/>
  <c r="D132" i="1" s="1"/>
  <c r="D26" i="1"/>
  <c r="D110" i="1"/>
  <c r="D76" i="1"/>
  <c r="D75" i="1"/>
  <c r="S62" i="1"/>
  <c r="S61" i="1"/>
  <c r="S63" i="1"/>
  <c r="V179" i="1"/>
  <c r="V178" i="1"/>
  <c r="H62" i="1"/>
  <c r="H63" i="1"/>
  <c r="H61" i="1"/>
  <c r="K120" i="1"/>
  <c r="K116" i="1"/>
  <c r="K128" i="1"/>
  <c r="K124" i="1"/>
  <c r="Q42" i="1"/>
  <c r="Q143" i="1"/>
  <c r="Q145" i="1" s="1"/>
  <c r="Q44" i="1"/>
  <c r="N178" i="1"/>
  <c r="N179" i="1"/>
  <c r="AA43" i="1"/>
  <c r="AA42" i="1"/>
  <c r="AA44" i="1"/>
  <c r="U116" i="1"/>
  <c r="U124" i="1"/>
  <c r="U128" i="1"/>
  <c r="U120" i="1"/>
  <c r="AB110" i="1"/>
  <c r="D29" i="1"/>
  <c r="D149" i="1"/>
  <c r="D97" i="1"/>
  <c r="D90" i="1"/>
  <c r="E145" i="1"/>
  <c r="H122" i="1"/>
  <c r="H143" i="1"/>
  <c r="H145" i="1" s="1"/>
  <c r="H42" i="1"/>
  <c r="H44" i="1"/>
  <c r="H43" i="1"/>
  <c r="Q179" i="1"/>
  <c r="Q178" i="1"/>
  <c r="R143" i="1"/>
  <c r="R145" i="1" s="1"/>
  <c r="R42" i="1"/>
  <c r="R44" i="1"/>
  <c r="Q124" i="1"/>
  <c r="Q128" i="1"/>
  <c r="Q116" i="1"/>
  <c r="Q120" i="1"/>
  <c r="L44" i="1"/>
  <c r="L42" i="1"/>
  <c r="L143" i="1"/>
  <c r="L145" i="1" s="1"/>
  <c r="L43" i="1"/>
  <c r="W111" i="1"/>
  <c r="W112" i="1"/>
  <c r="W122" i="1"/>
  <c r="W114" i="1"/>
  <c r="V62" i="1"/>
  <c r="V61" i="1"/>
  <c r="V63" i="1"/>
  <c r="D184" i="1"/>
  <c r="D185" i="1" s="1"/>
  <c r="H118" i="1"/>
  <c r="E111" i="1"/>
  <c r="E112" i="1"/>
  <c r="F111" i="1"/>
  <c r="F112" i="1"/>
  <c r="M45" i="1"/>
  <c r="T45" i="1"/>
  <c r="V184" i="1"/>
  <c r="V185" i="1" s="1"/>
  <c r="S124" i="1"/>
  <c r="S116" i="1"/>
  <c r="S128" i="1"/>
  <c r="S120" i="1"/>
  <c r="U62" i="1"/>
  <c r="U61" i="1"/>
  <c r="U63" i="1"/>
  <c r="G143" i="1"/>
  <c r="G145" i="1" s="1"/>
  <c r="G44" i="1"/>
  <c r="G43" i="1"/>
  <c r="G42" i="1"/>
  <c r="L116" i="1"/>
  <c r="L128" i="1"/>
  <c r="L124" i="1"/>
  <c r="L120" i="1"/>
  <c r="F177" i="1"/>
  <c r="P112" i="1"/>
  <c r="P111" i="1"/>
  <c r="P126" i="1"/>
  <c r="P122" i="1"/>
  <c r="P118" i="1"/>
  <c r="P114" i="1"/>
  <c r="R111" i="1"/>
  <c r="R112" i="1"/>
  <c r="R126" i="1"/>
  <c r="R122" i="1"/>
  <c r="R114" i="1"/>
  <c r="R118" i="1"/>
  <c r="W61" i="1"/>
  <c r="W63" i="1"/>
  <c r="W62" i="1"/>
  <c r="R116" i="1"/>
  <c r="R120" i="1"/>
  <c r="R128" i="1"/>
  <c r="R124" i="1"/>
  <c r="P63" i="1"/>
  <c r="P61" i="1"/>
  <c r="P62" i="1"/>
  <c r="S143" i="1"/>
  <c r="S145" i="1" s="1"/>
  <c r="S44" i="1"/>
  <c r="S42" i="1"/>
  <c r="W116" i="1"/>
  <c r="W124" i="1"/>
  <c r="P110" i="1"/>
  <c r="E61" i="1"/>
  <c r="E63" i="1"/>
  <c r="E62" i="1"/>
  <c r="F62" i="1"/>
  <c r="F61" i="1"/>
  <c r="F63" i="1"/>
  <c r="E45" i="1"/>
  <c r="I177" i="1"/>
  <c r="W110" i="1"/>
  <c r="Q112" i="1"/>
  <c r="Q111" i="1"/>
  <c r="Q126" i="1"/>
  <c r="Q114" i="1"/>
  <c r="Q118" i="1"/>
  <c r="Q122" i="1"/>
  <c r="U111" i="1"/>
  <c r="U112" i="1"/>
  <c r="U122" i="1"/>
  <c r="U126" i="1"/>
  <c r="U114" i="1"/>
  <c r="U118" i="1"/>
  <c r="Z63" i="1"/>
  <c r="Z61" i="1"/>
  <c r="Z62" i="1"/>
  <c r="Q184" i="1"/>
  <c r="Q185" i="1" s="1"/>
  <c r="AE45" i="1"/>
  <c r="X112" i="1"/>
  <c r="X111" i="1"/>
  <c r="X114" i="1"/>
  <c r="X122" i="1"/>
  <c r="X63" i="1"/>
  <c r="X61" i="1"/>
  <c r="X62" i="1"/>
  <c r="AB42" i="1"/>
  <c r="AB44" i="1"/>
  <c r="D6" i="1"/>
  <c r="H126" i="1"/>
  <c r="M112" i="1"/>
  <c r="M111" i="1"/>
  <c r="M114" i="1"/>
  <c r="M118" i="1"/>
  <c r="M122" i="1"/>
  <c r="M126" i="1"/>
  <c r="R62" i="1"/>
  <c r="R63" i="1"/>
  <c r="R61" i="1"/>
  <c r="Q110" i="1"/>
  <c r="V143" i="1"/>
  <c r="V145" i="1" s="1"/>
  <c r="V44" i="1"/>
  <c r="V42" i="1"/>
  <c r="K112" i="1"/>
  <c r="K111" i="1"/>
  <c r="K122" i="1"/>
  <c r="K126" i="1"/>
  <c r="K114" i="1"/>
  <c r="K118" i="1"/>
  <c r="P116" i="1"/>
  <c r="P128" i="1"/>
  <c r="P124" i="1"/>
  <c r="P120" i="1"/>
  <c r="U143" i="1"/>
  <c r="U145" i="1" s="1"/>
  <c r="U44" i="1"/>
  <c r="U43" i="1"/>
  <c r="U42" i="1"/>
  <c r="AB112" i="1"/>
  <c r="AB111" i="1"/>
  <c r="AB114" i="1"/>
  <c r="AB122" i="1"/>
  <c r="X43" i="1"/>
  <c r="AC43" i="1"/>
  <c r="AC44" i="1"/>
  <c r="AC42" i="1"/>
  <c r="D96" i="1"/>
  <c r="N112" i="1"/>
  <c r="N111" i="1"/>
  <c r="N114" i="1"/>
  <c r="N126" i="1"/>
  <c r="N118" i="1"/>
  <c r="N122" i="1"/>
  <c r="L112" i="1"/>
  <c r="L111" i="1"/>
  <c r="L126" i="1"/>
  <c r="L122" i="1"/>
  <c r="L114" i="1"/>
  <c r="L118" i="1"/>
  <c r="M63" i="1"/>
  <c r="M61" i="1"/>
  <c r="M62" i="1"/>
  <c r="N116" i="1"/>
  <c r="N128" i="1"/>
  <c r="N124" i="1"/>
  <c r="N120" i="1"/>
  <c r="AB63" i="1"/>
  <c r="AB61" i="1"/>
  <c r="AB62" i="1"/>
  <c r="V124" i="1"/>
  <c r="V128" i="1"/>
  <c r="V116" i="1"/>
  <c r="V120" i="1"/>
  <c r="Z110" i="1"/>
  <c r="AC110" i="1"/>
  <c r="AC61" i="1"/>
  <c r="AC63" i="1"/>
  <c r="AC62" i="1"/>
  <c r="I179" i="1"/>
  <c r="I178" i="1"/>
  <c r="N143" i="1"/>
  <c r="N145" i="1" s="1"/>
  <c r="N44" i="1"/>
  <c r="Z112" i="1"/>
  <c r="Z111" i="1"/>
  <c r="Z122" i="1"/>
  <c r="Z114" i="1"/>
  <c r="I145" i="1"/>
  <c r="M178" i="1"/>
  <c r="M179" i="1"/>
  <c r="G177" i="1"/>
  <c r="K62" i="1"/>
  <c r="K61" i="1"/>
  <c r="K63" i="1"/>
  <c r="S111" i="1"/>
  <c r="S112" i="1"/>
  <c r="S114" i="1"/>
  <c r="S118" i="1"/>
  <c r="S126" i="1"/>
  <c r="S122" i="1"/>
  <c r="D63" i="1"/>
  <c r="D61" i="1"/>
  <c r="D62" i="1"/>
  <c r="G63" i="1"/>
  <c r="AG61" i="1" l="1"/>
  <c r="AG123" i="1"/>
  <c r="AG63" i="1"/>
  <c r="K179" i="1"/>
  <c r="AG62" i="1"/>
  <c r="AG127" i="1"/>
  <c r="AG112" i="1"/>
  <c r="E178" i="1"/>
  <c r="D177" i="1"/>
  <c r="D173" i="1"/>
  <c r="G45" i="1"/>
  <c r="AC45" i="1"/>
  <c r="D124" i="1"/>
  <c r="P45" i="1"/>
  <c r="W45" i="1"/>
  <c r="R45" i="1"/>
  <c r="D118" i="1"/>
  <c r="D120" i="1"/>
  <c r="AA45" i="1"/>
  <c r="D126" i="1"/>
  <c r="Z45" i="1"/>
  <c r="L45" i="1"/>
  <c r="D122" i="1"/>
  <c r="D128" i="1"/>
  <c r="N45" i="1"/>
  <c r="X45" i="1"/>
  <c r="D114" i="1"/>
  <c r="V45" i="1"/>
  <c r="AB45" i="1"/>
  <c r="U45" i="1"/>
  <c r="H45" i="1"/>
  <c r="Q45" i="1"/>
  <c r="L178" i="1"/>
  <c r="L179" i="1"/>
  <c r="D179" i="1"/>
  <c r="D178" i="1"/>
  <c r="K45" i="1"/>
  <c r="H179" i="1"/>
  <c r="H178" i="1"/>
  <c r="D112" i="1"/>
  <c r="D111" i="1"/>
  <c r="G179" i="1"/>
  <c r="G178" i="1"/>
  <c r="S45" i="1"/>
  <c r="F179" i="1"/>
  <c r="F178" i="1"/>
  <c r="D168" i="1" l="1"/>
  <c r="D166" i="1"/>
  <c r="D151" i="1"/>
  <c r="D154" i="1" s="1"/>
  <c r="D167" i="1"/>
  <c r="D176" i="1"/>
  <c r="D161" i="1" l="1"/>
  <c r="D156" i="1"/>
  <c r="D162" i="1"/>
  <c r="D157" i="1"/>
  <c r="D164" i="1"/>
  <c r="D163" i="1"/>
  <c r="D158" i="1"/>
  <c r="D159" i="1"/>
  <c r="F167" i="1" l="1"/>
  <c r="F166" i="1"/>
  <c r="F168" i="1"/>
  <c r="F151" i="1"/>
  <c r="F154" i="1" s="1"/>
  <c r="F176" i="1"/>
  <c r="F162" i="1" l="1"/>
  <c r="F157" i="1"/>
  <c r="F156" i="1"/>
  <c r="F161" i="1"/>
  <c r="F164" i="1"/>
  <c r="F159" i="1"/>
  <c r="F158" i="1"/>
  <c r="F163" i="1"/>
  <c r="G166" i="1" l="1"/>
  <c r="G168" i="1"/>
  <c r="G167" i="1"/>
  <c r="G151" i="1"/>
  <c r="G154" i="1" s="1"/>
  <c r="G176" i="1"/>
  <c r="H167" i="1"/>
  <c r="H166" i="1"/>
  <c r="H168" i="1"/>
  <c r="H151" i="1"/>
  <c r="H154" i="1" s="1"/>
  <c r="H176" i="1"/>
  <c r="E166" i="1"/>
  <c r="E167" i="1"/>
  <c r="E168" i="1"/>
  <c r="E151" i="1"/>
  <c r="E154" i="1" s="1"/>
  <c r="E176" i="1"/>
  <c r="H162" i="1" l="1"/>
  <c r="H157" i="1"/>
  <c r="H161" i="1"/>
  <c r="H156" i="1"/>
  <c r="H163" i="1"/>
  <c r="H158" i="1"/>
  <c r="H159" i="1"/>
  <c r="H164" i="1"/>
  <c r="E156" i="1"/>
  <c r="E161" i="1"/>
  <c r="E162" i="1"/>
  <c r="E157" i="1"/>
  <c r="E163" i="1"/>
  <c r="E164" i="1"/>
  <c r="E159" i="1"/>
  <c r="E158" i="1"/>
  <c r="G161" i="1"/>
  <c r="G157" i="1"/>
  <c r="G162" i="1"/>
  <c r="G156" i="1"/>
  <c r="G159" i="1"/>
  <c r="G164" i="1"/>
  <c r="G158" i="1"/>
  <c r="G163" i="1"/>
  <c r="I167" i="1" l="1"/>
  <c r="I168" i="1"/>
  <c r="I166" i="1"/>
  <c r="I151" i="1"/>
  <c r="I154" i="1" s="1"/>
  <c r="I176" i="1"/>
  <c r="I162" i="1" l="1"/>
  <c r="I157" i="1"/>
  <c r="I161" i="1"/>
  <c r="I156" i="1"/>
  <c r="I164" i="1"/>
  <c r="I159" i="1"/>
  <c r="I163" i="1"/>
  <c r="I158" i="1"/>
  <c r="K166" i="1"/>
  <c r="K168" i="1"/>
  <c r="K167" i="1"/>
  <c r="K151" i="1"/>
  <c r="K154" i="1" s="1"/>
  <c r="K176" i="1"/>
  <c r="L168" i="1"/>
  <c r="L166" i="1"/>
  <c r="L151" i="1"/>
  <c r="L154" i="1" s="1"/>
  <c r="L167" i="1"/>
  <c r="L176" i="1"/>
  <c r="J167" i="1"/>
  <c r="J166" i="1"/>
  <c r="J168" i="1"/>
  <c r="J151" i="1"/>
  <c r="J154" i="1" s="1"/>
  <c r="J176" i="1"/>
  <c r="K157" i="1" l="1"/>
  <c r="K156" i="1"/>
  <c r="K161" i="1"/>
  <c r="K162" i="1"/>
  <c r="K158" i="1"/>
  <c r="K164" i="1"/>
  <c r="K159" i="1"/>
  <c r="K163" i="1"/>
  <c r="L161" i="1"/>
  <c r="L156" i="1"/>
  <c r="L157" i="1"/>
  <c r="L162" i="1"/>
  <c r="L158" i="1"/>
  <c r="L159" i="1"/>
  <c r="L164" i="1"/>
  <c r="L163" i="1"/>
  <c r="J162" i="1"/>
  <c r="J157" i="1"/>
  <c r="J156" i="1"/>
  <c r="J161" i="1"/>
  <c r="J164" i="1"/>
  <c r="J159" i="1"/>
  <c r="J163" i="1"/>
  <c r="J158" i="1"/>
  <c r="M168" i="1" l="1"/>
  <c r="M151" i="1"/>
  <c r="M154" i="1" s="1"/>
  <c r="M167" i="1"/>
  <c r="M166" i="1"/>
  <c r="M176" i="1"/>
  <c r="N168" i="1" l="1"/>
  <c r="N166" i="1"/>
  <c r="N151" i="1"/>
  <c r="N154" i="1" s="1"/>
  <c r="N167" i="1"/>
  <c r="N176" i="1"/>
  <c r="M157" i="1"/>
  <c r="M162" i="1"/>
  <c r="M161" i="1"/>
  <c r="M156" i="1"/>
  <c r="M158" i="1"/>
  <c r="M163" i="1"/>
  <c r="M159" i="1"/>
  <c r="M164" i="1"/>
  <c r="N161" i="1" l="1"/>
  <c r="N156" i="1"/>
  <c r="N157" i="1"/>
  <c r="N162" i="1"/>
  <c r="N159" i="1"/>
  <c r="N164" i="1"/>
  <c r="N163" i="1"/>
  <c r="N158" i="1"/>
  <c r="P168" i="1" l="1"/>
  <c r="P166" i="1"/>
  <c r="P151" i="1"/>
  <c r="P154" i="1" s="1"/>
  <c r="P167" i="1"/>
  <c r="P176" i="1"/>
  <c r="R167" i="1" l="1"/>
  <c r="R151" i="1"/>
  <c r="R154" i="1" s="1"/>
  <c r="R166" i="1"/>
  <c r="R168" i="1"/>
  <c r="R176" i="1"/>
  <c r="O168" i="1"/>
  <c r="O166" i="1"/>
  <c r="O151" i="1"/>
  <c r="O154" i="1" s="1"/>
  <c r="O167" i="1"/>
  <c r="O176" i="1"/>
  <c r="Q167" i="1"/>
  <c r="Q151" i="1"/>
  <c r="Q154" i="1" s="1"/>
  <c r="Q166" i="1"/>
  <c r="Q168" i="1"/>
  <c r="Q176" i="1"/>
  <c r="P161" i="1"/>
  <c r="P156" i="1"/>
  <c r="P157" i="1"/>
  <c r="P162" i="1"/>
  <c r="P158" i="1"/>
  <c r="P159" i="1"/>
  <c r="P164" i="1"/>
  <c r="P163" i="1"/>
  <c r="O161" i="1" l="1"/>
  <c r="O156" i="1"/>
  <c r="O162" i="1"/>
  <c r="O157" i="1"/>
  <c r="O159" i="1"/>
  <c r="O163" i="1"/>
  <c r="O164" i="1"/>
  <c r="O158" i="1"/>
  <c r="R162" i="1"/>
  <c r="R157" i="1"/>
  <c r="R156" i="1"/>
  <c r="R161" i="1"/>
  <c r="R164" i="1"/>
  <c r="R163" i="1"/>
  <c r="R159" i="1"/>
  <c r="R158" i="1"/>
  <c r="Q162" i="1"/>
  <c r="Q161" i="1"/>
  <c r="Q157" i="1"/>
  <c r="Q156" i="1"/>
  <c r="Q159" i="1"/>
  <c r="Q164" i="1"/>
  <c r="Q163" i="1"/>
  <c r="Q158" i="1"/>
  <c r="S167" i="1" l="1"/>
  <c r="S151" i="1"/>
  <c r="S154" i="1" s="1"/>
  <c r="S166" i="1"/>
  <c r="S168" i="1"/>
  <c r="S176" i="1"/>
  <c r="S162" i="1" l="1"/>
  <c r="S156" i="1"/>
  <c r="S157" i="1"/>
  <c r="S161" i="1"/>
  <c r="S164" i="1"/>
  <c r="S158" i="1"/>
  <c r="S163" i="1"/>
  <c r="S159" i="1"/>
  <c r="U167" i="1" l="1"/>
  <c r="U168" i="1"/>
  <c r="U166" i="1"/>
  <c r="U151" i="1"/>
  <c r="U154" i="1" s="1"/>
  <c r="U176" i="1"/>
  <c r="W177" i="1"/>
  <c r="T167" i="1"/>
  <c r="T151" i="1"/>
  <c r="T154" i="1" s="1"/>
  <c r="T168" i="1"/>
  <c r="T166" i="1"/>
  <c r="T176" i="1"/>
  <c r="W184" i="1" l="1"/>
  <c r="W185" i="1" s="1"/>
  <c r="U162" i="1"/>
  <c r="U157" i="1"/>
  <c r="U161" i="1"/>
  <c r="U156" i="1"/>
  <c r="U164" i="1"/>
  <c r="U159" i="1"/>
  <c r="U163" i="1"/>
  <c r="U158" i="1"/>
  <c r="V167" i="1"/>
  <c r="V151" i="1"/>
  <c r="V154" i="1" s="1"/>
  <c r="V168" i="1"/>
  <c r="V166" i="1"/>
  <c r="V176" i="1"/>
  <c r="T162" i="1"/>
  <c r="T157" i="1"/>
  <c r="T156" i="1"/>
  <c r="T161" i="1"/>
  <c r="T164" i="1"/>
  <c r="T159" i="1"/>
  <c r="T158" i="1"/>
  <c r="T163" i="1"/>
  <c r="W166" i="1" l="1"/>
  <c r="W168" i="1"/>
  <c r="W176" i="1"/>
  <c r="V162" i="1"/>
  <c r="V157" i="1"/>
  <c r="V156" i="1"/>
  <c r="V161" i="1"/>
  <c r="V158" i="1"/>
  <c r="V163" i="1"/>
  <c r="V164" i="1"/>
  <c r="V159" i="1"/>
  <c r="X168" i="1" l="1"/>
  <c r="Y168" i="1" l="1"/>
  <c r="Z168" i="1" l="1"/>
  <c r="AA168" i="1" l="1"/>
  <c r="AB168" i="1" l="1"/>
  <c r="AC168" i="1" l="1"/>
  <c r="AD168" i="1" l="1"/>
  <c r="W167" i="1"/>
  <c r="AE168" i="1" l="1"/>
  <c r="AF168" i="1" l="1"/>
  <c r="W76" i="1" l="1"/>
  <c r="W75" i="1"/>
  <c r="W149" i="1"/>
  <c r="W151" i="1" s="1"/>
  <c r="W154" i="1" s="1"/>
  <c r="W164" i="1" s="1"/>
  <c r="W128" i="1"/>
  <c r="W126" i="1"/>
  <c r="W118" i="1"/>
  <c r="W120" i="1"/>
  <c r="AG168" i="1"/>
  <c r="W74" i="1"/>
  <c r="W156" i="1" l="1"/>
  <c r="W161" i="1"/>
  <c r="W157" i="1"/>
  <c r="W162" i="1"/>
  <c r="W158" i="1"/>
  <c r="W163" i="1"/>
  <c r="W159" i="1"/>
  <c r="W96" i="1" l="1"/>
  <c r="W104" i="1"/>
  <c r="W90" i="1"/>
  <c r="W97" i="1"/>
  <c r="W144" i="1"/>
  <c r="W143" i="1"/>
  <c r="W145" i="1" l="1"/>
  <c r="X141" i="1" l="1"/>
  <c r="X27" i="1"/>
  <c r="Y141" i="1" l="1"/>
  <c r="Y27" i="1"/>
  <c r="Y131" i="1"/>
  <c r="Y132" i="1" l="1"/>
  <c r="Y135" i="1" s="1"/>
  <c r="X132" i="1"/>
  <c r="X135" i="1" s="1"/>
  <c r="X167" i="1"/>
  <c r="X170" i="1"/>
  <c r="X172" i="1" s="1"/>
  <c r="X177" i="1" s="1"/>
  <c r="Y167" i="1" l="1"/>
  <c r="X140" i="1"/>
  <c r="X29" i="1"/>
  <c r="X75" i="1" l="1"/>
  <c r="X76" i="1"/>
  <c r="X118" i="1"/>
  <c r="X126" i="1"/>
  <c r="X149" i="1"/>
  <c r="X151" i="1" s="1"/>
  <c r="X154" i="1" s="1"/>
  <c r="X164" i="1" s="1"/>
  <c r="Y170" i="1"/>
  <c r="Y172" i="1" s="1"/>
  <c r="X120" i="1"/>
  <c r="X74" i="1"/>
  <c r="Y173" i="1" l="1"/>
  <c r="X173" i="1"/>
  <c r="X116" i="1"/>
  <c r="X124" i="1"/>
  <c r="Y116" i="1"/>
  <c r="Y124" i="1"/>
  <c r="Y76" i="1"/>
  <c r="Y75" i="1"/>
  <c r="Y120" i="1"/>
  <c r="Y118" i="1"/>
  <c r="Y128" i="1"/>
  <c r="Y126" i="1"/>
  <c r="Y149" i="1"/>
  <c r="Y151" i="1" s="1"/>
  <c r="Y154" i="1" s="1"/>
  <c r="Y164" i="1" s="1"/>
  <c r="Y177" i="1"/>
  <c r="X128" i="1"/>
  <c r="X161" i="1"/>
  <c r="X156" i="1"/>
  <c r="X157" i="1"/>
  <c r="X162" i="1"/>
  <c r="X163" i="1"/>
  <c r="X158" i="1"/>
  <c r="Y140" i="1"/>
  <c r="Y29" i="1"/>
  <c r="X159" i="1"/>
  <c r="Y74" i="1"/>
  <c r="X179" i="1" l="1"/>
  <c r="X178" i="1"/>
  <c r="X176" i="1"/>
  <c r="X166" i="1"/>
  <c r="X184" i="1"/>
  <c r="X185" i="1" s="1"/>
  <c r="Y156" i="1"/>
  <c r="Y161" i="1"/>
  <c r="Y162" i="1"/>
  <c r="Y157" i="1"/>
  <c r="Y158" i="1"/>
  <c r="Y163" i="1"/>
  <c r="Y166" i="1"/>
  <c r="Y184" i="1"/>
  <c r="Y185" i="1" s="1"/>
  <c r="X96" i="1"/>
  <c r="X90" i="1"/>
  <c r="X97" i="1"/>
  <c r="X144" i="1"/>
  <c r="X143" i="1"/>
  <c r="X104" i="1"/>
  <c r="Y178" i="1"/>
  <c r="Y176" i="1"/>
  <c r="Y179" i="1"/>
  <c r="Y159" i="1"/>
  <c r="X145" i="1" l="1"/>
  <c r="Y90" i="1"/>
  <c r="Y96" i="1"/>
  <c r="Y97" i="1"/>
  <c r="Y144" i="1"/>
  <c r="Y143" i="1"/>
  <c r="Y104" i="1"/>
  <c r="Y145" i="1" l="1"/>
  <c r="Z141" i="1" l="1"/>
  <c r="Z27" i="1"/>
  <c r="Z167" i="1" l="1"/>
  <c r="Z170" i="1" l="1"/>
  <c r="Z172" i="1" s="1"/>
  <c r="Z173" i="1" s="1"/>
  <c r="Z140" i="1"/>
  <c r="Z29" i="1"/>
  <c r="Z184" i="1" l="1"/>
  <c r="Z185" i="1" s="1"/>
  <c r="Z166" i="1"/>
  <c r="Z116" i="1"/>
  <c r="Z124" i="1"/>
  <c r="Z177" i="1"/>
  <c r="Z74" i="1"/>
  <c r="Z178" i="1" l="1"/>
  <c r="Z176" i="1"/>
  <c r="Z179" i="1"/>
  <c r="Z75" i="1"/>
  <c r="Z76" i="1"/>
  <c r="Z149" i="1"/>
  <c r="Z151" i="1" s="1"/>
  <c r="Z154" i="1" s="1"/>
  <c r="Z164" i="1" s="1"/>
  <c r="Z128" i="1"/>
  <c r="Z126" i="1"/>
  <c r="Z120" i="1"/>
  <c r="Z118" i="1"/>
  <c r="Z159" i="1" l="1"/>
  <c r="Z96" i="1"/>
  <c r="Z97" i="1"/>
  <c r="Z90" i="1"/>
  <c r="Z144" i="1"/>
  <c r="Z143" i="1"/>
  <c r="Z104" i="1"/>
  <c r="Z161" i="1"/>
  <c r="Z156" i="1"/>
  <c r="Z162" i="1"/>
  <c r="Z157" i="1"/>
  <c r="Z158" i="1"/>
  <c r="Z163" i="1"/>
  <c r="Z145" i="1" l="1"/>
  <c r="AA141" i="1" l="1"/>
  <c r="AA27" i="1"/>
  <c r="AA167" i="1" l="1"/>
  <c r="AA140" i="1" l="1"/>
  <c r="AA29" i="1"/>
  <c r="AA170" i="1"/>
  <c r="AA172" i="1" s="1"/>
  <c r="AA173" i="1" s="1"/>
  <c r="AA116" i="1" l="1"/>
  <c r="AA124" i="1"/>
  <c r="AA177" i="1"/>
  <c r="AA184" i="1"/>
  <c r="AA185" i="1" s="1"/>
  <c r="AA166" i="1"/>
  <c r="AA75" i="1"/>
  <c r="AA76" i="1"/>
  <c r="AA128" i="1"/>
  <c r="AA126" i="1"/>
  <c r="AA149" i="1"/>
  <c r="AA151" i="1" s="1"/>
  <c r="AA154" i="1" s="1"/>
  <c r="AA164" i="1" s="1"/>
  <c r="AA120" i="1"/>
  <c r="AA118" i="1"/>
  <c r="AA74" i="1"/>
  <c r="AA178" i="1" l="1"/>
  <c r="AA176" i="1"/>
  <c r="AA179" i="1"/>
  <c r="AA161" i="1"/>
  <c r="AA156" i="1"/>
  <c r="AA162" i="1"/>
  <c r="AA157" i="1"/>
  <c r="AA163" i="1"/>
  <c r="AA158" i="1"/>
  <c r="AA159" i="1"/>
  <c r="AA96" i="1" l="1"/>
  <c r="AA90" i="1"/>
  <c r="AA97" i="1"/>
  <c r="AA144" i="1"/>
  <c r="AA143" i="1"/>
  <c r="AA104" i="1"/>
  <c r="AA145" i="1" l="1"/>
  <c r="AB141" i="1" l="1"/>
  <c r="AB27" i="1"/>
  <c r="AB167" i="1" l="1"/>
  <c r="AB140" i="1" l="1"/>
  <c r="AB29" i="1"/>
  <c r="AB170" i="1"/>
  <c r="AB172" i="1" s="1"/>
  <c r="AB173" i="1" s="1"/>
  <c r="AB76" i="1" l="1"/>
  <c r="AB75" i="1"/>
  <c r="AB128" i="1"/>
  <c r="AB126" i="1"/>
  <c r="AB120" i="1"/>
  <c r="AB118" i="1"/>
  <c r="AB149" i="1"/>
  <c r="AB151" i="1" s="1"/>
  <c r="AB154" i="1" s="1"/>
  <c r="AB159" i="1" s="1"/>
  <c r="AB116" i="1"/>
  <c r="AB124" i="1"/>
  <c r="AB177" i="1"/>
  <c r="AB184" i="1"/>
  <c r="AB185" i="1" s="1"/>
  <c r="AB166" i="1"/>
  <c r="AB74" i="1"/>
  <c r="AB161" i="1" l="1"/>
  <c r="AB156" i="1"/>
  <c r="AB157" i="1"/>
  <c r="AB162" i="1"/>
  <c r="AB163" i="1"/>
  <c r="AB158" i="1"/>
  <c r="AB164" i="1"/>
  <c r="AB179" i="1"/>
  <c r="AB178" i="1"/>
  <c r="AB176" i="1"/>
  <c r="AB90" i="1" l="1"/>
  <c r="AB97" i="1"/>
  <c r="AB96" i="1"/>
  <c r="AB144" i="1"/>
  <c r="AB143" i="1"/>
  <c r="AB104" i="1"/>
  <c r="AB145" i="1" l="1"/>
  <c r="AC141" i="1" l="1"/>
  <c r="AC27" i="1"/>
  <c r="AD141" i="1" l="1"/>
  <c r="AD27" i="1"/>
  <c r="AD131" i="1" l="1"/>
  <c r="AD132" i="1" l="1"/>
  <c r="AD135" i="1" s="1"/>
  <c r="AC132" i="1"/>
  <c r="AC135" i="1" s="1"/>
  <c r="AC167" i="1"/>
  <c r="AC170" i="1"/>
  <c r="AC172" i="1" s="1"/>
  <c r="AC177" i="1" s="1"/>
  <c r="AD170" i="1" l="1"/>
  <c r="AD172" i="1" s="1"/>
  <c r="AD167" i="1"/>
  <c r="AC140" i="1"/>
  <c r="AC29" i="1"/>
  <c r="AD173" i="1" l="1"/>
  <c r="AC173" i="1"/>
  <c r="AD140" i="1"/>
  <c r="AD29" i="1"/>
  <c r="AC75" i="1"/>
  <c r="AC76" i="1"/>
  <c r="AC120" i="1"/>
  <c r="AC118" i="1"/>
  <c r="AC128" i="1"/>
  <c r="AC126" i="1"/>
  <c r="AC149" i="1"/>
  <c r="AC151" i="1" s="1"/>
  <c r="AC154" i="1" s="1"/>
  <c r="AC116" i="1"/>
  <c r="AC124" i="1"/>
  <c r="AD124" i="1"/>
  <c r="AD116" i="1"/>
  <c r="AD177" i="1"/>
  <c r="AC74" i="1"/>
  <c r="AC166" i="1" l="1"/>
  <c r="AC184" i="1"/>
  <c r="AC185" i="1" s="1"/>
  <c r="AD166" i="1"/>
  <c r="AD184" i="1"/>
  <c r="AD185" i="1" s="1"/>
  <c r="AC161" i="1"/>
  <c r="AC157" i="1"/>
  <c r="AC162" i="1"/>
  <c r="AC156" i="1"/>
  <c r="AC158" i="1"/>
  <c r="AC163" i="1"/>
  <c r="AC159" i="1"/>
  <c r="AC179" i="1"/>
  <c r="AC176" i="1"/>
  <c r="AC178" i="1"/>
  <c r="AC164" i="1"/>
  <c r="AD176" i="1"/>
  <c r="AD178" i="1"/>
  <c r="AD179" i="1"/>
  <c r="AD74" i="1"/>
  <c r="AD76" i="1" l="1"/>
  <c r="AD75" i="1"/>
  <c r="AD149" i="1"/>
  <c r="AD151" i="1" s="1"/>
  <c r="AD154" i="1" s="1"/>
  <c r="AD120" i="1"/>
  <c r="AD126" i="1"/>
  <c r="AD128" i="1"/>
  <c r="AD118" i="1"/>
  <c r="AC96" i="1"/>
  <c r="AC90" i="1"/>
  <c r="AC97" i="1"/>
  <c r="AC144" i="1"/>
  <c r="AC143" i="1"/>
  <c r="AC104" i="1"/>
  <c r="AD97" i="1" l="1"/>
  <c r="AD96" i="1"/>
  <c r="AD90" i="1"/>
  <c r="AD144" i="1"/>
  <c r="AD143" i="1"/>
  <c r="AD104" i="1"/>
  <c r="AD162" i="1"/>
  <c r="AD157" i="1"/>
  <c r="AD161" i="1"/>
  <c r="AD156" i="1"/>
  <c r="AD163" i="1"/>
  <c r="AD158" i="1"/>
  <c r="AC145" i="1"/>
  <c r="AD159" i="1"/>
  <c r="AD164" i="1"/>
  <c r="AD145" i="1" l="1"/>
  <c r="AE141" i="1" l="1"/>
  <c r="AE27" i="1"/>
  <c r="AE167" i="1" l="1"/>
  <c r="AE140" i="1" l="1"/>
  <c r="AE29" i="1"/>
  <c r="AE170" i="1"/>
  <c r="AE172" i="1" s="1"/>
  <c r="AE173" i="1" s="1"/>
  <c r="AE124" i="1" l="1"/>
  <c r="AE116" i="1"/>
  <c r="AE177" i="1"/>
  <c r="AE184" i="1"/>
  <c r="AE185" i="1" s="1"/>
  <c r="AE166" i="1"/>
  <c r="AE76" i="1" l="1"/>
  <c r="AE75" i="1"/>
  <c r="AE128" i="1"/>
  <c r="AE149" i="1"/>
  <c r="AE151" i="1" s="1"/>
  <c r="AE154" i="1" s="1"/>
  <c r="AE159" i="1" s="1"/>
  <c r="AE126" i="1"/>
  <c r="AE120" i="1"/>
  <c r="AE118" i="1"/>
  <c r="AE179" i="1"/>
  <c r="AE176" i="1"/>
  <c r="AE178" i="1"/>
  <c r="AE74" i="1"/>
  <c r="AE164" i="1" l="1"/>
  <c r="AE157" i="1"/>
  <c r="AE162" i="1"/>
  <c r="AE156" i="1"/>
  <c r="AE161" i="1"/>
  <c r="AE158" i="1"/>
  <c r="AE163" i="1"/>
  <c r="AE90" i="1"/>
  <c r="AE97" i="1"/>
  <c r="AE96" i="1"/>
  <c r="AE144" i="1"/>
  <c r="AE143" i="1"/>
  <c r="AE104" i="1"/>
  <c r="AE145" i="1" l="1"/>
  <c r="AF141" i="1"/>
  <c r="AF27" i="1"/>
  <c r="AF167" i="1" l="1"/>
  <c r="AF170" i="1" l="1"/>
  <c r="AF172" i="1" s="1"/>
  <c r="AF173" i="1" s="1"/>
  <c r="AF140" i="1"/>
  <c r="AF29" i="1"/>
  <c r="AF74" i="1"/>
  <c r="AF184" i="1" l="1"/>
  <c r="AF185" i="1" s="1"/>
  <c r="AF166" i="1"/>
  <c r="AF76" i="1"/>
  <c r="AF75" i="1"/>
  <c r="AF149" i="1"/>
  <c r="AF151" i="1" s="1"/>
  <c r="AF154" i="1" s="1"/>
  <c r="AF128" i="1"/>
  <c r="AF126" i="1"/>
  <c r="AF120" i="1"/>
  <c r="AF118" i="1"/>
  <c r="AF177" i="1"/>
  <c r="AF124" i="1"/>
  <c r="AF116" i="1"/>
  <c r="AF162" i="1" l="1"/>
  <c r="AF157" i="1"/>
  <c r="AF156" i="1"/>
  <c r="AF161" i="1"/>
  <c r="AF158" i="1"/>
  <c r="AF163" i="1"/>
  <c r="AF179" i="1"/>
  <c r="AF178" i="1"/>
  <c r="AF176" i="1"/>
  <c r="AF159" i="1"/>
  <c r="AF164" i="1"/>
  <c r="AF96" i="1" l="1"/>
  <c r="AF90" i="1"/>
  <c r="AF97" i="1"/>
  <c r="AF143" i="1"/>
  <c r="AF144" i="1"/>
  <c r="AF104" i="1"/>
  <c r="AF145" i="1" l="1"/>
  <c r="AG141" i="1" l="1"/>
  <c r="AG27" i="1"/>
  <c r="AG167" i="1" l="1"/>
  <c r="AG170" i="1" l="1"/>
  <c r="AG172" i="1" s="1"/>
  <c r="AG173" i="1" s="1"/>
  <c r="AG140" i="1"/>
  <c r="AG29" i="1"/>
  <c r="AG74" i="1"/>
  <c r="AG184" i="1" l="1"/>
  <c r="AG185" i="1" s="1"/>
  <c r="AG166" i="1"/>
  <c r="AG124" i="1"/>
  <c r="AG116" i="1"/>
  <c r="AG177" i="1"/>
  <c r="AG76" i="1"/>
  <c r="AG75" i="1"/>
  <c r="AG149" i="1"/>
  <c r="AG151" i="1" s="1"/>
  <c r="AG154" i="1" s="1"/>
  <c r="AG164" i="1" s="1"/>
  <c r="AG128" i="1"/>
  <c r="AG126" i="1"/>
  <c r="AG120" i="1"/>
  <c r="AG118" i="1"/>
  <c r="AG159" i="1" l="1"/>
  <c r="AG90" i="1"/>
  <c r="AG97" i="1"/>
  <c r="AG96" i="1"/>
  <c r="AG144" i="1"/>
  <c r="AG143" i="1"/>
  <c r="AG104" i="1"/>
  <c r="AG162" i="1"/>
  <c r="AG157" i="1"/>
  <c r="AG161" i="1"/>
  <c r="AG156" i="1"/>
  <c r="AG158" i="1"/>
  <c r="AG163" i="1"/>
  <c r="AG179" i="1"/>
  <c r="AG176" i="1"/>
  <c r="AG178" i="1"/>
  <c r="AG145" i="1" l="1"/>
</calcChain>
</file>

<file path=xl/sharedStrings.xml><?xml version="1.0" encoding="utf-8"?>
<sst xmlns="http://schemas.openxmlformats.org/spreadsheetml/2006/main" count="301" uniqueCount="167">
  <si>
    <t>Margin Analysis</t>
  </si>
  <si>
    <t>Adj. Net Income</t>
  </si>
  <si>
    <t>Adj. EBITDA Margin, %</t>
  </si>
  <si>
    <t>Tax Rate, %</t>
  </si>
  <si>
    <t>Adj. Net Income Margin, %</t>
  </si>
  <si>
    <t>Cash Conversion Cycle</t>
  </si>
  <si>
    <t>Days in the Period</t>
  </si>
  <si>
    <t>Accounts Receivable</t>
  </si>
  <si>
    <t>Inventory</t>
  </si>
  <si>
    <t>Avg. DSO</t>
  </si>
  <si>
    <t>Avg. DIO</t>
  </si>
  <si>
    <t>Avg. DPO</t>
  </si>
  <si>
    <t>Avg. Cash Conversion Cycle</t>
  </si>
  <si>
    <t>Capital Intensity Ratios</t>
  </si>
  <si>
    <t>WC</t>
  </si>
  <si>
    <t>D&amp;A</t>
  </si>
  <si>
    <t>CAPEX</t>
  </si>
  <si>
    <t>PP&amp;E</t>
  </si>
  <si>
    <t>Working Capital Turnover</t>
  </si>
  <si>
    <t>Fixed Asset Turnover</t>
  </si>
  <si>
    <t>Total Asset Turnover</t>
  </si>
  <si>
    <t>Capex / D&amp;A</t>
  </si>
  <si>
    <t>Capex / PP&amp;E</t>
  </si>
  <si>
    <t>Capex / Revenue</t>
  </si>
  <si>
    <t>D&amp;A / PP&amp;E</t>
  </si>
  <si>
    <t>Liquidity Ratios</t>
  </si>
  <si>
    <t>Current Assets</t>
  </si>
  <si>
    <t>ST Debt</t>
  </si>
  <si>
    <t>Current Liabilities</t>
  </si>
  <si>
    <t>Current Ratio</t>
  </si>
  <si>
    <t>Quick Ratio</t>
  </si>
  <si>
    <t>Cash Ratio</t>
  </si>
  <si>
    <t>LT Debt</t>
  </si>
  <si>
    <t>Total Debt</t>
  </si>
  <si>
    <t>Total Op. Leases</t>
  </si>
  <si>
    <t>Total Assets</t>
  </si>
  <si>
    <t>Total Liabilities</t>
  </si>
  <si>
    <t>Total Shareholders' Equity</t>
  </si>
  <si>
    <t>Total NCI</t>
  </si>
  <si>
    <t>LT Debt (incl. Op. Leases) / Assets</t>
  </si>
  <si>
    <t>Total Debt (incl. Op. Leases) / Assets</t>
  </si>
  <si>
    <t>LT Debt (incl. Op. Leases) / Capital</t>
  </si>
  <si>
    <t>Total Debt (incl. Op. Leases) / Capital</t>
  </si>
  <si>
    <t>LT Debt (incl. Op. Leases) / Equity</t>
  </si>
  <si>
    <t>Total Debt (incl. Op. Leases) / Equity</t>
  </si>
  <si>
    <t>LT Debt/Assets</t>
  </si>
  <si>
    <t>Total Debt/Assets</t>
  </si>
  <si>
    <t>LT Debt / Capital</t>
  </si>
  <si>
    <t>Total Debt / Capital</t>
  </si>
  <si>
    <t>LT Debt / Equity</t>
  </si>
  <si>
    <t>Total Debt / Equity</t>
  </si>
  <si>
    <t>Financial Leverage Ratio</t>
  </si>
  <si>
    <t>Total Liabilities / Total Assets</t>
  </si>
  <si>
    <t>Coverage Ratios</t>
  </si>
  <si>
    <t>CFO</t>
  </si>
  <si>
    <t>EBIT / Interest Expense</t>
  </si>
  <si>
    <t>EBITDA / Interest Expense</t>
  </si>
  <si>
    <t>(EBITDA-CAPEX) / Interest Expense</t>
  </si>
  <si>
    <t>Total Debt (incl. Op. Leases) / EBITDA</t>
  </si>
  <si>
    <t>Total Debt (incl. Op. Leases) / (EBITDA-CAPEX)</t>
  </si>
  <si>
    <t>Total Debt (incl. Op. Leases) / CFO</t>
  </si>
  <si>
    <t>Net Debt (incl. Op. Leases) / EBITDA</t>
  </si>
  <si>
    <t>Net Debt (incl. Op. Leases) / (EBITDA-CAPEX)</t>
  </si>
  <si>
    <t>Net Debt (incl. Op. Leases) / CFO</t>
  </si>
  <si>
    <t>Total Debt / EBITDA</t>
  </si>
  <si>
    <t>Total Debt / (EBITDA-CAPEX)</t>
  </si>
  <si>
    <t>Total Debt / CFO</t>
  </si>
  <si>
    <t>Net Debt / EBITDA</t>
  </si>
  <si>
    <t>Net Debt / (EBITDA-CAPEX)</t>
  </si>
  <si>
    <t>Net Debt / CFO</t>
  </si>
  <si>
    <t>Profitability Ratios</t>
  </si>
  <si>
    <t>NOPAT</t>
  </si>
  <si>
    <t>LTM NOPAT</t>
  </si>
  <si>
    <t>ROIC</t>
  </si>
  <si>
    <t>ROE</t>
  </si>
  <si>
    <t>ROCE</t>
  </si>
  <si>
    <t>DuPont Analysis</t>
  </si>
  <si>
    <t>NI/EBT</t>
  </si>
  <si>
    <t>EBT/EBIT</t>
  </si>
  <si>
    <t>EBIT Margin</t>
  </si>
  <si>
    <t>Asset Turnover</t>
  </si>
  <si>
    <t>Valuation Ratios</t>
  </si>
  <si>
    <t>Market Cap</t>
  </si>
  <si>
    <t>Net Debt</t>
  </si>
  <si>
    <t>Op. Leases</t>
  </si>
  <si>
    <t>EV</t>
  </si>
  <si>
    <t>NCI</t>
  </si>
  <si>
    <t>Prefs and Other EV Components</t>
  </si>
  <si>
    <t>EV (incl. Op. Leases) / EBITDA</t>
  </si>
  <si>
    <t>EV (incl. Op. Leases) / Sales</t>
  </si>
  <si>
    <t>Net Debt (incl. Op. Leases) / EV (incl. Op. Leases)</t>
  </si>
  <si>
    <t>EV/EBITDA</t>
  </si>
  <si>
    <t>EV/Sales</t>
  </si>
  <si>
    <t>Debt/EV</t>
  </si>
  <si>
    <t>Net Debt/EV</t>
  </si>
  <si>
    <t>P/E</t>
  </si>
  <si>
    <t>P/B</t>
  </si>
  <si>
    <t>P/Sales</t>
  </si>
  <si>
    <t>Capex</t>
  </si>
  <si>
    <t>FCF</t>
  </si>
  <si>
    <t>Adj. Shares Outstanding</t>
  </si>
  <si>
    <t>FCF Yield</t>
  </si>
  <si>
    <t>FCF per share</t>
  </si>
  <si>
    <t>FCF / Total Debt (incl. Op. Leases)</t>
  </si>
  <si>
    <t>FCF / Total Debt</t>
  </si>
  <si>
    <t>Dividends Paid</t>
  </si>
  <si>
    <t>Dividend Payout Ratio</t>
  </si>
  <si>
    <t>Retention Ratio</t>
  </si>
  <si>
    <t>Introduction</t>
  </si>
  <si>
    <t xml:space="preserve">Canalyst models contain defined named ranges for common metrics across our library of models.  This allows us to build and customize comp sheets, DCF worksheets, and other custom worksheets that can be dropped into your working copy of any Canalyst </t>
  </si>
  <si>
    <t>model to reference data from the historical and forecast periods.</t>
  </si>
  <si>
    <t>1.</t>
  </si>
  <si>
    <t>2.</t>
  </si>
  <si>
    <t>3.</t>
  </si>
  <si>
    <t>Maintaining the Ratios Worksheet</t>
  </si>
  <si>
    <r>
      <t xml:space="preserve">If you would like to customize the </t>
    </r>
    <r>
      <rPr>
        <i/>
        <sz val="11"/>
        <color theme="1"/>
        <rFont val="Calibri"/>
        <family val="2"/>
        <scheme val="minor"/>
      </rPr>
      <t>Ratios</t>
    </r>
    <r>
      <rPr>
        <sz val="11"/>
        <color theme="1"/>
        <rFont val="Calibri"/>
        <family val="2"/>
        <scheme val="minor"/>
      </rPr>
      <t xml:space="preserve"> worksheet, please contact your Product Analyst or support@canalyst.com. </t>
    </r>
  </si>
  <si>
    <t>There are instances where updates to this sheet and/or the models are required:</t>
  </si>
  <si>
    <t>+</t>
  </si>
  <si>
    <r>
      <t xml:space="preserve">Updates to Data References in our Models: There may be instances in which a defined named range does not exist in the model you select. Please reach out and we will make the necessary changes to ensure compatibility with the </t>
    </r>
    <r>
      <rPr>
        <i/>
        <sz val="11"/>
        <rFont val="Calibri"/>
        <family val="2"/>
        <scheme val="minor"/>
      </rPr>
      <t>Ratios</t>
    </r>
    <r>
      <rPr>
        <sz val="11"/>
        <rFont val="Calibri"/>
        <family val="2"/>
        <scheme val="minor"/>
      </rPr>
      <t xml:space="preserve"> worksheet</t>
    </r>
  </si>
  <si>
    <t>Troubleshooting</t>
  </si>
  <si>
    <r>
      <t xml:space="preserve">We cannot perform quality control or maintenance on the ongoing functioning of any worksheets that you use and edit on your local desktop. We rely on your confirmation that the </t>
    </r>
    <r>
      <rPr>
        <i/>
        <sz val="11"/>
        <rFont val="Calibri"/>
        <family val="2"/>
        <scheme val="minor"/>
      </rPr>
      <t>Ratios</t>
    </r>
    <r>
      <rPr>
        <sz val="11"/>
        <rFont val="Calibri"/>
        <family val="2"/>
        <scheme val="minor"/>
      </rPr>
      <t xml:space="preserve"> worksheet is operating within the model as intended</t>
    </r>
  </si>
  <si>
    <r>
      <t xml:space="preserve">If the </t>
    </r>
    <r>
      <rPr>
        <i/>
        <sz val="11"/>
        <rFont val="Calibri"/>
        <family val="2"/>
        <scheme val="minor"/>
      </rPr>
      <t xml:space="preserve">Ratios </t>
    </r>
    <r>
      <rPr>
        <sz val="11"/>
        <rFont val="Calibri"/>
        <family val="2"/>
        <scheme val="minor"/>
      </rPr>
      <t>worksheet is not operating as intended, please contact us anytime</t>
    </r>
  </si>
  <si>
    <t>Change Log</t>
  </si>
  <si>
    <t>Date</t>
  </si>
  <si>
    <t>Version</t>
  </si>
  <si>
    <t>Detailed Changes</t>
  </si>
  <si>
    <t>V.1.0</t>
  </si>
  <si>
    <t>Initial build</t>
  </si>
  <si>
    <t>Disclaimer</t>
  </si>
  <si>
    <t xml:space="preserve">RATIOS </t>
  </si>
  <si>
    <r>
      <t xml:space="preserve">In Excel, open both this </t>
    </r>
    <r>
      <rPr>
        <i/>
        <sz val="11"/>
        <color theme="1"/>
        <rFont val="Calibri"/>
        <family val="2"/>
        <scheme val="minor"/>
      </rPr>
      <t xml:space="preserve">Ratios </t>
    </r>
    <r>
      <rPr>
        <sz val="11"/>
        <color theme="1"/>
        <rFont val="Calibri"/>
        <family val="2"/>
        <scheme val="minor"/>
      </rPr>
      <t>workbook, as well as the Canalyst model you want to add the Ratios worksheet to.</t>
    </r>
  </si>
  <si>
    <r>
      <t xml:space="preserve">Updates to Data References: We may change defined name ranges in the future, and so the </t>
    </r>
    <r>
      <rPr>
        <i/>
        <sz val="11"/>
        <rFont val="Calibri"/>
        <family val="2"/>
        <scheme val="minor"/>
      </rPr>
      <t xml:space="preserve">Ratios </t>
    </r>
    <r>
      <rPr>
        <sz val="11"/>
        <rFont val="Calibri"/>
        <family val="2"/>
        <scheme val="minor"/>
      </rPr>
      <t>file on the Portal will be updated to reflect this</t>
    </r>
  </si>
  <si>
    <t>V.1.1</t>
  </si>
  <si>
    <t>Added new ratios</t>
  </si>
  <si>
    <t>EV (incl. NCI, Prefs, and Other)</t>
  </si>
  <si>
    <t>=(LT Debt + LT Op. Leases) / Total Assets</t>
  </si>
  <si>
    <t>=(Debt + Op. Leases) / Total Assets</t>
  </si>
  <si>
    <t>=(LT Debt + LT Op. Leases) / Capital</t>
  </si>
  <si>
    <t>=(Debt + Op. Leases) / Total Capital</t>
  </si>
  <si>
    <t>=(LT Debt + LT Op. Leases) / Total Equity</t>
  </si>
  <si>
    <t>=(Debt + Op. Leases) / Total Equity</t>
  </si>
  <si>
    <t>=Avg Total Assets / Avg. Total Equity</t>
  </si>
  <si>
    <t>Solvency and Leverage Ratios</t>
  </si>
  <si>
    <t>=LTM NOPAT / Total Capital</t>
  </si>
  <si>
    <t>* Avg are calculated using fiscal period 0 and fiscal period -1, so Q4 is calculated as Avg (Q4,Q3)</t>
  </si>
  <si>
    <t>** Capital and Equity in the Solvency Ratios section include SE and NCI</t>
  </si>
  <si>
    <t>Total Cash</t>
  </si>
  <si>
    <t>Debt (incl. Op Leases) / EV (incl. Op. Leases)</t>
  </si>
  <si>
    <r>
      <rPr>
        <b/>
        <sz val="8"/>
        <color rgb="FF000000"/>
        <rFont val="Calibri"/>
        <family val="2"/>
        <scheme val="minor"/>
      </rPr>
      <t xml:space="preserve">Disclaimer: </t>
    </r>
    <r>
      <rPr>
        <sz val="8"/>
        <color rgb="FF000000"/>
        <rFont val="Calibri"/>
        <family val="2"/>
        <scheme val="minor"/>
      </rPr>
      <t xml:space="preserve">Access to and use of this drop-in sheet, including the data and any third party data contained herein (this “Drop-in Sheet”) is subject to Canalyst Financial Modeling Corporation’s (“Company”) Terms of Use that you accepted prior to accessing this Drop-in Sheet and the applicable Service Agreement (collectively, the “Agreements”) between the Company and you (or a corporate entity that has authorized you to access and use this Drop-in Sheet on its behalf in accordance with the terms of such Service Agreement). BY CONTINUING TO ACCESS OR USE THIS DROP-IN SHEET, YOU EXPRESSLY AGREE TO THE TERMS AND CONDITIONS OF SUCH AGREEMENTS.
</t>
    </r>
    <r>
      <rPr>
        <b/>
        <sz val="8"/>
        <color rgb="FF000000"/>
        <rFont val="Calibri"/>
        <family val="2"/>
        <scheme val="minor"/>
      </rPr>
      <t xml:space="preserve">
This Drop-in Sheet is designed for use with the Company services (the “Services”) and is for internal use only and shall not be accessed or used for any other purpose. This Drop-in Sheet is of a confidential nature and contains proprietary information exclusively owned by the Company and certain of its licensors.  Unless prior written consent by Company and its licensors has been provided to you, you may not distribute or otherwise furnish this Drop-in Sheet to any third party, nor use or permit anyone to use this Drop-in Sheet for any unlawful or unauthorized purpose. 
</t>
    </r>
    <r>
      <rPr>
        <sz val="8"/>
        <color rgb="FF000000"/>
        <rFont val="Calibri"/>
        <family val="2"/>
        <scheme val="minor"/>
      </rPr>
      <t xml:space="preserve">
This Drop-in Sheet does not constitute investment advice by the Company or any of its licensors. Reference to a particular investment or security, credit rating or any observation concerning a security or investment in this Drop-in Sheet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contained herein or in the Services, as such, it is your responsibility to express your own views on projected results.  This Drop-in Sheet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Drop-in Sheet or the related Services.
</t>
    </r>
    <r>
      <rPr>
        <b/>
        <sz val="8"/>
        <color rgb="FF000000"/>
        <rFont val="Calibri"/>
        <family val="2"/>
        <scheme val="minor"/>
      </rPr>
      <t>THIS DROP-IN SHEET IS PROVIDED “AS IS” AND ON AN “AS AVAILABLE” BASIS ONLY, WITHOUT WARRANTIES OR CONDITIONS OF ANY KIND. NEITHER COMPANY NOR ANY OF ITS LICENSORS NOR THEIR RESPECTIVE AFFILIATES OR SUPPLIERS HAVE LIABILITY FOR THE ACCURACY, TIMELINESS OR COMPLETENESS OF THIS DROP-IN SHEET OR THE RELATED SERVICES, OR FOR DELAYS, INTERRUPTIONS OR OMISSIONS HEREIN, NOR FOR ANY LOST PROFITS, INDIRECT, SPECIAL OR CONSEQUENTIAL DAMAGES. 
© 2015-2021 Canalyst. All rights reserved.</t>
    </r>
  </si>
  <si>
    <t>V.1.2</t>
  </si>
  <si>
    <t>Fix for (EBITDA - CAPEX) calculations in Coverage Ratios</t>
  </si>
  <si>
    <t>V.1.3</t>
  </si>
  <si>
    <t>Edit to the formula in Row 2</t>
  </si>
  <si>
    <t>ST Op. Leases</t>
  </si>
  <si>
    <t>V.1.4</t>
  </si>
  <si>
    <t>Updates to Gross Profit, EBIT, EBT, Interest Expense, Interest Income, and Accounts Payable calculations. Inclusion of ST Op. Leases.</t>
  </si>
  <si>
    <t>Moving the Ratios Worksheet to a Canalyst Model</t>
  </si>
  <si>
    <t>V.2.0</t>
  </si>
  <si>
    <r>
      <t>Determine</t>
    </r>
    <r>
      <rPr>
        <i/>
        <sz val="11"/>
        <color theme="1"/>
        <rFont val="Calibri"/>
        <family val="2"/>
        <scheme val="minor"/>
      </rPr>
      <t xml:space="preserve"> </t>
    </r>
    <r>
      <rPr>
        <sz val="11"/>
        <color theme="1"/>
        <rFont val="Calibri"/>
        <family val="2"/>
        <scheme val="minor"/>
      </rPr>
      <t>which Ratios</t>
    </r>
    <r>
      <rPr>
        <i/>
        <sz val="11"/>
        <color theme="1"/>
        <rFont val="Calibri"/>
        <family val="2"/>
        <scheme val="minor"/>
      </rPr>
      <t xml:space="preserve"> </t>
    </r>
    <r>
      <rPr>
        <sz val="11"/>
        <color theme="1"/>
        <rFont val="Calibri"/>
        <family val="2"/>
        <scheme val="minor"/>
      </rPr>
      <t xml:space="preserve">worksheet (Quarterly vs. Half-Year) is appropriate for the company. </t>
    </r>
  </si>
  <si>
    <r>
      <rPr>
        <u/>
        <sz val="11"/>
        <color theme="1"/>
        <rFont val="Calibri"/>
        <family val="2"/>
        <scheme val="minor"/>
      </rPr>
      <t>Note:</t>
    </r>
    <r>
      <rPr>
        <sz val="11"/>
        <color theme="1"/>
        <rFont val="Calibri"/>
        <family val="2"/>
        <scheme val="minor"/>
      </rPr>
      <t xml:space="preserve"> If the company model is in QQHQQHY layout, use the </t>
    </r>
    <r>
      <rPr>
        <i/>
        <sz val="11"/>
        <color theme="1"/>
        <rFont val="Calibri"/>
        <family val="2"/>
        <scheme val="minor"/>
      </rPr>
      <t>Ratios (Half-Year)</t>
    </r>
    <r>
      <rPr>
        <sz val="11"/>
        <color theme="1"/>
        <rFont val="Calibri"/>
        <family val="2"/>
        <scheme val="minor"/>
      </rPr>
      <t xml:space="preserve"> worksheet</t>
    </r>
  </si>
  <si>
    <t xml:space="preserve">Right click on the chosen Ratios tab in this workbook and select 'Move or Copy…' to the Canalyst model. </t>
  </si>
  <si>
    <r>
      <t>Note:</t>
    </r>
    <r>
      <rPr>
        <sz val="11"/>
        <color theme="1"/>
        <rFont val="Calibri"/>
        <family val="2"/>
        <scheme val="minor"/>
      </rPr>
      <t xml:space="preserve"> You do not need to 'Move or Copy…' the </t>
    </r>
    <r>
      <rPr>
        <i/>
        <sz val="11"/>
        <color theme="1"/>
        <rFont val="Calibri"/>
        <family val="2"/>
        <scheme val="minor"/>
      </rPr>
      <t>Instructions</t>
    </r>
    <r>
      <rPr>
        <sz val="11"/>
        <color theme="1"/>
        <rFont val="Calibri"/>
        <family val="2"/>
        <scheme val="minor"/>
      </rPr>
      <t xml:space="preserve"> worksheet or the other Ratios worksheet to the Canalyst model.</t>
    </r>
  </si>
  <si>
    <r>
      <t xml:space="preserve">Once your chosen Ratios worksheet is in the Canalyst model, press 'CTRL + H' and replace all '=' with '=' to refresh all the formulas. This will link the metrics in the Ratios worksheet back to the </t>
    </r>
    <r>
      <rPr>
        <i/>
        <sz val="11"/>
        <color theme="1"/>
        <rFont val="Calibri"/>
        <family val="2"/>
        <scheme val="minor"/>
      </rPr>
      <t xml:space="preserve">Model </t>
    </r>
    <r>
      <rPr>
        <sz val="11"/>
        <color theme="1"/>
        <rFont val="Calibri"/>
        <family val="2"/>
        <scheme val="minor"/>
      </rPr>
      <t>worksheet.</t>
    </r>
  </si>
  <si>
    <t>4.</t>
  </si>
  <si>
    <t>Inclusion of the Ratios (Half-Year) worksheet.</t>
  </si>
  <si>
    <t>V.2.1</t>
  </si>
  <si>
    <t>Change to EBT Column A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</si>
</sst>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0.0_);_(* \(#,##0.0\);_(* &quot;-&quot;??_);_(@_)"/>
    <numFmt numFmtId="165" formatCode="_(* 0.0%_);_(* \-0.0%_);_(* &quot;-&quot;??_);_(@_)"/>
    <numFmt numFmtId="166" formatCode="_(#,##0.0%_);_(\(#,##0.0%\)_);_(#,##0.0%_)"/>
    <numFmt numFmtId="167" formatCode="_(* #,##0_);_(* \(#,##0\);_(* &quot;-&quot;??_);_(@_)"/>
    <numFmt numFmtId="168" formatCode="_(* 0.0\ \x_);\ _(* &quot;n/a&quot;_);_(* &quot;-&quot;??_);_(@_)"/>
    <numFmt numFmtId="169" formatCode="#,##0.0_ \x_);\(#,##0.0_ \x\);#,##0.0_ \x_);@_ _x_)"/>
    <numFmt numFmtId="170" formatCode="0.0%"/>
    <numFmt numFmtId="171" formatCode="_(* 0.0\ \x_);\ _(\-0.0\x_);_(* &quot;-&quot;\x??_);_(@_)"/>
    <numFmt numFmtId="172" formatCode="_(&quot;$&quot;* 0.00_);_(&quot;$&quot;* \(0.00\);_(&quot;$&quot;* &quot;-&quot;??_);_(@_)"/>
    <numFmt numFmtId="173" formatCode="0.0"/>
    <numFmt numFmtId="174" formatCode="[$-F800]dddd\,\ mmmm\ dd\,\ yyyy"/>
  </numFmts>
  <fonts count="2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0"/>
      <color theme="1"/>
      <name val="Calibri"/>
      <family val="2"/>
      <scheme val="minor"/>
    </font>
    <font>
      <sz val="11"/>
      <name val="Calibri"/>
      <family val="2"/>
      <scheme val="minor"/>
    </font>
    <font>
      <sz val="11"/>
      <name val="Calibri"/>
      <family val="2"/>
    </font>
    <font>
      <b/>
      <sz val="11"/>
      <name val="Calibri"/>
      <family val="2"/>
      <scheme val="minor"/>
    </font>
    <font>
      <b/>
      <sz val="20"/>
      <name val="Calibri"/>
      <family val="2"/>
    </font>
    <font>
      <i/>
      <sz val="11"/>
      <name val="Calibri"/>
      <family val="2"/>
    </font>
    <font>
      <b/>
      <sz val="11"/>
      <color rgb="FFFFFFFF"/>
      <name val="Calibri"/>
      <family val="2"/>
      <scheme val="minor"/>
    </font>
    <font>
      <i/>
      <sz val="11"/>
      <color theme="1"/>
      <name val="Calibri"/>
      <family val="2"/>
      <scheme val="minor"/>
    </font>
    <font>
      <u/>
      <sz val="11"/>
      <color theme="1"/>
      <name val="Calibri"/>
      <family val="2"/>
      <scheme val="minor"/>
    </font>
    <font>
      <i/>
      <sz val="11"/>
      <name val="Calibri"/>
      <family val="2"/>
      <scheme val="minor"/>
    </font>
    <font>
      <sz val="8"/>
      <color rgb="FF000000"/>
      <name val="Calibri"/>
      <family val="2"/>
      <scheme val="minor"/>
    </font>
    <font>
      <b/>
      <sz val="8"/>
      <color rgb="FF000000"/>
      <name val="Calibri"/>
      <family val="2"/>
      <scheme val="minor"/>
    </font>
    <font>
      <sz val="10"/>
      <color rgb="FF0000FF"/>
      <name val="Calibri"/>
      <family val="2"/>
      <scheme val="minor"/>
    </font>
    <font>
      <b/>
      <sz val="10"/>
      <color rgb="FF0000FF"/>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auto="1"/>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1">
    <xf numFmtId="0" fontId="0"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43" fontId="1" fillId="0" borderId="0" applyFont="0" applyFill="0" applyBorder="0" applyAlignment="0" applyProtection="0"/>
    <xf numFmtId="0" fontId="8" fillId="0" borderId="0"/>
    <xf numFmtId="0" fontId="8" fillId="0" borderId="0"/>
    <xf numFmtId="0" fontId="1" fillId="0" borderId="0"/>
    <xf numFmtId="0" fontId="1" fillId="0" borderId="0"/>
    <xf numFmtId="0" fontId="1" fillId="0" borderId="0"/>
    <xf numFmtId="43" fontId="1" fillId="0" borderId="0" applyFont="0" applyFill="0" applyBorder="0" applyAlignment="0" applyProtection="0"/>
  </cellStyleXfs>
  <cellXfs count="411">
    <xf numFmtId="0" fontId="0" fillId="0" borderId="0" xfId="0"/>
    <xf numFmtId="0" fontId="5" fillId="2" borderId="1" xfId="1" applyFont="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1" fillId="2" borderId="0" xfId="1" applyFill="1" applyAlignment="1">
      <alignment vertical="center"/>
    </xf>
    <xf numFmtId="0" fontId="1" fillId="2" borderId="4" xfId="1" applyFill="1" applyBorder="1"/>
    <xf numFmtId="0" fontId="1" fillId="2" borderId="0" xfId="1" applyFill="1"/>
    <xf numFmtId="0" fontId="1" fillId="2" borderId="0" xfId="1" applyFill="1" applyAlignment="1">
      <alignment horizontal="center"/>
    </xf>
    <xf numFmtId="0" fontId="1" fillId="2" borderId="5" xfId="1" applyFill="1" applyBorder="1" applyAlignment="1">
      <alignment horizontal="center"/>
    </xf>
    <xf numFmtId="0" fontId="6" fillId="2" borderId="4" xfId="1" applyFont="1" applyFill="1" applyBorder="1" applyAlignment="1">
      <alignment horizontal="left" indent="1"/>
    </xf>
    <xf numFmtId="0" fontId="3" fillId="3" borderId="0" xfId="1" applyFont="1" applyFill="1" applyAlignment="1">
      <alignment horizontal="right"/>
    </xf>
    <xf numFmtId="0" fontId="3" fillId="3" borderId="5" xfId="1" applyFont="1" applyFill="1" applyBorder="1" applyAlignment="1">
      <alignment horizontal="right"/>
    </xf>
    <xf numFmtId="164" fontId="2" fillId="4" borderId="4" xfId="1" applyNumberFormat="1" applyFont="1" applyFill="1" applyBorder="1" applyAlignment="1">
      <alignment horizontal="left" vertical="top"/>
    </xf>
    <xf numFmtId="0" fontId="4" fillId="4" borderId="0" xfId="1" applyFont="1" applyFill="1"/>
    <xf numFmtId="0" fontId="4" fillId="4" borderId="0" xfId="1" applyFont="1" applyFill="1" applyAlignment="1">
      <alignment horizontal="left" vertical="top"/>
    </xf>
    <xf numFmtId="0" fontId="4" fillId="4" borderId="5" xfId="1" applyFont="1" applyFill="1" applyBorder="1"/>
    <xf numFmtId="164" fontId="7" fillId="2" borderId="4" xfId="1" applyNumberFormat="1" applyFont="1" applyFill="1" applyBorder="1" applyAlignment="1">
      <alignment horizontal="left" indent="1"/>
    </xf>
    <xf numFmtId="164" fontId="7" fillId="5" borderId="0" xfId="2" applyNumberFormat="1" applyFont="1" applyFill="1" applyBorder="1" applyAlignment="1">
      <alignment horizontal="right"/>
    </xf>
    <xf numFmtId="164" fontId="7" fillId="2" borderId="0" xfId="2" applyNumberFormat="1" applyFont="1" applyFill="1" applyBorder="1" applyAlignment="1">
      <alignment horizontal="right"/>
    </xf>
    <xf numFmtId="164" fontId="7" fillId="5" borderId="5" xfId="2" applyNumberFormat="1" applyFont="1" applyFill="1" applyBorder="1" applyAlignment="1">
      <alignment horizontal="right"/>
    </xf>
    <xf numFmtId="164" fontId="1" fillId="2" borderId="0" xfId="1" applyNumberFormat="1" applyFill="1"/>
    <xf numFmtId="164" fontId="7" fillId="3" borderId="4" xfId="1" applyNumberFormat="1" applyFont="1" applyFill="1" applyBorder="1" applyAlignment="1">
      <alignment horizontal="left" indent="1"/>
    </xf>
    <xf numFmtId="3" fontId="7" fillId="2" borderId="4" xfId="1" applyNumberFormat="1" applyFont="1" applyFill="1" applyBorder="1" applyAlignment="1">
      <alignment horizontal="left" indent="1"/>
    </xf>
    <xf numFmtId="3" fontId="7" fillId="5" borderId="0" xfId="2" applyNumberFormat="1" applyFont="1" applyFill="1" applyBorder="1" applyAlignment="1">
      <alignment horizontal="right"/>
    </xf>
    <xf numFmtId="3" fontId="7" fillId="2" borderId="0" xfId="2" applyNumberFormat="1" applyFont="1" applyFill="1" applyBorder="1" applyAlignment="1">
      <alignment horizontal="right"/>
    </xf>
    <xf numFmtId="3" fontId="7" fillId="5" borderId="5" xfId="2" applyNumberFormat="1" applyFont="1" applyFill="1" applyBorder="1" applyAlignment="1">
      <alignment horizontal="right"/>
    </xf>
    <xf numFmtId="3" fontId="1" fillId="2" borderId="0" xfId="1" applyNumberFormat="1" applyFill="1"/>
    <xf numFmtId="165" fontId="7" fillId="2" borderId="4" xfId="3" applyNumberFormat="1" applyFont="1" applyFill="1" applyBorder="1" applyAlignment="1">
      <alignment horizontal="left" vertical="top" indent="1"/>
    </xf>
    <xf numFmtId="165" fontId="1" fillId="5" borderId="0" xfId="3" applyNumberFormat="1" applyFont="1" applyFill="1" applyBorder="1"/>
    <xf numFmtId="165" fontId="7" fillId="2" borderId="0" xfId="3" applyNumberFormat="1" applyFont="1" applyFill="1" applyBorder="1" applyAlignment="1">
      <alignment horizontal="right" vertical="top" wrapText="1"/>
    </xf>
    <xf numFmtId="165" fontId="1" fillId="2" borderId="0" xfId="3" applyNumberFormat="1" applyFont="1" applyFill="1" applyBorder="1"/>
    <xf numFmtId="165" fontId="1" fillId="5" borderId="5" xfId="3" applyNumberFormat="1" applyFont="1" applyFill="1" applyBorder="1"/>
    <xf numFmtId="165" fontId="1" fillId="2" borderId="0" xfId="3" applyNumberFormat="1" applyFont="1" applyFill="1"/>
    <xf numFmtId="165" fontId="7" fillId="2" borderId="4" xfId="1" applyNumberFormat="1" applyFont="1" applyFill="1" applyBorder="1" applyAlignment="1">
      <alignment horizontal="left" vertical="top" indent="1"/>
    </xf>
    <xf numFmtId="165" fontId="7" fillId="5" borderId="0" xfId="1" applyNumberFormat="1" applyFont="1" applyFill="1" applyAlignment="1">
      <alignment horizontal="right" vertical="top" wrapText="1"/>
    </xf>
    <xf numFmtId="165" fontId="7" fillId="2" borderId="0" xfId="1" applyNumberFormat="1" applyFont="1" applyFill="1" applyAlignment="1">
      <alignment horizontal="right" vertical="top" wrapText="1"/>
    </xf>
    <xf numFmtId="165" fontId="7" fillId="5" borderId="5" xfId="1" applyNumberFormat="1" applyFont="1" applyFill="1" applyBorder="1" applyAlignment="1">
      <alignment horizontal="right" vertical="top" wrapText="1"/>
    </xf>
    <xf numFmtId="165" fontId="1" fillId="2" borderId="0" xfId="1" applyNumberFormat="1" applyFill="1"/>
    <xf numFmtId="0" fontId="7" fillId="2" borderId="4" xfId="1" applyFont="1" applyFill="1" applyBorder="1" applyAlignment="1">
      <alignment horizontal="left" vertical="top"/>
    </xf>
    <xf numFmtId="0" fontId="1" fillId="5" borderId="0" xfId="1" applyFill="1"/>
    <xf numFmtId="166" fontId="7" fillId="2" borderId="0" xfId="1" applyNumberFormat="1" applyFont="1" applyFill="1" applyAlignment="1">
      <alignment horizontal="right" vertical="top" wrapText="1"/>
    </xf>
    <xf numFmtId="0" fontId="1" fillId="5" borderId="5" xfId="1" applyFill="1" applyBorder="1"/>
    <xf numFmtId="164" fontId="7" fillId="2" borderId="4" xfId="3" applyNumberFormat="1" applyFont="1" applyFill="1" applyBorder="1" applyAlignment="1">
      <alignment horizontal="left" vertical="top" indent="1"/>
    </xf>
    <xf numFmtId="164" fontId="1" fillId="3" borderId="0" xfId="1" applyNumberFormat="1" applyFill="1"/>
    <xf numFmtId="167" fontId="7" fillId="5" borderId="0" xfId="2" applyNumberFormat="1" applyFont="1" applyFill="1" applyBorder="1" applyAlignment="1">
      <alignment horizontal="center"/>
    </xf>
    <xf numFmtId="167" fontId="7" fillId="2" borderId="0" xfId="2" applyNumberFormat="1" applyFont="1" applyFill="1" applyBorder="1" applyAlignment="1">
      <alignment horizontal="center"/>
    </xf>
    <xf numFmtId="167" fontId="7" fillId="5" borderId="5" xfId="2" applyNumberFormat="1" applyFont="1" applyFill="1" applyBorder="1" applyAlignment="1">
      <alignment horizontal="center"/>
    </xf>
    <xf numFmtId="168" fontId="7" fillId="5" borderId="0" xfId="4" applyNumberFormat="1" applyFont="1" applyFill="1" applyBorder="1" applyAlignment="1">
      <alignment horizontal="right" vertical="top"/>
    </xf>
    <xf numFmtId="168" fontId="7" fillId="2" borderId="0" xfId="4" applyNumberFormat="1" applyFont="1" applyFill="1" applyBorder="1" applyAlignment="1">
      <alignment horizontal="right" vertical="top"/>
    </xf>
    <xf numFmtId="168" fontId="7" fillId="5" borderId="5" xfId="4" applyNumberFormat="1" applyFont="1" applyFill="1" applyBorder="1" applyAlignment="1">
      <alignment horizontal="right" vertical="top"/>
    </xf>
    <xf numFmtId="168" fontId="1" fillId="2" borderId="0" xfId="1" applyNumberFormat="1" applyFill="1"/>
    <xf numFmtId="169" fontId="7" fillId="5" borderId="0" xfId="4" applyNumberFormat="1" applyFont="1" applyFill="1" applyBorder="1" applyAlignment="1">
      <alignment horizontal="right" vertical="top"/>
    </xf>
    <xf numFmtId="169" fontId="7" fillId="2" borderId="0" xfId="4" applyNumberFormat="1" applyFont="1" applyFill="1" applyBorder="1" applyAlignment="1">
      <alignment horizontal="right" vertical="top"/>
    </xf>
    <xf numFmtId="169" fontId="7" fillId="5" borderId="5" xfId="4" applyNumberFormat="1" applyFont="1" applyFill="1" applyBorder="1" applyAlignment="1">
      <alignment horizontal="right" vertical="top"/>
    </xf>
    <xf numFmtId="164" fontId="7" fillId="2" borderId="4" xfId="3" applyNumberFormat="1" applyFont="1" applyFill="1" applyBorder="1" applyAlignment="1">
      <alignment horizontal="left" vertical="top" indent="2"/>
    </xf>
    <xf numFmtId="164" fontId="7" fillId="5" borderId="0" xfId="1" applyNumberFormat="1" applyFont="1" applyFill="1" applyAlignment="1">
      <alignment horizontal="right" vertical="top" wrapText="1"/>
    </xf>
    <xf numFmtId="164" fontId="7" fillId="3" borderId="0" xfId="1" applyNumberFormat="1" applyFont="1" applyFill="1" applyAlignment="1">
      <alignment horizontal="right" vertical="top" wrapText="1"/>
    </xf>
    <xf numFmtId="164" fontId="7" fillId="2" borderId="0" xfId="1" applyNumberFormat="1" applyFont="1" applyFill="1" applyAlignment="1">
      <alignment horizontal="right" vertical="top" wrapText="1"/>
    </xf>
    <xf numFmtId="164" fontId="7" fillId="5" borderId="5" xfId="1" applyNumberFormat="1" applyFont="1" applyFill="1" applyBorder="1" applyAlignment="1">
      <alignment horizontal="right" vertical="top" wrapText="1"/>
    </xf>
    <xf numFmtId="164" fontId="7" fillId="2" borderId="6" xfId="3" applyNumberFormat="1" applyFont="1" applyFill="1" applyBorder="1" applyAlignment="1">
      <alignment horizontal="left" vertical="top" indent="2"/>
    </xf>
    <xf numFmtId="164" fontId="7" fillId="5" borderId="7" xfId="1" applyNumberFormat="1" applyFont="1" applyFill="1" applyBorder="1" applyAlignment="1">
      <alignment horizontal="right" vertical="top" wrapText="1"/>
    </xf>
    <xf numFmtId="164" fontId="7" fillId="3" borderId="7" xfId="1" applyNumberFormat="1" applyFont="1" applyFill="1" applyBorder="1" applyAlignment="1">
      <alignment horizontal="right" vertical="top" wrapText="1"/>
    </xf>
    <xf numFmtId="164" fontId="7" fillId="2" borderId="7" xfId="1" applyNumberFormat="1" applyFont="1" applyFill="1" applyBorder="1" applyAlignment="1">
      <alignment horizontal="right" vertical="top" wrapText="1"/>
    </xf>
    <xf numFmtId="164" fontId="7" fillId="5" borderId="8" xfId="1" applyNumberFormat="1" applyFont="1" applyFill="1" applyBorder="1" applyAlignment="1">
      <alignment horizontal="right" vertical="top" wrapText="1"/>
    </xf>
    <xf numFmtId="164" fontId="9" fillId="2" borderId="4" xfId="3" applyNumberFormat="1" applyFont="1" applyFill="1" applyBorder="1" applyAlignment="1">
      <alignment horizontal="left" vertical="top" indent="1"/>
    </xf>
    <xf numFmtId="164" fontId="9" fillId="5" borderId="0" xfId="1" applyNumberFormat="1" applyFont="1" applyFill="1" applyAlignment="1">
      <alignment horizontal="right" vertical="top" wrapText="1"/>
    </xf>
    <xf numFmtId="164" fontId="9" fillId="3" borderId="0" xfId="1" applyNumberFormat="1" applyFont="1" applyFill="1" applyAlignment="1">
      <alignment horizontal="right" vertical="top" wrapText="1"/>
    </xf>
    <xf numFmtId="164" fontId="9" fillId="2" borderId="0" xfId="1" applyNumberFormat="1" applyFont="1" applyFill="1" applyAlignment="1">
      <alignment horizontal="right" vertical="top" wrapText="1"/>
    </xf>
    <xf numFmtId="164" fontId="9" fillId="5" borderId="5" xfId="1" applyNumberFormat="1" applyFont="1" applyFill="1" applyBorder="1" applyAlignment="1">
      <alignment horizontal="right" vertical="top" wrapText="1"/>
    </xf>
    <xf numFmtId="164" fontId="3" fillId="2" borderId="0" xfId="1" applyNumberFormat="1" applyFont="1" applyFill="1"/>
    <xf numFmtId="168" fontId="7" fillId="2" borderId="4" xfId="1" applyNumberFormat="1" applyFont="1" applyFill="1" applyBorder="1" applyAlignment="1">
      <alignment horizontal="left" vertical="top" indent="1"/>
    </xf>
    <xf numFmtId="165" fontId="7" fillId="5" borderId="0" xfId="2" applyNumberFormat="1" applyFont="1" applyFill="1" applyBorder="1" applyAlignment="1">
      <alignment horizontal="right"/>
    </xf>
    <xf numFmtId="165" fontId="7" fillId="2" borderId="0" xfId="2" applyNumberFormat="1" applyFont="1" applyFill="1" applyBorder="1" applyAlignment="1">
      <alignment horizontal="right"/>
    </xf>
    <xf numFmtId="165" fontId="7" fillId="5" borderId="5" xfId="2" applyNumberFormat="1" applyFont="1" applyFill="1" applyBorder="1" applyAlignment="1">
      <alignment horizontal="right"/>
    </xf>
    <xf numFmtId="170" fontId="7" fillId="5" borderId="0" xfId="2" applyNumberFormat="1" applyFont="1" applyFill="1" applyBorder="1" applyAlignment="1">
      <alignment horizontal="right"/>
    </xf>
    <xf numFmtId="170" fontId="7" fillId="2" borderId="0" xfId="2" applyNumberFormat="1" applyFont="1" applyFill="1" applyBorder="1" applyAlignment="1">
      <alignment horizontal="right"/>
    </xf>
    <xf numFmtId="170" fontId="7" fillId="5" borderId="5" xfId="2" applyNumberFormat="1" applyFont="1" applyFill="1" applyBorder="1" applyAlignment="1">
      <alignment horizontal="right"/>
    </xf>
    <xf numFmtId="168" fontId="1" fillId="5" borderId="0" xfId="1" applyNumberFormat="1" applyFill="1"/>
    <xf numFmtId="168" fontId="1" fillId="5" borderId="5" xfId="1" applyNumberFormat="1" applyFill="1" applyBorder="1"/>
    <xf numFmtId="0" fontId="7" fillId="2" borderId="0" xfId="1" applyFont="1" applyFill="1" applyAlignment="1">
      <alignment horizontal="left" vertical="top"/>
    </xf>
    <xf numFmtId="168" fontId="7" fillId="3" borderId="4" xfId="1" applyNumberFormat="1" applyFont="1" applyFill="1" applyBorder="1" applyAlignment="1">
      <alignment horizontal="left" vertical="top" indent="1"/>
    </xf>
    <xf numFmtId="164" fontId="7" fillId="3" borderId="0" xfId="2" applyNumberFormat="1" applyFont="1" applyFill="1" applyBorder="1" applyAlignment="1">
      <alignment horizontal="right"/>
    </xf>
    <xf numFmtId="165" fontId="1" fillId="5" borderId="0" xfId="1" applyNumberFormat="1" applyFill="1"/>
    <xf numFmtId="165" fontId="7" fillId="2" borderId="0" xfId="1" applyNumberFormat="1" applyFont="1" applyFill="1" applyAlignment="1">
      <alignment horizontal="left" vertical="top"/>
    </xf>
    <xf numFmtId="165" fontId="1" fillId="5" borderId="5" xfId="1" applyNumberFormat="1" applyFill="1" applyBorder="1"/>
    <xf numFmtId="170" fontId="7" fillId="2" borderId="4" xfId="3" applyNumberFormat="1" applyFont="1" applyFill="1" applyBorder="1" applyAlignment="1">
      <alignment horizontal="left" vertical="top"/>
    </xf>
    <xf numFmtId="170" fontId="1" fillId="5" borderId="0" xfId="3" applyNumberFormat="1" applyFont="1" applyFill="1" applyBorder="1"/>
    <xf numFmtId="170" fontId="7" fillId="2" borderId="0" xfId="3" applyNumberFormat="1" applyFont="1" applyFill="1" applyBorder="1" applyAlignment="1">
      <alignment horizontal="right" vertical="top" wrapText="1"/>
    </xf>
    <xf numFmtId="170" fontId="1" fillId="2" borderId="0" xfId="3" applyNumberFormat="1" applyFont="1" applyFill="1" applyBorder="1"/>
    <xf numFmtId="170" fontId="1" fillId="5" borderId="5" xfId="3" applyNumberFormat="1" applyFont="1" applyFill="1" applyBorder="1"/>
    <xf numFmtId="170" fontId="1" fillId="2" borderId="0" xfId="3" applyNumberFormat="1" applyFont="1" applyFill="1"/>
    <xf numFmtId="168" fontId="7" fillId="2" borderId="4" xfId="3" applyNumberFormat="1" applyFont="1" applyFill="1" applyBorder="1" applyAlignment="1">
      <alignment horizontal="left" vertical="top" indent="1"/>
    </xf>
    <xf numFmtId="168" fontId="1" fillId="5" borderId="0" xfId="3" applyNumberFormat="1" applyFont="1" applyFill="1" applyBorder="1"/>
    <xf numFmtId="168" fontId="1" fillId="5" borderId="5" xfId="3" applyNumberFormat="1" applyFont="1" applyFill="1" applyBorder="1"/>
    <xf numFmtId="168" fontId="1" fillId="2" borderId="0" xfId="3" applyNumberFormat="1" applyFont="1" applyFill="1"/>
    <xf numFmtId="2" fontId="7" fillId="2" borderId="0" xfId="1" applyNumberFormat="1" applyFont="1" applyFill="1" applyAlignment="1">
      <alignment horizontal="left" vertical="top"/>
    </xf>
    <xf numFmtId="168" fontId="7" fillId="2" borderId="4" xfId="1" applyNumberFormat="1" applyFont="1" applyFill="1" applyBorder="1" applyAlignment="1">
      <alignment horizontal="left" vertical="top"/>
    </xf>
    <xf numFmtId="171" fontId="7" fillId="5" borderId="0" xfId="4" applyNumberFormat="1" applyFont="1" applyFill="1" applyBorder="1" applyAlignment="1">
      <alignment horizontal="right" vertical="top"/>
    </xf>
    <xf numFmtId="171" fontId="7" fillId="2" borderId="0" xfId="4" applyNumberFormat="1" applyFont="1" applyFill="1" applyBorder="1" applyAlignment="1">
      <alignment horizontal="right" vertical="top"/>
    </xf>
    <xf numFmtId="171" fontId="7" fillId="5" borderId="5" xfId="4" applyNumberFormat="1" applyFont="1" applyFill="1" applyBorder="1" applyAlignment="1">
      <alignment horizontal="right" vertical="top"/>
    </xf>
    <xf numFmtId="164" fontId="1" fillId="5" borderId="0" xfId="3" applyNumberFormat="1" applyFont="1" applyFill="1" applyBorder="1" applyAlignment="1">
      <alignment horizontal="right"/>
    </xf>
    <xf numFmtId="164" fontId="7" fillId="2" borderId="0" xfId="3" applyNumberFormat="1" applyFont="1" applyFill="1" applyBorder="1" applyAlignment="1">
      <alignment horizontal="right" vertical="top" wrapText="1"/>
    </xf>
    <xf numFmtId="164" fontId="1" fillId="2" borderId="0" xfId="3" applyNumberFormat="1" applyFont="1" applyFill="1" applyBorder="1" applyAlignment="1">
      <alignment horizontal="right"/>
    </xf>
    <xf numFmtId="164" fontId="1" fillId="5" borderId="5" xfId="3" applyNumberFormat="1" applyFont="1" applyFill="1" applyBorder="1" applyAlignment="1">
      <alignment horizontal="right"/>
    </xf>
    <xf numFmtId="165" fontId="1" fillId="5" borderId="0" xfId="3" applyNumberFormat="1" applyFont="1" applyFill="1" applyBorder="1" applyAlignment="1">
      <alignment horizontal="right"/>
    </xf>
    <xf numFmtId="165" fontId="1" fillId="2" borderId="0" xfId="3" applyNumberFormat="1" applyFont="1" applyFill="1" applyBorder="1" applyAlignment="1">
      <alignment horizontal="right"/>
    </xf>
    <xf numFmtId="165" fontId="1" fillId="5" borderId="5" xfId="3" applyNumberFormat="1" applyFont="1" applyFill="1" applyBorder="1" applyAlignment="1">
      <alignment horizontal="right"/>
    </xf>
    <xf numFmtId="170" fontId="7" fillId="2" borderId="4" xfId="3" applyNumberFormat="1" applyFont="1" applyFill="1" applyBorder="1" applyAlignment="1">
      <alignment horizontal="left" vertical="top" indent="1"/>
    </xf>
    <xf numFmtId="168" fontId="7" fillId="3" borderId="4" xfId="1" applyNumberFormat="1" applyFont="1" applyFill="1" applyBorder="1" applyAlignment="1">
      <alignment horizontal="left" vertical="top" indent="2"/>
    </xf>
    <xf numFmtId="165" fontId="7" fillId="3" borderId="0" xfId="2" applyNumberFormat="1" applyFont="1" applyFill="1" applyBorder="1" applyAlignment="1">
      <alignment horizontal="right"/>
    </xf>
    <xf numFmtId="168" fontId="7" fillId="2" borderId="4" xfId="1" applyNumberFormat="1" applyFont="1" applyFill="1" applyBorder="1" applyAlignment="1">
      <alignment horizontal="left" vertical="top" indent="2"/>
    </xf>
    <xf numFmtId="168" fontId="7" fillId="5" borderId="0" xfId="2" applyNumberFormat="1" applyFont="1" applyFill="1" applyBorder="1" applyAlignment="1">
      <alignment horizontal="right"/>
    </xf>
    <xf numFmtId="168" fontId="7" fillId="2" borderId="0" xfId="2" applyNumberFormat="1" applyFont="1" applyFill="1" applyBorder="1" applyAlignment="1">
      <alignment horizontal="right"/>
    </xf>
    <xf numFmtId="168" fontId="7" fillId="5" borderId="5" xfId="2" applyNumberFormat="1" applyFont="1" applyFill="1" applyBorder="1" applyAlignment="1">
      <alignment horizontal="right"/>
    </xf>
    <xf numFmtId="168" fontId="7" fillId="2" borderId="6" xfId="1" applyNumberFormat="1" applyFont="1" applyFill="1" applyBorder="1" applyAlignment="1">
      <alignment horizontal="left" vertical="top" indent="2"/>
    </xf>
    <xf numFmtId="168" fontId="7" fillId="5" borderId="7" xfId="2" applyNumberFormat="1" applyFont="1" applyFill="1" applyBorder="1" applyAlignment="1">
      <alignment horizontal="right"/>
    </xf>
    <xf numFmtId="168" fontId="7" fillId="2" borderId="7" xfId="2" applyNumberFormat="1" applyFont="1" applyFill="1" applyBorder="1" applyAlignment="1">
      <alignment horizontal="right"/>
    </xf>
    <xf numFmtId="168" fontId="7" fillId="5" borderId="8" xfId="2" applyNumberFormat="1" applyFont="1" applyFill="1" applyBorder="1" applyAlignment="1">
      <alignment horizontal="right"/>
    </xf>
    <xf numFmtId="168" fontId="9" fillId="2" borderId="4" xfId="1" applyNumberFormat="1" applyFont="1" applyFill="1" applyBorder="1" applyAlignment="1">
      <alignment horizontal="left" vertical="top" indent="1"/>
    </xf>
    <xf numFmtId="164" fontId="9" fillId="5" borderId="0" xfId="2" applyNumberFormat="1" applyFont="1" applyFill="1" applyBorder="1" applyAlignment="1">
      <alignment horizontal="right"/>
    </xf>
    <xf numFmtId="165" fontId="9" fillId="5" borderId="0" xfId="2" applyNumberFormat="1" applyFont="1" applyFill="1" applyBorder="1" applyAlignment="1">
      <alignment horizontal="right"/>
    </xf>
    <xf numFmtId="165" fontId="9" fillId="2" borderId="0" xfId="2" applyNumberFormat="1" applyFont="1" applyFill="1" applyBorder="1" applyAlignment="1">
      <alignment horizontal="right"/>
    </xf>
    <xf numFmtId="165" fontId="9" fillId="5" borderId="5" xfId="2" applyNumberFormat="1" applyFont="1" applyFill="1" applyBorder="1" applyAlignment="1">
      <alignment horizontal="right"/>
    </xf>
    <xf numFmtId="164" fontId="7" fillId="2" borderId="4" xfId="1" applyNumberFormat="1" applyFont="1" applyFill="1" applyBorder="1" applyAlignment="1">
      <alignment horizontal="left" indent="2"/>
    </xf>
    <xf numFmtId="164" fontId="7" fillId="5" borderId="0" xfId="4" applyNumberFormat="1" applyFont="1" applyFill="1" applyBorder="1" applyAlignment="1">
      <alignment horizontal="right" vertical="top"/>
    </xf>
    <xf numFmtId="164" fontId="7" fillId="2" borderId="0" xfId="4" applyNumberFormat="1" applyFont="1" applyFill="1" applyBorder="1" applyAlignment="1">
      <alignment horizontal="right" vertical="top"/>
    </xf>
    <xf numFmtId="164" fontId="7" fillId="5" borderId="5" xfId="4" applyNumberFormat="1" applyFont="1" applyFill="1" applyBorder="1" applyAlignment="1">
      <alignment horizontal="right" vertical="top"/>
    </xf>
    <xf numFmtId="164" fontId="7" fillId="2" borderId="6" xfId="1" applyNumberFormat="1" applyFont="1" applyFill="1" applyBorder="1" applyAlignment="1">
      <alignment horizontal="left" indent="2"/>
    </xf>
    <xf numFmtId="164" fontId="7" fillId="5" borderId="7" xfId="4" applyNumberFormat="1" applyFont="1" applyFill="1" applyBorder="1" applyAlignment="1">
      <alignment horizontal="right" vertical="top"/>
    </xf>
    <xf numFmtId="164" fontId="7" fillId="2" borderId="7" xfId="4" applyNumberFormat="1" applyFont="1" applyFill="1" applyBorder="1" applyAlignment="1">
      <alignment horizontal="right" vertical="top"/>
    </xf>
    <xf numFmtId="164" fontId="7" fillId="5" borderId="8" xfId="4" applyNumberFormat="1" applyFont="1" applyFill="1" applyBorder="1" applyAlignment="1">
      <alignment horizontal="right" vertical="top"/>
    </xf>
    <xf numFmtId="164" fontId="9" fillId="2" borderId="4" xfId="1" applyNumberFormat="1" applyFont="1" applyFill="1" applyBorder="1" applyAlignment="1">
      <alignment horizontal="left" indent="1"/>
    </xf>
    <xf numFmtId="164" fontId="9" fillId="5" borderId="0" xfId="4" applyNumberFormat="1" applyFont="1" applyFill="1" applyBorder="1" applyAlignment="1">
      <alignment horizontal="right" vertical="top"/>
    </xf>
    <xf numFmtId="164" fontId="9" fillId="2" borderId="0" xfId="4" applyNumberFormat="1" applyFont="1" applyFill="1" applyBorder="1" applyAlignment="1">
      <alignment horizontal="right" vertical="top"/>
    </xf>
    <xf numFmtId="164" fontId="9" fillId="5" borderId="5" xfId="4" applyNumberFormat="1" applyFont="1" applyFill="1" applyBorder="1" applyAlignment="1">
      <alignment horizontal="right" vertical="top"/>
    </xf>
    <xf numFmtId="168" fontId="7" fillId="2" borderId="4" xfId="1" applyNumberFormat="1" applyFont="1" applyFill="1" applyBorder="1" applyAlignment="1">
      <alignment horizontal="left" indent="1"/>
    </xf>
    <xf numFmtId="165" fontId="7" fillId="2" borderId="4" xfId="1" applyNumberFormat="1" applyFont="1" applyFill="1" applyBorder="1" applyAlignment="1">
      <alignment horizontal="left" indent="1"/>
    </xf>
    <xf numFmtId="165" fontId="7" fillId="5" borderId="0" xfId="4" applyNumberFormat="1" applyFont="1" applyFill="1" applyBorder="1" applyAlignment="1">
      <alignment horizontal="right" vertical="top"/>
    </xf>
    <xf numFmtId="165" fontId="7" fillId="2" borderId="0" xfId="4" applyNumberFormat="1" applyFont="1" applyFill="1" applyBorder="1" applyAlignment="1">
      <alignment horizontal="right" vertical="top"/>
    </xf>
    <xf numFmtId="165" fontId="7" fillId="5" borderId="5" xfId="4" applyNumberFormat="1" applyFont="1" applyFill="1" applyBorder="1" applyAlignment="1">
      <alignment horizontal="right" vertical="top"/>
    </xf>
    <xf numFmtId="0" fontId="7" fillId="2" borderId="4" xfId="1" applyFont="1" applyFill="1" applyBorder="1"/>
    <xf numFmtId="172" fontId="7" fillId="2" borderId="4" xfId="1" applyNumberFormat="1" applyFont="1" applyFill="1" applyBorder="1" applyAlignment="1">
      <alignment horizontal="left" indent="1"/>
    </xf>
    <xf numFmtId="172" fontId="7" fillId="5" borderId="0" xfId="4" applyNumberFormat="1" applyFont="1" applyFill="1" applyBorder="1" applyAlignment="1">
      <alignment horizontal="right" vertical="top"/>
    </xf>
    <xf numFmtId="172" fontId="7" fillId="2" borderId="0" xfId="4" applyNumberFormat="1" applyFont="1" applyFill="1" applyBorder="1" applyAlignment="1">
      <alignment horizontal="right" vertical="top"/>
    </xf>
    <xf numFmtId="172" fontId="7" fillId="5" borderId="5" xfId="4" applyNumberFormat="1" applyFont="1" applyFill="1" applyBorder="1" applyAlignment="1">
      <alignment horizontal="right" vertical="top"/>
    </xf>
    <xf numFmtId="172" fontId="1" fillId="2" borderId="0" xfId="1" applyNumberFormat="1" applyFill="1"/>
    <xf numFmtId="173" fontId="7" fillId="2" borderId="0" xfId="1" applyNumberFormat="1" applyFont="1" applyFill="1"/>
    <xf numFmtId="164" fontId="1" fillId="5" borderId="0" xfId="1" applyNumberFormat="1" applyFill="1"/>
    <xf numFmtId="164" fontId="1" fillId="5" borderId="5" xfId="1" applyNumberFormat="1" applyFill="1" applyBorder="1"/>
    <xf numFmtId="165" fontId="7" fillId="2" borderId="0" xfId="1" applyNumberFormat="1" applyFont="1" applyFill="1"/>
    <xf numFmtId="0" fontId="7" fillId="2" borderId="9" xfId="1" applyFont="1" applyFill="1" applyBorder="1" applyAlignment="1">
      <alignment horizontal="left" vertical="top"/>
    </xf>
    <xf numFmtId="0" fontId="1" fillId="5" borderId="10" xfId="1" applyFill="1" applyBorder="1"/>
    <xf numFmtId="0" fontId="7" fillId="2" borderId="10" xfId="1" applyFont="1" applyFill="1" applyBorder="1" applyAlignment="1">
      <alignment horizontal="left" vertical="top"/>
    </xf>
    <xf numFmtId="0" fontId="1" fillId="2" borderId="10" xfId="1" applyFill="1" applyBorder="1"/>
    <xf numFmtId="0" fontId="1" fillId="5" borderId="11" xfId="1" applyFill="1" applyBorder="1"/>
    <xf numFmtId="3" fontId="7" fillId="2" borderId="0" xfId="1" applyNumberFormat="1" applyFont="1" applyFill="1" applyAlignment="1">
      <alignment horizontal="left" indent="1"/>
    </xf>
    <xf numFmtId="0" fontId="7" fillId="6" borderId="0" xfId="0" applyFont="1" applyFill="1"/>
    <xf numFmtId="165" fontId="10" fillId="6" borderId="0" xfId="5" applyNumberFormat="1" applyFont="1" applyFill="1" applyAlignment="1">
      <alignment horizontal="left"/>
    </xf>
    <xf numFmtId="167" fontId="11" fillId="6" borderId="0" xfId="5" applyNumberFormat="1" applyFont="1" applyFill="1" applyAlignment="1">
      <alignment horizontal="right"/>
    </xf>
    <xf numFmtId="164" fontId="8" fillId="6" borderId="0" xfId="5" applyNumberFormat="1" applyFill="1"/>
    <xf numFmtId="0" fontId="7" fillId="2" borderId="0" xfId="0" applyFont="1" applyFill="1"/>
    <xf numFmtId="0" fontId="7" fillId="0" borderId="0" xfId="0" applyFont="1"/>
    <xf numFmtId="0" fontId="9" fillId="6" borderId="0" xfId="5" applyFont="1" applyFill="1" applyAlignment="1">
      <alignment horizontal="left" vertical="center" indent="1"/>
    </xf>
    <xf numFmtId="14" fontId="9" fillId="6" borderId="0" xfId="5" applyNumberFormat="1" applyFont="1" applyFill="1" applyAlignment="1">
      <alignment horizontal="right" vertical="center"/>
    </xf>
    <xf numFmtId="174" fontId="8" fillId="6" borderId="0" xfId="5" applyNumberFormat="1" applyFill="1" applyAlignment="1">
      <alignment horizontal="left"/>
    </xf>
    <xf numFmtId="164" fontId="8" fillId="6" borderId="0" xfId="5" applyNumberFormat="1" applyFill="1" applyAlignment="1">
      <alignment vertical="center"/>
    </xf>
    <xf numFmtId="164" fontId="12" fillId="6" borderId="0" xfId="6" applyNumberFormat="1" applyFont="1" applyFill="1"/>
    <xf numFmtId="164" fontId="12" fillId="4" borderId="0" xfId="6" applyNumberFormat="1" applyFont="1" applyFill="1" applyAlignment="1">
      <alignment vertical="center"/>
    </xf>
    <xf numFmtId="0" fontId="0" fillId="2" borderId="0" xfId="0" applyFill="1"/>
    <xf numFmtId="0" fontId="0" fillId="6" borderId="0" xfId="0" applyFill="1" applyAlignment="1">
      <alignment horizontal="center" vertical="center"/>
    </xf>
    <xf numFmtId="0" fontId="0" fillId="6" borderId="0" xfId="0" applyFill="1" applyAlignment="1">
      <alignment vertical="center"/>
    </xf>
    <xf numFmtId="0" fontId="0" fillId="6" borderId="0" xfId="0" applyFill="1"/>
    <xf numFmtId="0" fontId="0" fillId="6" borderId="0" xfId="0" applyFill="1" applyAlignment="1">
      <alignment horizontal="left" vertical="center"/>
    </xf>
    <xf numFmtId="164" fontId="9" fillId="4" borderId="0" xfId="6" applyNumberFormat="1" applyFont="1" applyFill="1" applyAlignment="1">
      <alignment vertical="center"/>
    </xf>
    <xf numFmtId="0" fontId="3" fillId="6" borderId="0" xfId="5" applyFont="1" applyFill="1" applyAlignment="1">
      <alignment horizontal="center" vertical="center"/>
    </xf>
    <xf numFmtId="0" fontId="0" fillId="6" borderId="0" xfId="0" quotePrefix="1" applyFill="1" applyAlignment="1">
      <alignment horizontal="left" vertical="center" wrapText="1"/>
    </xf>
    <xf numFmtId="0" fontId="14" fillId="6" borderId="0" xfId="0" applyFont="1" applyFill="1" applyAlignment="1">
      <alignment horizontal="left" vertical="center"/>
    </xf>
    <xf numFmtId="0" fontId="0" fillId="6" borderId="0" xfId="0" applyFill="1" applyAlignment="1">
      <alignment vertical="center" wrapText="1"/>
    </xf>
    <xf numFmtId="0" fontId="0" fillId="6" borderId="0" xfId="0" applyFill="1" applyAlignment="1">
      <alignment vertical="top" wrapText="1"/>
    </xf>
    <xf numFmtId="0" fontId="1" fillId="6" borderId="0" xfId="7" applyFill="1" applyAlignment="1">
      <alignment horizontal="left" vertical="center" wrapText="1"/>
    </xf>
    <xf numFmtId="0" fontId="7" fillId="6" borderId="0" xfId="7" applyFont="1" applyFill="1" applyAlignment="1">
      <alignment vertical="center"/>
    </xf>
    <xf numFmtId="0" fontId="7" fillId="6" borderId="0" xfId="0" applyFont="1" applyFill="1" applyAlignment="1">
      <alignment vertical="center"/>
    </xf>
    <xf numFmtId="0" fontId="9" fillId="2" borderId="12" xfId="0" applyFont="1" applyFill="1" applyBorder="1" applyAlignment="1">
      <alignment horizontal="center" vertical="center"/>
    </xf>
    <xf numFmtId="0" fontId="9" fillId="2" borderId="13" xfId="0" applyFont="1" applyFill="1" applyBorder="1" applyAlignment="1">
      <alignment horizontal="left" vertical="center" indent="1"/>
    </xf>
    <xf numFmtId="0" fontId="9" fillId="2" borderId="14" xfId="0" applyFont="1" applyFill="1" applyBorder="1" applyAlignment="1">
      <alignment horizontal="center" vertical="center"/>
    </xf>
    <xf numFmtId="0" fontId="9" fillId="2" borderId="14" xfId="0" applyFont="1" applyFill="1" applyBorder="1" applyAlignment="1">
      <alignment vertical="center"/>
    </xf>
    <xf numFmtId="0" fontId="9" fillId="2" borderId="15" xfId="0" applyFont="1" applyFill="1" applyBorder="1" applyAlignment="1">
      <alignment vertical="center"/>
    </xf>
    <xf numFmtId="14" fontId="7" fillId="2" borderId="12" xfId="0" applyNumberFormat="1" applyFont="1"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left" vertical="center" indent="1"/>
    </xf>
    <xf numFmtId="0" fontId="0" fillId="2" borderId="14" xfId="0" applyFill="1" applyBorder="1" applyAlignment="1">
      <alignment vertical="center"/>
    </xf>
    <xf numFmtId="0" fontId="0" fillId="2" borderId="15" xfId="0" applyFill="1" applyBorder="1" applyAlignment="1">
      <alignment vertical="center"/>
    </xf>
    <xf numFmtId="164" fontId="12" fillId="4" borderId="0" xfId="6" applyNumberFormat="1" applyFont="1" applyFill="1"/>
    <xf numFmtId="0" fontId="5" fillId="2" borderId="2" xfId="1" applyFont="1" applyFill="1" applyBorder="1" applyAlignment="1">
      <alignment vertical="center"/>
    </xf>
    <xf numFmtId="0" fontId="1" fillId="2" borderId="0" xfId="1" applyFill="1" applyBorder="1"/>
    <xf numFmtId="0" fontId="6" fillId="2" borderId="0" xfId="1" applyFont="1" applyFill="1" applyBorder="1" applyAlignment="1">
      <alignment horizontal="left" indent="1"/>
    </xf>
    <xf numFmtId="164" fontId="2" fillId="4" borderId="0" xfId="1" applyNumberFormat="1" applyFont="1" applyFill="1" applyBorder="1" applyAlignment="1">
      <alignment horizontal="left" vertical="top"/>
    </xf>
    <xf numFmtId="164" fontId="7" fillId="2" borderId="0" xfId="1" applyNumberFormat="1" applyFont="1" applyFill="1" applyBorder="1" applyAlignment="1">
      <alignment horizontal="left" indent="1"/>
    </xf>
    <xf numFmtId="164" fontId="7" fillId="3" borderId="0" xfId="1" applyNumberFormat="1" applyFont="1" applyFill="1" applyBorder="1" applyAlignment="1">
      <alignment horizontal="left" indent="1"/>
    </xf>
    <xf numFmtId="3" fontId="7" fillId="2" borderId="0" xfId="1" applyNumberFormat="1" applyFont="1" applyFill="1" applyBorder="1" applyAlignment="1">
      <alignment horizontal="left" indent="1"/>
    </xf>
    <xf numFmtId="165" fontId="7" fillId="2" borderId="0" xfId="3" applyNumberFormat="1" applyFont="1" applyFill="1" applyBorder="1" applyAlignment="1">
      <alignment horizontal="left" vertical="top" indent="1"/>
    </xf>
    <xf numFmtId="165" fontId="7" fillId="2" borderId="0" xfId="1" applyNumberFormat="1" applyFont="1" applyFill="1" applyBorder="1" applyAlignment="1">
      <alignment horizontal="left" vertical="top" indent="1"/>
    </xf>
    <xf numFmtId="0" fontId="7" fillId="2" borderId="0" xfId="1" applyFont="1" applyFill="1" applyBorder="1" applyAlignment="1">
      <alignment horizontal="left" vertical="top"/>
    </xf>
    <xf numFmtId="164" fontId="7" fillId="2" borderId="0" xfId="3" applyNumberFormat="1" applyFont="1" applyFill="1" applyBorder="1" applyAlignment="1">
      <alignment horizontal="left" vertical="top" indent="1"/>
    </xf>
    <xf numFmtId="164" fontId="7" fillId="2" borderId="0" xfId="3" applyNumberFormat="1" applyFont="1" applyFill="1" applyBorder="1" applyAlignment="1">
      <alignment horizontal="left" vertical="top" indent="2"/>
    </xf>
    <xf numFmtId="164" fontId="7" fillId="2" borderId="7" xfId="3" applyNumberFormat="1" applyFont="1" applyFill="1" applyBorder="1" applyAlignment="1">
      <alignment horizontal="left" vertical="top" indent="2"/>
    </xf>
    <xf numFmtId="164" fontId="9" fillId="2" borderId="0" xfId="3" applyNumberFormat="1" applyFont="1" applyFill="1" applyBorder="1" applyAlignment="1">
      <alignment horizontal="left" vertical="top" indent="1"/>
    </xf>
    <xf numFmtId="168" fontId="7" fillId="2" borderId="0" xfId="1" applyNumberFormat="1" applyFont="1" applyFill="1" applyBorder="1" applyAlignment="1">
      <alignment horizontal="left" vertical="top" indent="1"/>
    </xf>
    <xf numFmtId="168" fontId="7" fillId="3" borderId="0" xfId="1" applyNumberFormat="1" applyFont="1" applyFill="1" applyBorder="1" applyAlignment="1">
      <alignment horizontal="left" vertical="top" indent="1"/>
    </xf>
    <xf numFmtId="170" fontId="7" fillId="2" borderId="0" xfId="3" applyNumberFormat="1" applyFont="1" applyFill="1" applyBorder="1" applyAlignment="1">
      <alignment horizontal="left" vertical="top"/>
    </xf>
    <xf numFmtId="168" fontId="7" fillId="2" borderId="0" xfId="3" applyNumberFormat="1" applyFont="1" applyFill="1" applyBorder="1" applyAlignment="1">
      <alignment horizontal="left" vertical="top" indent="1"/>
    </xf>
    <xf numFmtId="168" fontId="7" fillId="2" borderId="0" xfId="1" applyNumberFormat="1" applyFont="1" applyFill="1" applyBorder="1" applyAlignment="1">
      <alignment horizontal="left" vertical="top"/>
    </xf>
    <xf numFmtId="170" fontId="7" fillId="2" borderId="0" xfId="3" applyNumberFormat="1" applyFont="1" applyFill="1" applyBorder="1" applyAlignment="1">
      <alignment horizontal="left" vertical="top" indent="1"/>
    </xf>
    <xf numFmtId="168" fontId="7" fillId="3" borderId="0" xfId="1" applyNumberFormat="1" applyFont="1" applyFill="1" applyBorder="1" applyAlignment="1">
      <alignment horizontal="left" vertical="top" indent="2"/>
    </xf>
    <xf numFmtId="168" fontId="7" fillId="2" borderId="0" xfId="1" applyNumberFormat="1" applyFont="1" applyFill="1" applyBorder="1" applyAlignment="1">
      <alignment horizontal="left" vertical="top" indent="2"/>
    </xf>
    <xf numFmtId="168" fontId="7" fillId="2" borderId="7" xfId="1" applyNumberFormat="1" applyFont="1" applyFill="1" applyBorder="1" applyAlignment="1">
      <alignment horizontal="left" vertical="top" indent="2"/>
    </xf>
    <xf numFmtId="168" fontId="9" fillId="2" borderId="0" xfId="1" applyNumberFormat="1" applyFont="1" applyFill="1" applyBorder="1" applyAlignment="1">
      <alignment horizontal="left" vertical="top" indent="1"/>
    </xf>
    <xf numFmtId="164" fontId="7" fillId="2" borderId="0" xfId="1" applyNumberFormat="1" applyFont="1" applyFill="1" applyBorder="1" applyAlignment="1">
      <alignment horizontal="left" indent="2"/>
    </xf>
    <xf numFmtId="164" fontId="7" fillId="2" borderId="7" xfId="1" applyNumberFormat="1" applyFont="1" applyFill="1" applyBorder="1" applyAlignment="1">
      <alignment horizontal="left" indent="2"/>
    </xf>
    <xf numFmtId="164" fontId="9" fillId="2" borderId="0" xfId="1" applyNumberFormat="1" applyFont="1" applyFill="1" applyBorder="1" applyAlignment="1">
      <alignment horizontal="left" indent="1"/>
    </xf>
    <xf numFmtId="168" fontId="7" fillId="2" borderId="0" xfId="1" applyNumberFormat="1" applyFont="1" applyFill="1" applyBorder="1" applyAlignment="1">
      <alignment horizontal="left" indent="1"/>
    </xf>
    <xf numFmtId="165" fontId="7" fillId="2" borderId="0" xfId="1" applyNumberFormat="1" applyFont="1" applyFill="1" applyBorder="1" applyAlignment="1">
      <alignment horizontal="left" indent="1"/>
    </xf>
    <xf numFmtId="0" fontId="7" fillId="2" borderId="0" xfId="1" applyFont="1" applyFill="1" applyBorder="1"/>
    <xf numFmtId="172" fontId="7" fillId="2" borderId="0" xfId="1" applyNumberFormat="1" applyFont="1" applyFill="1" applyBorder="1" applyAlignment="1">
      <alignment horizontal="left" indent="1"/>
    </xf>
    <xf numFmtId="0" fontId="18" fillId="2" borderId="2" xfId="1" applyFont="1" applyFill="1" applyBorder="1" applyAlignment="1">
      <alignment vertical="center"/>
    </xf>
    <xf numFmtId="0" fontId="18" fillId="2" borderId="0" xfId="1" applyFont="1" applyFill="1"/>
    <xf numFmtId="0" fontId="18" fillId="3" borderId="0" xfId="1" applyFont="1" applyFill="1"/>
    <xf numFmtId="0" fontId="19" fillId="4" borderId="0" xfId="1" applyFont="1" applyFill="1" applyAlignment="1">
      <alignment horizontal="left" vertical="top"/>
    </xf>
    <xf numFmtId="164" fontId="18" fillId="3" borderId="0" xfId="1" applyNumberFormat="1" applyFont="1" applyFill="1"/>
    <xf numFmtId="3" fontId="18" fillId="3" borderId="0" xfId="1" applyNumberFormat="1" applyFont="1" applyFill="1"/>
    <xf numFmtId="165" fontId="18" fillId="3" borderId="0" xfId="3" applyNumberFormat="1" applyFont="1" applyFill="1" applyBorder="1" applyAlignment="1">
      <alignment horizontal="left" vertical="top"/>
    </xf>
    <xf numFmtId="165" fontId="18" fillId="3" borderId="0" xfId="1" applyNumberFormat="1" applyFont="1" applyFill="1" applyAlignment="1">
      <alignment horizontal="left" vertical="top"/>
    </xf>
    <xf numFmtId="0" fontId="18" fillId="3" borderId="0" xfId="1" applyFont="1" applyFill="1" applyAlignment="1">
      <alignment horizontal="left" vertical="top"/>
    </xf>
    <xf numFmtId="168" fontId="18" fillId="3" borderId="0" xfId="1" quotePrefix="1" applyNumberFormat="1" applyFont="1" applyFill="1" applyAlignment="1">
      <alignment horizontal="left" vertical="top"/>
    </xf>
    <xf numFmtId="164" fontId="18" fillId="3" borderId="0" xfId="1" applyNumberFormat="1" applyFont="1" applyFill="1" applyAlignment="1">
      <alignment horizontal="left" vertical="top"/>
    </xf>
    <xf numFmtId="164" fontId="18" fillId="3" borderId="7" xfId="1" applyNumberFormat="1" applyFont="1" applyFill="1" applyBorder="1" applyAlignment="1">
      <alignment horizontal="left" vertical="top"/>
    </xf>
    <xf numFmtId="164" fontId="19" fillId="3" borderId="0" xfId="1" applyNumberFormat="1" applyFont="1" applyFill="1" applyAlignment="1">
      <alignment horizontal="left" vertical="top"/>
    </xf>
    <xf numFmtId="168" fontId="18" fillId="3" borderId="0" xfId="1" applyNumberFormat="1" applyFont="1" applyFill="1" applyAlignment="1">
      <alignment horizontal="left" vertical="top"/>
    </xf>
    <xf numFmtId="165" fontId="18" fillId="3" borderId="0" xfId="3" quotePrefix="1" applyNumberFormat="1" applyFont="1" applyFill="1" applyBorder="1" applyAlignment="1">
      <alignment horizontal="left" vertical="top"/>
    </xf>
    <xf numFmtId="170" fontId="18" fillId="3" borderId="0" xfId="3" applyNumberFormat="1" applyFont="1" applyFill="1" applyBorder="1" applyAlignment="1">
      <alignment horizontal="left" vertical="top"/>
    </xf>
    <xf numFmtId="168" fontId="18" fillId="2" borderId="0" xfId="1" applyNumberFormat="1" applyFont="1" applyFill="1" applyAlignment="1">
      <alignment horizontal="left" vertical="top" indent="1"/>
    </xf>
    <xf numFmtId="164" fontId="18" fillId="3" borderId="7" xfId="1" applyNumberFormat="1" applyFont="1" applyFill="1" applyBorder="1"/>
    <xf numFmtId="164" fontId="19" fillId="3" borderId="0" xfId="1" applyNumberFormat="1" applyFont="1" applyFill="1"/>
    <xf numFmtId="168" fontId="18" fillId="3" borderId="0" xfId="1" applyNumberFormat="1" applyFont="1" applyFill="1"/>
    <xf numFmtId="165" fontId="18" fillId="3" borderId="0" xfId="1" applyNumberFormat="1" applyFont="1" applyFill="1"/>
    <xf numFmtId="172" fontId="18" fillId="3" borderId="0" xfId="1" applyNumberFormat="1" applyFont="1" applyFill="1"/>
    <xf numFmtId="0" fontId="18" fillId="3" borderId="10" xfId="1" applyFont="1" applyFill="1" applyBorder="1" applyAlignment="1">
      <alignment horizontal="left" vertical="top"/>
    </xf>
    <xf numFmtId="3" fontId="18" fillId="2" borderId="0" xfId="1" applyNumberFormat="1" applyFont="1" applyFill="1"/>
    <xf numFmtId="168" fontId="18" fillId="3" borderId="0" xfId="3" quotePrefix="1" applyNumberFormat="1" applyFont="1" applyFill="1" applyBorder="1" applyAlignment="1">
      <alignment horizontal="left" vertical="top"/>
    </xf>
    <xf numFmtId="170" fontId="18" fillId="3" borderId="0" xfId="3" quotePrefix="1" applyNumberFormat="1" applyFont="1" applyFill="1" applyBorder="1" applyAlignment="1">
      <alignment horizontal="left" vertical="top"/>
    </xf>
    <xf numFmtId="165" fontId="7" fillId="3" borderId="4" xfId="3" applyNumberFormat="1" applyFont="1" applyFill="1" applyBorder="1" applyAlignment="1">
      <alignment horizontal="left" vertical="top" indent="1"/>
    </xf>
    <xf numFmtId="168" fontId="7" fillId="3" borderId="0" xfId="4" applyNumberFormat="1" applyFont="1" applyFill="1" applyBorder="1" applyAlignment="1">
      <alignment horizontal="right" vertical="top"/>
    </xf>
    <xf numFmtId="168" fontId="7" fillId="3" borderId="0" xfId="3" applyNumberFormat="1" applyFont="1" applyFill="1" applyBorder="1" applyAlignment="1">
      <alignment horizontal="right" vertical="top" wrapText="1"/>
    </xf>
    <xf numFmtId="168" fontId="1" fillId="3" borderId="0" xfId="3" applyNumberFormat="1" applyFont="1" applyFill="1" applyBorder="1"/>
    <xf numFmtId="164" fontId="7" fillId="3" borderId="0" xfId="4" applyNumberFormat="1" applyFont="1" applyFill="1" applyBorder="1" applyAlignment="1">
      <alignment horizontal="right" vertical="top"/>
    </xf>
    <xf numFmtId="164" fontId="9" fillId="3" borderId="0" xfId="4" applyNumberFormat="1" applyFont="1" applyFill="1" applyBorder="1" applyAlignment="1">
      <alignment horizontal="right" vertical="top"/>
    </xf>
    <xf numFmtId="0" fontId="7" fillId="2" borderId="12" xfId="0" applyFont="1" applyFill="1" applyBorder="1" applyAlignment="1">
      <alignment horizontal="center" vertical="center"/>
    </xf>
    <xf numFmtId="0" fontId="7" fillId="2" borderId="13" xfId="0" applyFont="1" applyFill="1" applyBorder="1" applyAlignment="1">
      <alignment horizontal="left" vertical="center" indent="1"/>
    </xf>
    <xf numFmtId="0" fontId="5" fillId="2" borderId="1" xfId="9" applyFont="1" applyFill="1" applyBorder="1" applyAlignment="1">
      <alignment vertical="center"/>
    </xf>
    <xf numFmtId="0" fontId="5" fillId="2" borderId="2" xfId="9" applyFont="1" applyFill="1" applyBorder="1" applyAlignment="1">
      <alignment vertical="center"/>
    </xf>
    <xf numFmtId="0" fontId="18" fillId="2" borderId="2" xfId="9" applyFont="1" applyFill="1" applyBorder="1" applyAlignment="1">
      <alignment vertical="center"/>
    </xf>
    <xf numFmtId="0" fontId="1" fillId="2" borderId="0" xfId="9" applyFill="1" applyAlignment="1">
      <alignment vertical="center"/>
    </xf>
    <xf numFmtId="0" fontId="1" fillId="2" borderId="2" xfId="9" applyFill="1" applyBorder="1" applyAlignment="1">
      <alignment vertical="center"/>
    </xf>
    <xf numFmtId="0" fontId="1" fillId="2" borderId="3" xfId="9" applyFill="1" applyBorder="1" applyAlignment="1">
      <alignment vertical="center"/>
    </xf>
    <xf numFmtId="0" fontId="1" fillId="2" borderId="4" xfId="9" applyFill="1" applyBorder="1"/>
    <xf numFmtId="0" fontId="1" fillId="2" borderId="0" xfId="9" applyFill="1"/>
    <xf numFmtId="0" fontId="18" fillId="2" borderId="0" xfId="9" applyFont="1" applyFill="1"/>
    <xf numFmtId="0" fontId="1" fillId="2" borderId="0" xfId="9" applyFill="1" applyAlignment="1">
      <alignment horizontal="center"/>
    </xf>
    <xf numFmtId="0" fontId="1" fillId="2" borderId="5" xfId="9" applyFill="1" applyBorder="1" applyAlignment="1">
      <alignment horizontal="center"/>
    </xf>
    <xf numFmtId="0" fontId="6" fillId="2" borderId="4" xfId="9" applyFont="1" applyFill="1" applyBorder="1" applyAlignment="1">
      <alignment horizontal="left" indent="1"/>
    </xf>
    <xf numFmtId="0" fontId="6" fillId="2" borderId="0" xfId="9" applyFont="1" applyFill="1" applyAlignment="1">
      <alignment horizontal="left" indent="1"/>
    </xf>
    <xf numFmtId="0" fontId="18" fillId="3" borderId="0" xfId="9" applyFont="1" applyFill="1"/>
    <xf numFmtId="0" fontId="3" fillId="3" borderId="0" xfId="9" applyFont="1" applyFill="1" applyAlignment="1">
      <alignment horizontal="right"/>
    </xf>
    <xf numFmtId="0" fontId="3" fillId="3" borderId="5" xfId="9" applyFont="1" applyFill="1" applyBorder="1" applyAlignment="1">
      <alignment horizontal="right"/>
    </xf>
    <xf numFmtId="164" fontId="2" fillId="4" borderId="4" xfId="9" applyNumberFormat="1" applyFont="1" applyFill="1" applyBorder="1" applyAlignment="1">
      <alignment horizontal="left" vertical="top"/>
    </xf>
    <xf numFmtId="164" fontId="2" fillId="4" borderId="0" xfId="9" applyNumberFormat="1" applyFont="1" applyFill="1" applyAlignment="1">
      <alignment horizontal="left" vertical="top"/>
    </xf>
    <xf numFmtId="0" fontId="19" fillId="4" borderId="0" xfId="9" applyFont="1" applyFill="1" applyAlignment="1">
      <alignment horizontal="left" vertical="top"/>
    </xf>
    <xf numFmtId="0" fontId="4" fillId="4" borderId="0" xfId="9" applyFont="1" applyFill="1"/>
    <xf numFmtId="0" fontId="4" fillId="4" borderId="0" xfId="9" applyFont="1" applyFill="1" applyAlignment="1">
      <alignment horizontal="left" vertical="top"/>
    </xf>
    <xf numFmtId="0" fontId="4" fillId="4" borderId="5" xfId="9" applyFont="1" applyFill="1" applyBorder="1"/>
    <xf numFmtId="164" fontId="7" fillId="2" borderId="4" xfId="9" applyNumberFormat="1" applyFont="1" applyFill="1" applyBorder="1" applyAlignment="1">
      <alignment horizontal="left" indent="1"/>
    </xf>
    <xf numFmtId="164" fontId="7" fillId="2" borderId="0" xfId="9" applyNumberFormat="1" applyFont="1" applyFill="1" applyAlignment="1">
      <alignment horizontal="left" indent="1"/>
    </xf>
    <xf numFmtId="164" fontId="18" fillId="3" borderId="0" xfId="9" applyNumberFormat="1" applyFont="1" applyFill="1"/>
    <xf numFmtId="164" fontId="1" fillId="2" borderId="0" xfId="9" applyNumberFormat="1" applyFill="1"/>
    <xf numFmtId="164" fontId="7" fillId="3" borderId="4" xfId="9" applyNumberFormat="1" applyFont="1" applyFill="1" applyBorder="1" applyAlignment="1">
      <alignment horizontal="left" indent="1"/>
    </xf>
    <xf numFmtId="164" fontId="7" fillId="3" borderId="0" xfId="9" applyNumberFormat="1" applyFont="1" applyFill="1" applyAlignment="1">
      <alignment horizontal="left" indent="1"/>
    </xf>
    <xf numFmtId="3" fontId="7" fillId="2" borderId="4" xfId="9" applyNumberFormat="1" applyFont="1" applyFill="1" applyBorder="1" applyAlignment="1">
      <alignment horizontal="left" indent="1"/>
    </xf>
    <xf numFmtId="3" fontId="7" fillId="2" borderId="0" xfId="9" applyNumberFormat="1" applyFont="1" applyFill="1" applyAlignment="1">
      <alignment horizontal="left" indent="1"/>
    </xf>
    <xf numFmtId="3" fontId="18" fillId="3" borderId="0" xfId="9" applyNumberFormat="1" applyFont="1" applyFill="1"/>
    <xf numFmtId="3" fontId="1" fillId="2" borderId="0" xfId="9" applyNumberFormat="1" applyFill="1"/>
    <xf numFmtId="165" fontId="7" fillId="2" borderId="4" xfId="9" applyNumberFormat="1" applyFont="1" applyFill="1" applyBorder="1" applyAlignment="1">
      <alignment horizontal="left" vertical="top" indent="1"/>
    </xf>
    <xf numFmtId="165" fontId="7" fillId="2" borderId="0" xfId="9" applyNumberFormat="1" applyFont="1" applyFill="1" applyAlignment="1">
      <alignment horizontal="left" vertical="top" indent="1"/>
    </xf>
    <xf numFmtId="165" fontId="18" fillId="3" borderId="0" xfId="9" applyNumberFormat="1" applyFont="1" applyFill="1" applyAlignment="1">
      <alignment horizontal="left" vertical="top"/>
    </xf>
    <xf numFmtId="165" fontId="7" fillId="5" borderId="0" xfId="9" applyNumberFormat="1" applyFont="1" applyFill="1" applyAlignment="1">
      <alignment horizontal="right" vertical="top" wrapText="1"/>
    </xf>
    <xf numFmtId="165" fontId="7" fillId="2" borderId="0" xfId="9" applyNumberFormat="1" applyFont="1" applyFill="1" applyAlignment="1">
      <alignment horizontal="right" vertical="top" wrapText="1"/>
    </xf>
    <xf numFmtId="165" fontId="7" fillId="5" borderId="5" xfId="9" applyNumberFormat="1" applyFont="1" applyFill="1" applyBorder="1" applyAlignment="1">
      <alignment horizontal="right" vertical="top" wrapText="1"/>
    </xf>
    <xf numFmtId="165" fontId="1" fillId="2" borderId="0" xfId="9" applyNumberFormat="1" applyFill="1"/>
    <xf numFmtId="0" fontId="7" fillId="2" borderId="4" xfId="9" applyFont="1" applyFill="1" applyBorder="1" applyAlignment="1">
      <alignment horizontal="left" vertical="top"/>
    </xf>
    <xf numFmtId="0" fontId="7" fillId="2" borderId="0" xfId="9" applyFont="1" applyFill="1" applyAlignment="1">
      <alignment horizontal="left" vertical="top"/>
    </xf>
    <xf numFmtId="0" fontId="18" fillId="3" borderId="0" xfId="9" applyFont="1" applyFill="1" applyAlignment="1">
      <alignment horizontal="left" vertical="top"/>
    </xf>
    <xf numFmtId="0" fontId="1" fillId="5" borderId="0" xfId="9" applyFill="1"/>
    <xf numFmtId="166" fontId="7" fillId="2" borderId="0" xfId="9" applyNumberFormat="1" applyFont="1" applyFill="1" applyAlignment="1">
      <alignment horizontal="right" vertical="top" wrapText="1"/>
    </xf>
    <xf numFmtId="0" fontId="1" fillId="5" borderId="5" xfId="9" applyFill="1" applyBorder="1"/>
    <xf numFmtId="168" fontId="18" fillId="3" borderId="0" xfId="9" quotePrefix="1" applyNumberFormat="1" applyFont="1" applyFill="1" applyAlignment="1">
      <alignment horizontal="left" vertical="top"/>
    </xf>
    <xf numFmtId="168" fontId="7" fillId="5" borderId="0" xfId="10" applyNumberFormat="1" applyFont="1" applyFill="1" applyBorder="1" applyAlignment="1">
      <alignment horizontal="right" vertical="top"/>
    </xf>
    <xf numFmtId="168" fontId="7" fillId="3" borderId="0" xfId="10" applyNumberFormat="1" applyFont="1" applyFill="1" applyBorder="1" applyAlignment="1">
      <alignment horizontal="right" vertical="top"/>
    </xf>
    <xf numFmtId="168" fontId="7" fillId="5" borderId="5" xfId="10" applyNumberFormat="1" applyFont="1" applyFill="1" applyBorder="1" applyAlignment="1">
      <alignment horizontal="right" vertical="top"/>
    </xf>
    <xf numFmtId="168" fontId="1" fillId="2" borderId="0" xfId="9" applyNumberFormat="1" applyFill="1"/>
    <xf numFmtId="169" fontId="7" fillId="5" borderId="0" xfId="10" applyNumberFormat="1" applyFont="1" applyFill="1" applyBorder="1" applyAlignment="1">
      <alignment horizontal="right" vertical="top"/>
    </xf>
    <xf numFmtId="169" fontId="7" fillId="2" borderId="0" xfId="10" applyNumberFormat="1" applyFont="1" applyFill="1" applyBorder="1" applyAlignment="1">
      <alignment horizontal="right" vertical="top"/>
    </xf>
    <xf numFmtId="169" fontId="7" fillId="5" borderId="5" xfId="10" applyNumberFormat="1" applyFont="1" applyFill="1" applyBorder="1" applyAlignment="1">
      <alignment horizontal="right" vertical="top"/>
    </xf>
    <xf numFmtId="164" fontId="18" fillId="3" borderId="0" xfId="9" applyNumberFormat="1" applyFont="1" applyFill="1" applyAlignment="1">
      <alignment horizontal="left" vertical="top"/>
    </xf>
    <xf numFmtId="164" fontId="7" fillId="5" borderId="0" xfId="9" applyNumberFormat="1" applyFont="1" applyFill="1" applyAlignment="1">
      <alignment horizontal="right" vertical="top" wrapText="1"/>
    </xf>
    <xf numFmtId="164" fontId="7" fillId="3" borderId="0" xfId="9" applyNumberFormat="1" applyFont="1" applyFill="1" applyAlignment="1">
      <alignment horizontal="right" vertical="top" wrapText="1"/>
    </xf>
    <xf numFmtId="164" fontId="7" fillId="2" borderId="0" xfId="9" applyNumberFormat="1" applyFont="1" applyFill="1" applyAlignment="1">
      <alignment horizontal="right" vertical="top" wrapText="1"/>
    </xf>
    <xf numFmtId="164" fontId="7" fillId="5" borderId="5" xfId="9" applyNumberFormat="1" applyFont="1" applyFill="1" applyBorder="1" applyAlignment="1">
      <alignment horizontal="right" vertical="top" wrapText="1"/>
    </xf>
    <xf numFmtId="164" fontId="18" fillId="3" borderId="7" xfId="9" applyNumberFormat="1" applyFont="1" applyFill="1" applyBorder="1" applyAlignment="1">
      <alignment horizontal="left" vertical="top"/>
    </xf>
    <xf numFmtId="164" fontId="7" fillId="5" borderId="7" xfId="9" applyNumberFormat="1" applyFont="1" applyFill="1" applyBorder="1" applyAlignment="1">
      <alignment horizontal="right" vertical="top" wrapText="1"/>
    </xf>
    <xf numFmtId="164" fontId="7" fillId="3" borderId="7" xfId="9" applyNumberFormat="1" applyFont="1" applyFill="1" applyBorder="1" applyAlignment="1">
      <alignment horizontal="right" vertical="top" wrapText="1"/>
    </xf>
    <xf numFmtId="164" fontId="7" fillId="2" borderId="7" xfId="9" applyNumberFormat="1" applyFont="1" applyFill="1" applyBorder="1" applyAlignment="1">
      <alignment horizontal="right" vertical="top" wrapText="1"/>
    </xf>
    <xf numFmtId="164" fontId="7" fillId="5" borderId="8" xfId="9" applyNumberFormat="1" applyFont="1" applyFill="1" applyBorder="1" applyAlignment="1">
      <alignment horizontal="right" vertical="top" wrapText="1"/>
    </xf>
    <xf numFmtId="164" fontId="19" fillId="3" borderId="0" xfId="9" applyNumberFormat="1" applyFont="1" applyFill="1" applyAlignment="1">
      <alignment horizontal="left" vertical="top"/>
    </xf>
    <xf numFmtId="164" fontId="9" fillId="5" borderId="0" xfId="9" applyNumberFormat="1" applyFont="1" applyFill="1" applyAlignment="1">
      <alignment horizontal="right" vertical="top" wrapText="1"/>
    </xf>
    <xf numFmtId="164" fontId="9" fillId="3" borderId="0" xfId="9" applyNumberFormat="1" applyFont="1" applyFill="1" applyAlignment="1">
      <alignment horizontal="right" vertical="top" wrapText="1"/>
    </xf>
    <xf numFmtId="164" fontId="9" fillId="2" borderId="0" xfId="9" applyNumberFormat="1" applyFont="1" applyFill="1" applyAlignment="1">
      <alignment horizontal="right" vertical="top" wrapText="1"/>
    </xf>
    <xf numFmtId="164" fontId="9" fillId="5" borderId="5" xfId="9" applyNumberFormat="1" applyFont="1" applyFill="1" applyBorder="1" applyAlignment="1">
      <alignment horizontal="right" vertical="top" wrapText="1"/>
    </xf>
    <xf numFmtId="164" fontId="3" fillId="2" borderId="0" xfId="9" applyNumberFormat="1" applyFont="1" applyFill="1"/>
    <xf numFmtId="168" fontId="18" fillId="3" borderId="0" xfId="9" applyNumberFormat="1" applyFont="1" applyFill="1" applyAlignment="1">
      <alignment horizontal="left" vertical="top"/>
    </xf>
    <xf numFmtId="168" fontId="7" fillId="2" borderId="4" xfId="9" applyNumberFormat="1" applyFont="1" applyFill="1" applyBorder="1" applyAlignment="1">
      <alignment horizontal="left" vertical="top" indent="1"/>
    </xf>
    <xf numFmtId="168" fontId="7" fillId="2" borderId="0" xfId="9" applyNumberFormat="1" applyFont="1" applyFill="1" applyAlignment="1">
      <alignment horizontal="left" vertical="top" indent="1"/>
    </xf>
    <xf numFmtId="168" fontId="7" fillId="2" borderId="0" xfId="10" applyNumberFormat="1" applyFont="1" applyFill="1" applyBorder="1" applyAlignment="1">
      <alignment horizontal="right" vertical="top"/>
    </xf>
    <xf numFmtId="168" fontId="1" fillId="5" borderId="0" xfId="9" applyNumberFormat="1" applyFill="1"/>
    <xf numFmtId="168" fontId="1" fillId="5" borderId="5" xfId="9" applyNumberFormat="1" applyFill="1" applyBorder="1"/>
    <xf numFmtId="168" fontId="7" fillId="3" borderId="4" xfId="9" applyNumberFormat="1" applyFont="1" applyFill="1" applyBorder="1" applyAlignment="1">
      <alignment horizontal="left" vertical="top" indent="1"/>
    </xf>
    <xf numFmtId="168" fontId="7" fillId="3" borderId="0" xfId="9" applyNumberFormat="1" applyFont="1" applyFill="1" applyAlignment="1">
      <alignment horizontal="left" vertical="top" indent="1"/>
    </xf>
    <xf numFmtId="165" fontId="1" fillId="5" borderId="0" xfId="9" applyNumberFormat="1" applyFill="1"/>
    <xf numFmtId="165" fontId="7" fillId="2" borderId="0" xfId="9" applyNumberFormat="1" applyFont="1" applyFill="1" applyAlignment="1">
      <alignment horizontal="left" vertical="top"/>
    </xf>
    <xf numFmtId="165" fontId="1" fillId="5" borderId="5" xfId="9" applyNumberFormat="1" applyFill="1" applyBorder="1"/>
    <xf numFmtId="2" fontId="7" fillId="2" borderId="0" xfId="9" applyNumberFormat="1" applyFont="1" applyFill="1" applyAlignment="1">
      <alignment horizontal="left" vertical="top"/>
    </xf>
    <xf numFmtId="168" fontId="7" fillId="2" borderId="4" xfId="9" applyNumberFormat="1" applyFont="1" applyFill="1" applyBorder="1" applyAlignment="1">
      <alignment horizontal="left" vertical="top"/>
    </xf>
    <xf numFmtId="168" fontId="7" fillId="2" borderId="0" xfId="9" applyNumberFormat="1" applyFont="1" applyFill="1" applyAlignment="1">
      <alignment horizontal="left" vertical="top"/>
    </xf>
    <xf numFmtId="171" fontId="7" fillId="5" borderId="0" xfId="10" applyNumberFormat="1" applyFont="1" applyFill="1" applyBorder="1" applyAlignment="1">
      <alignment horizontal="right" vertical="top"/>
    </xf>
    <xf numFmtId="171" fontId="7" fillId="2" borderId="0" xfId="10" applyNumberFormat="1" applyFont="1" applyFill="1" applyBorder="1" applyAlignment="1">
      <alignment horizontal="right" vertical="top"/>
    </xf>
    <xf numFmtId="171" fontId="7" fillId="5" borderId="5" xfId="10" applyNumberFormat="1" applyFont="1" applyFill="1" applyBorder="1" applyAlignment="1">
      <alignment horizontal="right" vertical="top"/>
    </xf>
    <xf numFmtId="168" fontId="18" fillId="2" borderId="0" xfId="9" applyNumberFormat="1" applyFont="1" applyFill="1" applyAlignment="1">
      <alignment horizontal="left" vertical="top" indent="1"/>
    </xf>
    <xf numFmtId="168" fontId="7" fillId="3" borderId="4" xfId="9" applyNumberFormat="1" applyFont="1" applyFill="1" applyBorder="1" applyAlignment="1">
      <alignment horizontal="left" vertical="top" indent="2"/>
    </xf>
    <xf numFmtId="168" fontId="7" fillId="3" borderId="0" xfId="9" applyNumberFormat="1" applyFont="1" applyFill="1" applyAlignment="1">
      <alignment horizontal="left" vertical="top" indent="2"/>
    </xf>
    <xf numFmtId="168" fontId="7" fillId="2" borderId="4" xfId="9" applyNumberFormat="1" applyFont="1" applyFill="1" applyBorder="1" applyAlignment="1">
      <alignment horizontal="left" vertical="top" indent="2"/>
    </xf>
    <xf numFmtId="168" fontId="7" fillId="2" borderId="0" xfId="9" applyNumberFormat="1" applyFont="1" applyFill="1" applyAlignment="1">
      <alignment horizontal="left" vertical="top" indent="2"/>
    </xf>
    <xf numFmtId="164" fontId="1" fillId="3" borderId="0" xfId="9" applyNumberFormat="1" applyFill="1"/>
    <xf numFmtId="168" fontId="7" fillId="2" borderId="6" xfId="9" applyNumberFormat="1" applyFont="1" applyFill="1" applyBorder="1" applyAlignment="1">
      <alignment horizontal="left" vertical="top" indent="2"/>
    </xf>
    <xf numFmtId="168" fontId="7" fillId="2" borderId="7" xfId="9" applyNumberFormat="1" applyFont="1" applyFill="1" applyBorder="1" applyAlignment="1">
      <alignment horizontal="left" vertical="top" indent="2"/>
    </xf>
    <xf numFmtId="164" fontId="18" fillId="3" borderId="7" xfId="9" applyNumberFormat="1" applyFont="1" applyFill="1" applyBorder="1"/>
    <xf numFmtId="168" fontId="9" fillId="2" borderId="4" xfId="9" applyNumberFormat="1" applyFont="1" applyFill="1" applyBorder="1" applyAlignment="1">
      <alignment horizontal="left" vertical="top" indent="1"/>
    </xf>
    <xf numFmtId="168" fontId="9" fillId="2" borderId="0" xfId="9" applyNumberFormat="1" applyFont="1" applyFill="1" applyAlignment="1">
      <alignment horizontal="left" vertical="top" indent="1"/>
    </xf>
    <xf numFmtId="164" fontId="19" fillId="3" borderId="0" xfId="9" applyNumberFormat="1" applyFont="1" applyFill="1"/>
    <xf numFmtId="164" fontId="7" fillId="2" borderId="4" xfId="9" applyNumberFormat="1" applyFont="1" applyFill="1" applyBorder="1" applyAlignment="1">
      <alignment horizontal="left" indent="2"/>
    </xf>
    <xf numFmtId="164" fontId="7" fillId="2" borderId="0" xfId="9" applyNumberFormat="1" applyFont="1" applyFill="1" applyAlignment="1">
      <alignment horizontal="left" indent="2"/>
    </xf>
    <xf numFmtId="164" fontId="7" fillId="5" borderId="0" xfId="10" applyNumberFormat="1" applyFont="1" applyFill="1" applyBorder="1" applyAlignment="1">
      <alignment horizontal="right" vertical="top"/>
    </xf>
    <xf numFmtId="164" fontId="7" fillId="2" borderId="0" xfId="10" applyNumberFormat="1" applyFont="1" applyFill="1" applyBorder="1" applyAlignment="1">
      <alignment horizontal="right" vertical="top"/>
    </xf>
    <xf numFmtId="164" fontId="7" fillId="5" borderId="5" xfId="10" applyNumberFormat="1" applyFont="1" applyFill="1" applyBorder="1" applyAlignment="1">
      <alignment horizontal="right" vertical="top"/>
    </xf>
    <xf numFmtId="164" fontId="7" fillId="2" borderId="6" xfId="9" applyNumberFormat="1" applyFont="1" applyFill="1" applyBorder="1" applyAlignment="1">
      <alignment horizontal="left" indent="2"/>
    </xf>
    <xf numFmtId="164" fontId="7" fillId="2" borderId="7" xfId="9" applyNumberFormat="1" applyFont="1" applyFill="1" applyBorder="1" applyAlignment="1">
      <alignment horizontal="left" indent="2"/>
    </xf>
    <xf numFmtId="164" fontId="7" fillId="5" borderId="7" xfId="10" applyNumberFormat="1" applyFont="1" applyFill="1" applyBorder="1" applyAlignment="1">
      <alignment horizontal="right" vertical="top"/>
    </xf>
    <xf numFmtId="164" fontId="7" fillId="2" borderId="7" xfId="10" applyNumberFormat="1" applyFont="1" applyFill="1" applyBorder="1" applyAlignment="1">
      <alignment horizontal="right" vertical="top"/>
    </xf>
    <xf numFmtId="164" fontId="7" fillId="5" borderId="8" xfId="10" applyNumberFormat="1" applyFont="1" applyFill="1" applyBorder="1" applyAlignment="1">
      <alignment horizontal="right" vertical="top"/>
    </xf>
    <xf numFmtId="164" fontId="9" fillId="2" borderId="4" xfId="9" applyNumberFormat="1" applyFont="1" applyFill="1" applyBorder="1" applyAlignment="1">
      <alignment horizontal="left" indent="1"/>
    </xf>
    <xf numFmtId="164" fontId="9" fillId="2" borderId="0" xfId="9" applyNumberFormat="1" applyFont="1" applyFill="1" applyAlignment="1">
      <alignment horizontal="left" indent="1"/>
    </xf>
    <xf numFmtId="164" fontId="9" fillId="5" borderId="0" xfId="10" applyNumberFormat="1" applyFont="1" applyFill="1" applyBorder="1" applyAlignment="1">
      <alignment horizontal="right" vertical="top"/>
    </xf>
    <xf numFmtId="164" fontId="9" fillId="2" borderId="0" xfId="10" applyNumberFormat="1" applyFont="1" applyFill="1" applyBorder="1" applyAlignment="1">
      <alignment horizontal="right" vertical="top"/>
    </xf>
    <xf numFmtId="164" fontId="9" fillId="5" borderId="5" xfId="10" applyNumberFormat="1" applyFont="1" applyFill="1" applyBorder="1" applyAlignment="1">
      <alignment horizontal="right" vertical="top"/>
    </xf>
    <xf numFmtId="168" fontId="7" fillId="2" borderId="4" xfId="9" applyNumberFormat="1" applyFont="1" applyFill="1" applyBorder="1" applyAlignment="1">
      <alignment horizontal="left" indent="1"/>
    </xf>
    <xf numFmtId="168" fontId="7" fillId="2" borderId="0" xfId="9" applyNumberFormat="1" applyFont="1" applyFill="1" applyAlignment="1">
      <alignment horizontal="left" indent="1"/>
    </xf>
    <xf numFmtId="165" fontId="7" fillId="2" borderId="4" xfId="9" applyNumberFormat="1" applyFont="1" applyFill="1" applyBorder="1" applyAlignment="1">
      <alignment horizontal="left" indent="1"/>
    </xf>
    <xf numFmtId="165" fontId="7" fillId="2" borderId="0" xfId="9" applyNumberFormat="1" applyFont="1" applyFill="1" applyAlignment="1">
      <alignment horizontal="left" indent="1"/>
    </xf>
    <xf numFmtId="165" fontId="7" fillId="5" borderId="0" xfId="10" applyNumberFormat="1" applyFont="1" applyFill="1" applyBorder="1" applyAlignment="1">
      <alignment horizontal="right" vertical="top"/>
    </xf>
    <xf numFmtId="165" fontId="7" fillId="2" borderId="0" xfId="10" applyNumberFormat="1" applyFont="1" applyFill="1" applyBorder="1" applyAlignment="1">
      <alignment horizontal="right" vertical="top"/>
    </xf>
    <xf numFmtId="165" fontId="7" fillId="5" borderId="5" xfId="10" applyNumberFormat="1" applyFont="1" applyFill="1" applyBorder="1" applyAlignment="1">
      <alignment horizontal="right" vertical="top"/>
    </xf>
    <xf numFmtId="168" fontId="18" fillId="3" borderId="0" xfId="9" applyNumberFormat="1" applyFont="1" applyFill="1"/>
    <xf numFmtId="0" fontId="7" fillId="2" borderId="4" xfId="9" applyFont="1" applyFill="1" applyBorder="1"/>
    <xf numFmtId="0" fontId="7" fillId="2" borderId="0" xfId="9" applyFont="1" applyFill="1"/>
    <xf numFmtId="164" fontId="9" fillId="3" borderId="0" xfId="10" applyNumberFormat="1" applyFont="1" applyFill="1" applyBorder="1" applyAlignment="1">
      <alignment horizontal="right" vertical="top"/>
    </xf>
    <xf numFmtId="165" fontId="18" fillId="3" borderId="0" xfId="9" applyNumberFormat="1" applyFont="1" applyFill="1"/>
    <xf numFmtId="172" fontId="7" fillId="2" borderId="4" xfId="9" applyNumberFormat="1" applyFont="1" applyFill="1" applyBorder="1" applyAlignment="1">
      <alignment horizontal="left" indent="1"/>
    </xf>
    <xf numFmtId="172" fontId="7" fillId="2" borderId="0" xfId="9" applyNumberFormat="1" applyFont="1" applyFill="1" applyAlignment="1">
      <alignment horizontal="left" indent="1"/>
    </xf>
    <xf numFmtId="172" fontId="18" fillId="3" borderId="0" xfId="9" applyNumberFormat="1" applyFont="1" applyFill="1"/>
    <xf numFmtId="172" fontId="7" fillId="5" borderId="0" xfId="10" applyNumberFormat="1" applyFont="1" applyFill="1" applyBorder="1" applyAlignment="1">
      <alignment horizontal="right" vertical="top"/>
    </xf>
    <xf numFmtId="172" fontId="7" fillId="2" borderId="0" xfId="10" applyNumberFormat="1" applyFont="1" applyFill="1" applyBorder="1" applyAlignment="1">
      <alignment horizontal="right" vertical="top"/>
    </xf>
    <xf numFmtId="172" fontId="7" fillId="5" borderId="5" xfId="10" applyNumberFormat="1" applyFont="1" applyFill="1" applyBorder="1" applyAlignment="1">
      <alignment horizontal="right" vertical="top"/>
    </xf>
    <xf numFmtId="172" fontId="1" fillId="2" borderId="0" xfId="9" applyNumberFormat="1" applyFill="1"/>
    <xf numFmtId="173" fontId="7" fillId="2" borderId="0" xfId="9" applyNumberFormat="1" applyFont="1" applyFill="1"/>
    <xf numFmtId="164" fontId="1" fillId="5" borderId="0" xfId="9" applyNumberFormat="1" applyFill="1"/>
    <xf numFmtId="164" fontId="1" fillId="5" borderId="5" xfId="9" applyNumberFormat="1" applyFill="1" applyBorder="1"/>
    <xf numFmtId="164" fontId="7" fillId="3" borderId="0" xfId="10" applyNumberFormat="1" applyFont="1" applyFill="1" applyBorder="1" applyAlignment="1">
      <alignment horizontal="right" vertical="top"/>
    </xf>
    <xf numFmtId="165" fontId="7" fillId="2" borderId="0" xfId="9" applyNumberFormat="1" applyFont="1" applyFill="1"/>
    <xf numFmtId="0" fontId="7" fillId="2" borderId="9" xfId="9" applyFont="1" applyFill="1" applyBorder="1" applyAlignment="1">
      <alignment horizontal="left" vertical="top"/>
    </xf>
    <xf numFmtId="0" fontId="7" fillId="2" borderId="10" xfId="9" applyFont="1" applyFill="1" applyBorder="1" applyAlignment="1">
      <alignment horizontal="left" vertical="top"/>
    </xf>
    <xf numFmtId="0" fontId="18" fillId="3" borderId="10" xfId="9" applyFont="1" applyFill="1" applyBorder="1" applyAlignment="1">
      <alignment horizontal="left" vertical="top"/>
    </xf>
    <xf numFmtId="0" fontId="1" fillId="5" borderId="10" xfId="9" applyFill="1" applyBorder="1"/>
    <xf numFmtId="0" fontId="1" fillId="2" borderId="10" xfId="9" applyFill="1" applyBorder="1"/>
    <xf numFmtId="0" fontId="1" fillId="5" borderId="11" xfId="9" applyFill="1" applyBorder="1"/>
    <xf numFmtId="3" fontId="18" fillId="2" borderId="0" xfId="9" applyNumberFormat="1" applyFont="1" applyFill="1"/>
    <xf numFmtId="0" fontId="16" fillId="2" borderId="16" xfId="8" applyFont="1" applyFill="1" applyBorder="1" applyAlignment="1">
      <alignment horizontal="left" vertical="top" wrapText="1"/>
    </xf>
    <xf numFmtId="0" fontId="16" fillId="2" borderId="17" xfId="8" applyFont="1" applyFill="1" applyBorder="1" applyAlignment="1">
      <alignment horizontal="left" vertical="top" wrapText="1"/>
    </xf>
    <xf numFmtId="0" fontId="16" fillId="2" borderId="18" xfId="8" applyFont="1" applyFill="1" applyBorder="1" applyAlignment="1">
      <alignment horizontal="left" vertical="top" wrapText="1"/>
    </xf>
    <xf numFmtId="0" fontId="16" fillId="2" borderId="19" xfId="8" applyFont="1" applyFill="1" applyBorder="1" applyAlignment="1">
      <alignment horizontal="left" vertical="top" wrapText="1"/>
    </xf>
    <xf numFmtId="0" fontId="16" fillId="2" borderId="0" xfId="8" applyFont="1" applyFill="1" applyAlignment="1">
      <alignment horizontal="left" vertical="top" wrapText="1"/>
    </xf>
    <xf numFmtId="0" fontId="16" fillId="2" borderId="20" xfId="8" applyFont="1" applyFill="1" applyBorder="1" applyAlignment="1">
      <alignment horizontal="left" vertical="top" wrapText="1"/>
    </xf>
    <xf numFmtId="0" fontId="16" fillId="2" borderId="21" xfId="8" applyFont="1" applyFill="1" applyBorder="1" applyAlignment="1">
      <alignment horizontal="left" vertical="top" wrapText="1"/>
    </xf>
    <xf numFmtId="0" fontId="16" fillId="2" borderId="7" xfId="8" applyFont="1" applyFill="1" applyBorder="1" applyAlignment="1">
      <alignment horizontal="left" vertical="top" wrapText="1"/>
    </xf>
    <xf numFmtId="0" fontId="16" fillId="2" borderId="22" xfId="8" applyFont="1" applyFill="1" applyBorder="1" applyAlignment="1">
      <alignment horizontal="left" vertical="top" wrapText="1"/>
    </xf>
  </cellXfs>
  <cellStyles count="11">
    <cellStyle name="Comma 2" xfId="4" xr:uid="{CD5B1370-0D95-4FF5-B6E0-2485F91EA2C1}"/>
    <cellStyle name="Comma 2 2" xfId="10" xr:uid="{9F8DF8D4-A4E9-43EB-9914-7E47EA1BAAB2}"/>
    <cellStyle name="Normal" xfId="0" builtinId="0"/>
    <cellStyle name="Normal 2" xfId="7" xr:uid="{6F918EF8-64B7-4AD5-80F9-25376AD89B82}"/>
    <cellStyle name="Normal 3 2" xfId="8" xr:uid="{85BFDC31-F5BE-4982-9969-67F817D34885}"/>
    <cellStyle name="Normal 4 2" xfId="6" xr:uid="{EAE27D87-B7E0-42B5-B35B-DBE01735A4AD}"/>
    <cellStyle name="Normal 5" xfId="1" xr:uid="{DDBFD6C8-67C2-4D8E-844B-DCD888F21433}"/>
    <cellStyle name="Normal 5 2" xfId="9" xr:uid="{FB8B4F67-F24C-4FF3-ACEA-056DAB3BB5A4}"/>
    <cellStyle name="Normal 5 2 2" xfId="5" xr:uid="{F39DC0A5-DB7F-425C-9C7B-8C634A2DC816}"/>
    <cellStyle name="Percent 2 2 2" xfId="3" xr:uid="{FA4ABC30-47F2-4315-B748-7F6D433CF5AB}"/>
    <cellStyle name="Percent 3" xfId="2" xr:uid="{CFDB98B4-6C49-4F44-9658-C9F7C302A74F}"/>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302556</xdr:colOff>
      <xdr:row>0</xdr:row>
      <xdr:rowOff>163741</xdr:rowOff>
    </xdr:from>
    <xdr:ext cx="1552575" cy="593327"/>
    <xdr:pic>
      <xdr:nvPicPr>
        <xdr:cNvPr id="2" name="Picture 1">
          <a:extLst>
            <a:ext uri="{FF2B5EF4-FFF2-40B4-BE49-F238E27FC236}">
              <a16:creationId xmlns:a16="http://schemas.microsoft.com/office/drawing/2014/main" id="{B2156A1A-7E59-477A-9894-42542A17AE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02556" y="163741"/>
          <a:ext cx="1552575" cy="593327"/>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74B8-8BEC-416D-AE66-7EB6FBED049C}">
  <sheetPr codeName="Sheet1">
    <pageSetUpPr fitToPage="1"/>
  </sheetPr>
  <dimension ref="A1:Q60"/>
  <sheetViews>
    <sheetView tabSelected="1" zoomScale="90" zoomScaleNormal="90" zoomScalePageLayoutView="90" workbookViewId="0">
      <selection activeCell="R10" sqref="R10"/>
    </sheetView>
  </sheetViews>
  <sheetFormatPr defaultColWidth="8.85546875" defaultRowHeight="15" x14ac:dyDescent="0.25"/>
  <cols>
    <col min="1" max="1" width="8.7109375" customWidth="1"/>
    <col min="2" max="2" width="2.85546875" customWidth="1"/>
    <col min="3" max="3" width="11.28515625" customWidth="1"/>
    <col min="4" max="4" width="8.28515625" customWidth="1"/>
    <col min="5" max="5" width="7.42578125" customWidth="1"/>
    <col min="6" max="6" width="16.140625" customWidth="1"/>
    <col min="7" max="7" width="18" customWidth="1"/>
    <col min="8" max="8" width="59.140625" customWidth="1"/>
    <col min="15" max="15" width="50.42578125" customWidth="1"/>
    <col min="16" max="16" width="5.28515625" customWidth="1"/>
  </cols>
  <sheetData>
    <row r="1" spans="1:17" s="161" customFormat="1" ht="22.5" customHeight="1" x14ac:dyDescent="0.4">
      <c r="A1" s="156"/>
      <c r="B1" s="156"/>
      <c r="C1" s="156"/>
      <c r="D1" s="156"/>
      <c r="E1" s="156"/>
      <c r="F1" s="156"/>
      <c r="G1" s="157"/>
      <c r="H1" s="158"/>
      <c r="I1" s="159"/>
      <c r="J1" s="159"/>
      <c r="K1" s="159"/>
      <c r="L1" s="159"/>
      <c r="M1" s="159"/>
      <c r="N1" s="159"/>
      <c r="O1" s="159"/>
      <c r="P1" s="159"/>
      <c r="Q1" s="160"/>
    </row>
    <row r="2" spans="1:17" s="161" customFormat="1" ht="14.25" customHeight="1" x14ac:dyDescent="0.25">
      <c r="A2" s="156"/>
      <c r="B2" s="156"/>
      <c r="C2" s="156"/>
      <c r="D2" s="156"/>
      <c r="E2" s="162"/>
      <c r="F2" s="156"/>
      <c r="G2" s="163"/>
      <c r="H2" s="158"/>
      <c r="I2" s="159"/>
      <c r="J2" s="159"/>
      <c r="K2" s="159"/>
      <c r="L2" s="159"/>
      <c r="M2" s="159"/>
      <c r="N2" s="159"/>
      <c r="O2" s="159"/>
      <c r="P2" s="159"/>
      <c r="Q2" s="160"/>
    </row>
    <row r="3" spans="1:17" s="161" customFormat="1" ht="22.5" customHeight="1" x14ac:dyDescent="0.4">
      <c r="A3" s="156"/>
      <c r="B3" s="156"/>
      <c r="C3" s="156"/>
      <c r="D3" s="156"/>
      <c r="E3" s="157" t="s">
        <v>129</v>
      </c>
      <c r="F3" s="156"/>
      <c r="G3" s="156"/>
      <c r="H3" s="158"/>
      <c r="I3" s="159"/>
      <c r="J3" s="159"/>
      <c r="K3" s="159"/>
      <c r="L3" s="159"/>
      <c r="M3" s="159"/>
      <c r="N3" s="159"/>
      <c r="O3" s="164"/>
      <c r="P3" s="159"/>
      <c r="Q3" s="160"/>
    </row>
    <row r="4" spans="1:17" s="161" customFormat="1" ht="14.25" customHeight="1" x14ac:dyDescent="0.25">
      <c r="A4" s="156"/>
      <c r="B4" s="156"/>
      <c r="C4" s="156"/>
      <c r="D4" s="156"/>
      <c r="E4" s="165"/>
      <c r="F4" s="156"/>
      <c r="G4" s="165"/>
      <c r="H4" s="158"/>
      <c r="I4" s="159"/>
      <c r="J4" s="159"/>
      <c r="K4" s="159"/>
      <c r="L4" s="159"/>
      <c r="M4" s="159"/>
      <c r="N4" s="159"/>
      <c r="O4" s="159"/>
      <c r="P4" s="159"/>
      <c r="Q4" s="160"/>
    </row>
    <row r="5" spans="1:17" x14ac:dyDescent="0.25">
      <c r="A5" s="166"/>
      <c r="B5" s="167" t="s">
        <v>108</v>
      </c>
      <c r="C5" s="167"/>
      <c r="D5" s="167"/>
      <c r="E5" s="167"/>
      <c r="F5" s="167"/>
      <c r="G5" s="167"/>
      <c r="H5" s="167"/>
      <c r="I5" s="167"/>
      <c r="J5" s="167"/>
      <c r="K5" s="167"/>
      <c r="L5" s="167"/>
      <c r="M5" s="167"/>
      <c r="N5" s="167"/>
      <c r="O5" s="167"/>
      <c r="P5" s="166"/>
      <c r="Q5" s="168"/>
    </row>
    <row r="6" spans="1:17" ht="9.75" customHeight="1" x14ac:dyDescent="0.25">
      <c r="A6" s="166"/>
      <c r="B6" s="169"/>
      <c r="C6" s="170"/>
      <c r="D6" s="170"/>
      <c r="E6" s="170"/>
      <c r="F6" s="170"/>
      <c r="G6" s="170"/>
      <c r="H6" s="170"/>
      <c r="I6" s="170"/>
      <c r="J6" s="170"/>
      <c r="K6" s="170"/>
      <c r="L6" s="170"/>
      <c r="M6" s="170"/>
      <c r="N6" s="170"/>
      <c r="O6" s="170"/>
      <c r="P6" s="171"/>
      <c r="Q6" s="168"/>
    </row>
    <row r="7" spans="1:17" ht="14.25" customHeight="1" x14ac:dyDescent="0.25">
      <c r="A7" s="166"/>
      <c r="B7" s="172" t="s">
        <v>109</v>
      </c>
      <c r="C7" s="172"/>
      <c r="D7" s="172"/>
      <c r="E7" s="172"/>
      <c r="F7" s="172"/>
      <c r="G7" s="172"/>
      <c r="H7" s="172"/>
      <c r="I7" s="172"/>
      <c r="J7" s="172"/>
      <c r="K7" s="172"/>
      <c r="L7" s="172"/>
      <c r="M7" s="172"/>
      <c r="N7" s="172"/>
      <c r="O7" s="172"/>
      <c r="P7" s="159"/>
      <c r="Q7" s="168"/>
    </row>
    <row r="8" spans="1:17" ht="14.25" customHeight="1" x14ac:dyDescent="0.25">
      <c r="A8" s="166"/>
      <c r="B8" s="172" t="s">
        <v>110</v>
      </c>
      <c r="C8" s="172"/>
      <c r="D8" s="172"/>
      <c r="E8" s="172"/>
      <c r="F8" s="172"/>
      <c r="G8" s="172"/>
      <c r="H8" s="172"/>
      <c r="I8" s="172"/>
      <c r="J8" s="172"/>
      <c r="K8" s="172"/>
      <c r="L8" s="172"/>
      <c r="M8" s="172"/>
      <c r="N8" s="172"/>
      <c r="O8" s="172"/>
      <c r="P8" s="159"/>
      <c r="Q8" s="168"/>
    </row>
    <row r="9" spans="1:17" ht="9.75" customHeight="1" x14ac:dyDescent="0.25">
      <c r="A9" s="166"/>
      <c r="B9" s="169"/>
      <c r="C9" s="170"/>
      <c r="D9" s="170"/>
      <c r="E9" s="170"/>
      <c r="F9" s="170"/>
      <c r="G9" s="170"/>
      <c r="H9" s="170"/>
      <c r="I9" s="170"/>
      <c r="J9" s="170"/>
      <c r="K9" s="170"/>
      <c r="L9" s="170"/>
      <c r="M9" s="170"/>
      <c r="N9" s="170"/>
      <c r="O9" s="170"/>
      <c r="P9" s="159"/>
      <c r="Q9" s="168"/>
    </row>
    <row r="10" spans="1:17" ht="14.25" customHeight="1" x14ac:dyDescent="0.25">
      <c r="A10" s="166"/>
      <c r="B10" s="167" t="s">
        <v>156</v>
      </c>
      <c r="C10" s="167"/>
      <c r="D10" s="167"/>
      <c r="E10" s="167"/>
      <c r="F10" s="167"/>
      <c r="G10" s="173"/>
      <c r="H10" s="167"/>
      <c r="I10" s="167"/>
      <c r="J10" s="167"/>
      <c r="K10" s="167"/>
      <c r="L10" s="167"/>
      <c r="M10" s="167"/>
      <c r="N10" s="167"/>
      <c r="O10" s="167"/>
      <c r="P10" s="159"/>
      <c r="Q10" s="168"/>
    </row>
    <row r="11" spans="1:17" ht="9.75" customHeight="1" x14ac:dyDescent="0.25">
      <c r="A11" s="166"/>
      <c r="B11" s="169"/>
      <c r="C11" s="170"/>
      <c r="D11" s="170"/>
      <c r="E11" s="170"/>
      <c r="F11" s="170"/>
      <c r="G11" s="170"/>
      <c r="H11" s="170"/>
      <c r="I11" s="170"/>
      <c r="J11" s="170"/>
      <c r="K11" s="170"/>
      <c r="L11" s="170"/>
      <c r="M11" s="170"/>
      <c r="N11" s="170"/>
      <c r="O11" s="174"/>
      <c r="P11" s="159"/>
      <c r="Q11" s="168"/>
    </row>
    <row r="12" spans="1:17" ht="14.25" customHeight="1" x14ac:dyDescent="0.25">
      <c r="A12" s="166"/>
      <c r="B12" s="175" t="s">
        <v>111</v>
      </c>
      <c r="C12" s="172" t="s">
        <v>130</v>
      </c>
      <c r="D12" s="172"/>
      <c r="E12" s="172"/>
      <c r="F12" s="172"/>
      <c r="G12" s="172"/>
      <c r="H12" s="172"/>
      <c r="I12" s="172"/>
      <c r="J12" s="172"/>
      <c r="K12" s="172"/>
      <c r="L12" s="172"/>
      <c r="M12" s="172"/>
      <c r="N12" s="172"/>
      <c r="O12" s="172"/>
      <c r="P12" s="159"/>
      <c r="Q12" s="168"/>
    </row>
    <row r="13" spans="1:17" ht="14.25" customHeight="1" x14ac:dyDescent="0.25">
      <c r="A13" s="166"/>
      <c r="B13" s="175" t="s">
        <v>112</v>
      </c>
      <c r="C13" s="172" t="s">
        <v>158</v>
      </c>
      <c r="D13" s="172"/>
      <c r="E13" s="172"/>
      <c r="F13" s="172"/>
      <c r="G13" s="172"/>
      <c r="H13" s="172"/>
      <c r="I13" s="172"/>
      <c r="J13" s="172"/>
      <c r="K13" s="172"/>
      <c r="L13" s="172"/>
      <c r="M13" s="172"/>
      <c r="N13" s="172"/>
      <c r="O13" s="172"/>
      <c r="P13" s="159"/>
    </row>
    <row r="14" spans="1:17" ht="14.25" customHeight="1" x14ac:dyDescent="0.25">
      <c r="A14" s="166"/>
      <c r="B14" s="175"/>
      <c r="C14" s="172" t="s">
        <v>159</v>
      </c>
      <c r="D14" s="172"/>
      <c r="E14" s="172"/>
      <c r="F14" s="172"/>
      <c r="G14" s="172"/>
      <c r="H14" s="172"/>
      <c r="I14" s="172"/>
      <c r="J14" s="172"/>
      <c r="K14" s="172"/>
      <c r="L14" s="172"/>
      <c r="M14" s="172"/>
      <c r="N14" s="172"/>
      <c r="O14" s="172"/>
      <c r="P14" s="159"/>
    </row>
    <row r="15" spans="1:17" ht="14.25" customHeight="1" x14ac:dyDescent="0.25">
      <c r="A15" s="166"/>
      <c r="B15" s="175" t="s">
        <v>113</v>
      </c>
      <c r="C15" s="172" t="s">
        <v>160</v>
      </c>
      <c r="D15" s="172"/>
      <c r="E15" s="172"/>
      <c r="F15" s="172"/>
      <c r="G15" s="172"/>
      <c r="H15" s="172"/>
      <c r="I15" s="172"/>
      <c r="J15" s="172"/>
      <c r="K15" s="172"/>
      <c r="L15" s="172"/>
      <c r="M15" s="172"/>
      <c r="N15" s="172"/>
      <c r="O15" s="172"/>
      <c r="P15" s="159"/>
      <c r="Q15" s="168"/>
    </row>
    <row r="16" spans="1:17" ht="14.25" customHeight="1" x14ac:dyDescent="0.25">
      <c r="A16" s="166"/>
      <c r="B16" s="175"/>
      <c r="C16" s="176" t="s">
        <v>161</v>
      </c>
      <c r="D16" s="172"/>
      <c r="E16" s="172"/>
      <c r="F16" s="172"/>
      <c r="G16" s="172"/>
      <c r="H16" s="172"/>
      <c r="I16" s="172"/>
      <c r="J16" s="172"/>
      <c r="K16" s="172"/>
      <c r="L16" s="172"/>
      <c r="M16" s="172"/>
      <c r="N16" s="172"/>
      <c r="O16" s="172"/>
      <c r="P16" s="159"/>
      <c r="Q16" s="168"/>
    </row>
    <row r="17" spans="1:17" ht="14.25" customHeight="1" x14ac:dyDescent="0.25">
      <c r="A17" s="166"/>
      <c r="B17" s="175" t="s">
        <v>163</v>
      </c>
      <c r="C17" s="172" t="s">
        <v>162</v>
      </c>
      <c r="D17" s="172"/>
      <c r="E17" s="172"/>
      <c r="F17" s="172"/>
      <c r="G17" s="172"/>
      <c r="H17" s="172"/>
      <c r="I17" s="172"/>
      <c r="J17" s="172"/>
      <c r="K17" s="172"/>
      <c r="L17" s="172"/>
      <c r="M17" s="172"/>
      <c r="N17" s="172"/>
      <c r="O17" s="172"/>
      <c r="P17" s="159"/>
      <c r="Q17" s="168"/>
    </row>
    <row r="18" spans="1:17" ht="9.75" customHeight="1" x14ac:dyDescent="0.25">
      <c r="A18" s="166"/>
      <c r="B18" s="169"/>
      <c r="C18" s="170"/>
      <c r="D18" s="170"/>
      <c r="E18" s="170"/>
      <c r="F18" s="170"/>
      <c r="G18" s="170"/>
      <c r="H18" s="170"/>
      <c r="I18" s="170"/>
      <c r="J18" s="170"/>
      <c r="K18" s="170"/>
      <c r="L18" s="170"/>
      <c r="M18" s="170"/>
      <c r="N18" s="170"/>
      <c r="O18" s="170"/>
      <c r="P18" s="159"/>
      <c r="Q18" s="168"/>
    </row>
    <row r="19" spans="1:17" x14ac:dyDescent="0.25">
      <c r="A19" s="166"/>
      <c r="B19" s="167" t="s">
        <v>114</v>
      </c>
      <c r="C19" s="167"/>
      <c r="D19" s="167"/>
      <c r="E19" s="167"/>
      <c r="F19" s="167"/>
      <c r="G19" s="167"/>
      <c r="H19" s="167"/>
      <c r="I19" s="167"/>
      <c r="J19" s="167"/>
      <c r="K19" s="167"/>
      <c r="L19" s="167"/>
      <c r="M19" s="167"/>
      <c r="N19" s="167"/>
      <c r="O19" s="167"/>
      <c r="P19" s="171"/>
      <c r="Q19" s="168"/>
    </row>
    <row r="20" spans="1:17" ht="9.75" customHeight="1" x14ac:dyDescent="0.25">
      <c r="A20" s="166"/>
      <c r="B20" s="169"/>
      <c r="C20" s="170"/>
      <c r="D20" s="170"/>
      <c r="E20" s="170"/>
      <c r="F20" s="170"/>
      <c r="G20" s="170"/>
      <c r="H20" s="170"/>
      <c r="I20" s="170"/>
      <c r="J20" s="170"/>
      <c r="K20" s="170"/>
      <c r="L20" s="170"/>
      <c r="M20" s="170"/>
      <c r="N20" s="170"/>
      <c r="O20" s="170"/>
      <c r="P20" s="171"/>
      <c r="Q20" s="168"/>
    </row>
    <row r="21" spans="1:17" ht="15" customHeight="1" x14ac:dyDescent="0.25">
      <c r="A21" s="166"/>
      <c r="B21" s="172" t="s">
        <v>115</v>
      </c>
      <c r="C21" s="172"/>
      <c r="D21" s="177"/>
      <c r="E21" s="177"/>
      <c r="F21" s="177"/>
      <c r="G21" s="177"/>
      <c r="H21" s="177"/>
      <c r="I21" s="177"/>
      <c r="J21" s="177"/>
      <c r="K21" s="177"/>
      <c r="L21" s="177"/>
      <c r="M21" s="177"/>
      <c r="N21" s="177"/>
      <c r="O21" s="177"/>
      <c r="P21" s="178"/>
      <c r="Q21" s="168"/>
    </row>
    <row r="22" spans="1:17" ht="15" customHeight="1" x14ac:dyDescent="0.25">
      <c r="A22" s="166"/>
      <c r="B22" s="172" t="s">
        <v>116</v>
      </c>
      <c r="C22" s="172"/>
      <c r="D22" s="177"/>
      <c r="E22" s="177"/>
      <c r="F22" s="177"/>
      <c r="G22" s="177"/>
      <c r="H22" s="177"/>
      <c r="I22" s="177"/>
      <c r="J22" s="177"/>
      <c r="K22" s="177"/>
      <c r="L22" s="177"/>
      <c r="M22" s="177"/>
      <c r="N22" s="177"/>
      <c r="O22" s="177"/>
      <c r="P22" s="178"/>
      <c r="Q22" s="168"/>
    </row>
    <row r="23" spans="1:17" ht="14.25" customHeight="1" x14ac:dyDescent="0.25">
      <c r="A23" s="166"/>
      <c r="B23" s="179" t="s">
        <v>117</v>
      </c>
      <c r="C23" s="180" t="s">
        <v>131</v>
      </c>
      <c r="D23" s="181"/>
      <c r="E23" s="181"/>
      <c r="F23" s="181"/>
      <c r="G23" s="181"/>
      <c r="H23" s="181"/>
      <c r="I23" s="181"/>
      <c r="J23" s="181"/>
      <c r="K23" s="181"/>
      <c r="L23" s="181"/>
      <c r="M23" s="181"/>
      <c r="N23" s="181"/>
      <c r="O23" s="181"/>
      <c r="P23" s="159"/>
      <c r="Q23" s="168"/>
    </row>
    <row r="24" spans="1:17" ht="14.25" customHeight="1" x14ac:dyDescent="0.25">
      <c r="A24" s="166"/>
      <c r="B24" s="179" t="s">
        <v>117</v>
      </c>
      <c r="C24" s="180" t="s">
        <v>118</v>
      </c>
      <c r="D24" s="181"/>
      <c r="E24" s="181"/>
      <c r="F24" s="181"/>
      <c r="G24" s="181"/>
      <c r="H24" s="181"/>
      <c r="I24" s="181"/>
      <c r="J24" s="181"/>
      <c r="K24" s="181"/>
      <c r="L24" s="181"/>
      <c r="M24" s="181"/>
      <c r="N24" s="181"/>
      <c r="O24" s="181"/>
      <c r="P24" s="159"/>
      <c r="Q24" s="168"/>
    </row>
    <row r="25" spans="1:17" ht="9.75" customHeight="1" x14ac:dyDescent="0.25">
      <c r="A25" s="166"/>
      <c r="B25" s="169"/>
      <c r="C25" s="170"/>
      <c r="D25" s="170"/>
      <c r="E25" s="170"/>
      <c r="F25" s="170"/>
      <c r="G25" s="170"/>
      <c r="H25" s="170"/>
      <c r="I25" s="170"/>
      <c r="J25" s="170"/>
      <c r="K25" s="170"/>
      <c r="L25" s="170"/>
      <c r="M25" s="170"/>
      <c r="N25" s="170"/>
      <c r="O25" s="170"/>
      <c r="P25" s="171"/>
      <c r="Q25" s="168"/>
    </row>
    <row r="26" spans="1:17" x14ac:dyDescent="0.25">
      <c r="A26" s="166"/>
      <c r="B26" s="167" t="s">
        <v>119</v>
      </c>
      <c r="C26" s="167"/>
      <c r="D26" s="167"/>
      <c r="E26" s="167"/>
      <c r="F26" s="167"/>
      <c r="G26" s="167"/>
      <c r="H26" s="167"/>
      <c r="I26" s="167"/>
      <c r="J26" s="167"/>
      <c r="K26" s="167"/>
      <c r="L26" s="167"/>
      <c r="M26" s="167"/>
      <c r="N26" s="167"/>
      <c r="O26" s="167"/>
      <c r="P26" s="171"/>
      <c r="Q26" s="168"/>
    </row>
    <row r="27" spans="1:17" ht="9.75" customHeight="1" x14ac:dyDescent="0.25">
      <c r="A27" s="166"/>
      <c r="B27" s="169"/>
      <c r="C27" s="170"/>
      <c r="D27" s="170"/>
      <c r="E27" s="170"/>
      <c r="F27" s="170"/>
      <c r="G27" s="170"/>
      <c r="H27" s="170"/>
      <c r="I27" s="170"/>
      <c r="J27" s="170"/>
      <c r="K27" s="170"/>
      <c r="L27" s="170"/>
      <c r="M27" s="170"/>
      <c r="N27" s="170"/>
      <c r="O27" s="170"/>
      <c r="P27" s="171"/>
      <c r="Q27" s="168"/>
    </row>
    <row r="28" spans="1:17" ht="14.25" customHeight="1" x14ac:dyDescent="0.25">
      <c r="A28" s="166"/>
      <c r="B28" s="179" t="s">
        <v>117</v>
      </c>
      <c r="C28" s="180" t="s">
        <v>120</v>
      </c>
      <c r="D28" s="181"/>
      <c r="E28" s="181"/>
      <c r="F28" s="181"/>
      <c r="G28" s="181"/>
      <c r="H28" s="181"/>
      <c r="I28" s="181"/>
      <c r="J28" s="181"/>
      <c r="K28" s="181"/>
      <c r="L28" s="181"/>
      <c r="M28" s="181"/>
      <c r="N28" s="181"/>
      <c r="O28" s="181"/>
      <c r="P28" s="159"/>
      <c r="Q28" s="168"/>
    </row>
    <row r="29" spans="1:17" ht="14.25" customHeight="1" x14ac:dyDescent="0.25">
      <c r="A29" s="166"/>
      <c r="B29" s="179" t="s">
        <v>117</v>
      </c>
      <c r="C29" s="180" t="s">
        <v>121</v>
      </c>
      <c r="D29" s="181"/>
      <c r="E29" s="181"/>
      <c r="F29" s="181"/>
      <c r="G29" s="181"/>
      <c r="H29" s="181"/>
      <c r="I29" s="181"/>
      <c r="J29" s="181"/>
      <c r="K29" s="181"/>
      <c r="L29" s="181"/>
      <c r="M29" s="181"/>
      <c r="N29" s="181"/>
      <c r="O29" s="181"/>
      <c r="P29" s="159"/>
      <c r="Q29" s="168"/>
    </row>
    <row r="30" spans="1:17" ht="9.75" customHeight="1" x14ac:dyDescent="0.25">
      <c r="A30" s="166"/>
      <c r="B30" s="169"/>
      <c r="C30" s="170"/>
      <c r="D30" s="170"/>
      <c r="E30" s="170"/>
      <c r="F30" s="170"/>
      <c r="G30" s="170"/>
      <c r="H30" s="170"/>
      <c r="I30" s="170"/>
      <c r="J30" s="170"/>
      <c r="K30" s="170"/>
      <c r="L30" s="170"/>
      <c r="M30" s="170"/>
      <c r="N30" s="170"/>
      <c r="O30" s="170"/>
      <c r="P30" s="171"/>
      <c r="Q30" s="168"/>
    </row>
    <row r="31" spans="1:17" x14ac:dyDescent="0.25">
      <c r="A31" s="166"/>
      <c r="B31" s="167" t="s">
        <v>122</v>
      </c>
      <c r="C31" s="167"/>
      <c r="D31" s="167"/>
      <c r="E31" s="167"/>
      <c r="F31" s="167"/>
      <c r="G31" s="167"/>
      <c r="H31" s="167"/>
      <c r="I31" s="167"/>
      <c r="J31" s="167"/>
      <c r="K31" s="167"/>
      <c r="L31" s="167"/>
      <c r="M31" s="167"/>
      <c r="N31" s="167"/>
      <c r="O31" s="167"/>
      <c r="P31" s="171"/>
      <c r="Q31" s="168"/>
    </row>
    <row r="32" spans="1:17" x14ac:dyDescent="0.25">
      <c r="A32" s="166"/>
      <c r="B32" s="169"/>
      <c r="C32" s="170"/>
      <c r="D32" s="170"/>
      <c r="E32" s="170"/>
      <c r="F32" s="170"/>
      <c r="G32" s="170"/>
      <c r="H32" s="170"/>
      <c r="I32" s="170"/>
      <c r="J32" s="170"/>
      <c r="K32" s="170"/>
      <c r="L32" s="170"/>
      <c r="M32" s="170"/>
      <c r="N32" s="170"/>
      <c r="O32" s="170"/>
      <c r="P32" s="171"/>
      <c r="Q32" s="168"/>
    </row>
    <row r="33" spans="1:17" x14ac:dyDescent="0.25">
      <c r="A33" s="166"/>
      <c r="B33" s="170"/>
      <c r="C33" s="182" t="s">
        <v>123</v>
      </c>
      <c r="D33" s="182" t="s">
        <v>124</v>
      </c>
      <c r="E33" s="183" t="s">
        <v>125</v>
      </c>
      <c r="F33" s="184"/>
      <c r="G33" s="185"/>
      <c r="H33" s="185"/>
      <c r="I33" s="185"/>
      <c r="J33" s="185"/>
      <c r="K33" s="185"/>
      <c r="L33" s="185"/>
      <c r="M33" s="185"/>
      <c r="N33" s="185"/>
      <c r="O33" s="186"/>
      <c r="P33" s="171"/>
      <c r="Q33" s="168"/>
    </row>
    <row r="34" spans="1:17" x14ac:dyDescent="0.25">
      <c r="A34" s="166"/>
      <c r="B34" s="170"/>
      <c r="C34" s="187">
        <v>44308</v>
      </c>
      <c r="D34" s="256" t="s">
        <v>165</v>
      </c>
      <c r="E34" s="257" t="s">
        <v>166</v>
      </c>
      <c r="F34" s="184"/>
      <c r="G34" s="185"/>
      <c r="H34" s="185"/>
      <c r="I34" s="185"/>
      <c r="J34" s="185"/>
      <c r="K34" s="185"/>
      <c r="L34" s="185"/>
      <c r="M34" s="185"/>
      <c r="N34" s="185"/>
      <c r="O34" s="186"/>
      <c r="P34" s="171"/>
      <c r="Q34" s="168"/>
    </row>
    <row r="35" spans="1:17" x14ac:dyDescent="0.25">
      <c r="A35" s="166"/>
      <c r="B35" s="170"/>
      <c r="C35" s="187">
        <v>44302</v>
      </c>
      <c r="D35" s="256" t="s">
        <v>157</v>
      </c>
      <c r="E35" s="257" t="s">
        <v>164</v>
      </c>
      <c r="F35" s="184"/>
      <c r="G35" s="185"/>
      <c r="H35" s="185"/>
      <c r="I35" s="185"/>
      <c r="J35" s="185"/>
      <c r="K35" s="185"/>
      <c r="L35" s="185"/>
      <c r="M35" s="185"/>
      <c r="N35" s="185"/>
      <c r="O35" s="186"/>
      <c r="P35" s="171"/>
      <c r="Q35" s="168"/>
    </row>
    <row r="36" spans="1:17" x14ac:dyDescent="0.25">
      <c r="A36" s="166"/>
      <c r="B36" s="170"/>
      <c r="C36" s="187">
        <v>44301</v>
      </c>
      <c r="D36" s="256" t="s">
        <v>154</v>
      </c>
      <c r="E36" s="257" t="s">
        <v>155</v>
      </c>
      <c r="F36" s="184"/>
      <c r="G36" s="185"/>
      <c r="H36" s="185"/>
      <c r="I36" s="185"/>
      <c r="J36" s="185"/>
      <c r="K36" s="185"/>
      <c r="L36" s="185"/>
      <c r="M36" s="185"/>
      <c r="N36" s="185"/>
      <c r="O36" s="186"/>
      <c r="P36" s="171"/>
      <c r="Q36" s="168"/>
    </row>
    <row r="37" spans="1:17" x14ac:dyDescent="0.25">
      <c r="A37" s="166"/>
      <c r="B37" s="170"/>
      <c r="C37" s="187">
        <v>44274</v>
      </c>
      <c r="D37" s="256" t="s">
        <v>151</v>
      </c>
      <c r="E37" s="257" t="s">
        <v>152</v>
      </c>
      <c r="F37" s="184"/>
      <c r="G37" s="185"/>
      <c r="H37" s="185"/>
      <c r="I37" s="185"/>
      <c r="J37" s="185"/>
      <c r="K37" s="185"/>
      <c r="L37" s="185"/>
      <c r="M37" s="185"/>
      <c r="N37" s="185"/>
      <c r="O37" s="186"/>
      <c r="P37" s="171"/>
      <c r="Q37" s="168"/>
    </row>
    <row r="38" spans="1:17" x14ac:dyDescent="0.25">
      <c r="A38" s="166"/>
      <c r="B38" s="170"/>
      <c r="C38" s="187">
        <v>44209</v>
      </c>
      <c r="D38" s="256" t="s">
        <v>149</v>
      </c>
      <c r="E38" s="257" t="s">
        <v>150</v>
      </c>
      <c r="F38" s="184"/>
      <c r="G38" s="185"/>
      <c r="H38" s="185"/>
      <c r="I38" s="185"/>
      <c r="J38" s="185"/>
      <c r="K38" s="185"/>
      <c r="L38" s="185"/>
      <c r="M38" s="185"/>
      <c r="N38" s="185"/>
      <c r="O38" s="186"/>
      <c r="P38" s="171"/>
      <c r="Q38" s="168"/>
    </row>
    <row r="39" spans="1:17" x14ac:dyDescent="0.25">
      <c r="A39" s="166"/>
      <c r="B39" s="170"/>
      <c r="C39" s="187">
        <v>44070</v>
      </c>
      <c r="D39" s="188" t="s">
        <v>132</v>
      </c>
      <c r="E39" s="189" t="s">
        <v>133</v>
      </c>
      <c r="F39" s="190"/>
      <c r="G39" s="190"/>
      <c r="H39" s="190"/>
      <c r="I39" s="190"/>
      <c r="J39" s="190"/>
      <c r="K39" s="190"/>
      <c r="L39" s="190"/>
      <c r="M39" s="190"/>
      <c r="N39" s="190"/>
      <c r="O39" s="191"/>
      <c r="P39" s="171"/>
      <c r="Q39" s="168"/>
    </row>
    <row r="40" spans="1:17" x14ac:dyDescent="0.25">
      <c r="A40" s="166"/>
      <c r="B40" s="170"/>
      <c r="C40" s="187">
        <v>44057</v>
      </c>
      <c r="D40" s="188" t="s">
        <v>126</v>
      </c>
      <c r="E40" s="189" t="s">
        <v>127</v>
      </c>
      <c r="F40" s="190"/>
      <c r="G40" s="190"/>
      <c r="H40" s="190"/>
      <c r="I40" s="190"/>
      <c r="J40" s="190"/>
      <c r="K40" s="190"/>
      <c r="L40" s="190"/>
      <c r="M40" s="190"/>
      <c r="N40" s="190"/>
      <c r="O40" s="191"/>
      <c r="P40" s="171"/>
      <c r="Q40" s="168"/>
    </row>
    <row r="41" spans="1:17" x14ac:dyDescent="0.25">
      <c r="A41" s="166"/>
      <c r="B41" s="170"/>
      <c r="C41" s="170"/>
      <c r="D41" s="170"/>
      <c r="E41" s="170"/>
      <c r="F41" s="170"/>
      <c r="G41" s="170"/>
      <c r="H41" s="170"/>
      <c r="I41" s="170"/>
      <c r="J41" s="170"/>
      <c r="K41" s="170"/>
      <c r="L41" s="170"/>
      <c r="M41" s="170"/>
      <c r="N41" s="170"/>
      <c r="O41" s="170"/>
      <c r="P41" s="171"/>
      <c r="Q41" s="168"/>
    </row>
    <row r="42" spans="1:17" x14ac:dyDescent="0.25">
      <c r="A42" s="166"/>
      <c r="B42" s="192" t="s">
        <v>128</v>
      </c>
      <c r="C42" s="192"/>
      <c r="D42" s="192"/>
      <c r="E42" s="192"/>
      <c r="F42" s="192"/>
      <c r="G42" s="192"/>
      <c r="H42" s="192"/>
      <c r="I42" s="192"/>
      <c r="J42" s="192"/>
      <c r="K42" s="192"/>
      <c r="L42" s="192"/>
      <c r="M42" s="192"/>
      <c r="N42" s="192"/>
      <c r="O42" s="192"/>
      <c r="P42" s="171"/>
      <c r="Q42" s="168"/>
    </row>
    <row r="43" spans="1:17" x14ac:dyDescent="0.25">
      <c r="A43" s="166"/>
      <c r="B43" s="171"/>
      <c r="C43" s="171"/>
      <c r="D43" s="171"/>
      <c r="E43" s="171"/>
      <c r="F43" s="171"/>
      <c r="G43" s="171"/>
      <c r="H43" s="171"/>
      <c r="I43" s="171"/>
      <c r="J43" s="171"/>
      <c r="K43" s="171"/>
      <c r="L43" s="171"/>
      <c r="M43" s="171"/>
      <c r="N43" s="171"/>
      <c r="O43" s="171"/>
      <c r="P43" s="171"/>
      <c r="Q43" s="168"/>
    </row>
    <row r="44" spans="1:17" ht="15" customHeight="1" x14ac:dyDescent="0.25">
      <c r="A44" s="166"/>
      <c r="B44" s="171"/>
      <c r="C44" s="402" t="s">
        <v>148</v>
      </c>
      <c r="D44" s="403"/>
      <c r="E44" s="403"/>
      <c r="F44" s="403"/>
      <c r="G44" s="403"/>
      <c r="H44" s="403"/>
      <c r="I44" s="403"/>
      <c r="J44" s="403"/>
      <c r="K44" s="403"/>
      <c r="L44" s="403"/>
      <c r="M44" s="403"/>
      <c r="N44" s="403"/>
      <c r="O44" s="404"/>
      <c r="P44" s="171"/>
      <c r="Q44" s="168"/>
    </row>
    <row r="45" spans="1:17" x14ac:dyDescent="0.25">
      <c r="A45" s="166"/>
      <c r="B45" s="171"/>
      <c r="C45" s="405"/>
      <c r="D45" s="406"/>
      <c r="E45" s="406"/>
      <c r="F45" s="406"/>
      <c r="G45" s="406"/>
      <c r="H45" s="406"/>
      <c r="I45" s="406"/>
      <c r="J45" s="406"/>
      <c r="K45" s="406"/>
      <c r="L45" s="406"/>
      <c r="M45" s="406"/>
      <c r="N45" s="406"/>
      <c r="O45" s="407"/>
      <c r="P45" s="171"/>
      <c r="Q45" s="168"/>
    </row>
    <row r="46" spans="1:17" x14ac:dyDescent="0.25">
      <c r="A46" s="166"/>
      <c r="B46" s="171"/>
      <c r="C46" s="405"/>
      <c r="D46" s="406"/>
      <c r="E46" s="406"/>
      <c r="F46" s="406"/>
      <c r="G46" s="406"/>
      <c r="H46" s="406"/>
      <c r="I46" s="406"/>
      <c r="J46" s="406"/>
      <c r="K46" s="406"/>
      <c r="L46" s="406"/>
      <c r="M46" s="406"/>
      <c r="N46" s="406"/>
      <c r="O46" s="407"/>
      <c r="P46" s="171"/>
      <c r="Q46" s="168"/>
    </row>
    <row r="47" spans="1:17" x14ac:dyDescent="0.25">
      <c r="A47" s="166"/>
      <c r="B47" s="171"/>
      <c r="C47" s="405"/>
      <c r="D47" s="406"/>
      <c r="E47" s="406"/>
      <c r="F47" s="406"/>
      <c r="G47" s="406"/>
      <c r="H47" s="406"/>
      <c r="I47" s="406"/>
      <c r="J47" s="406"/>
      <c r="K47" s="406"/>
      <c r="L47" s="406"/>
      <c r="M47" s="406"/>
      <c r="N47" s="406"/>
      <c r="O47" s="407"/>
      <c r="P47" s="171"/>
      <c r="Q47" s="168"/>
    </row>
    <row r="48" spans="1:17" x14ac:dyDescent="0.25">
      <c r="A48" s="166"/>
      <c r="B48" s="171"/>
      <c r="C48" s="405"/>
      <c r="D48" s="406"/>
      <c r="E48" s="406"/>
      <c r="F48" s="406"/>
      <c r="G48" s="406"/>
      <c r="H48" s="406"/>
      <c r="I48" s="406"/>
      <c r="J48" s="406"/>
      <c r="K48" s="406"/>
      <c r="L48" s="406"/>
      <c r="M48" s="406"/>
      <c r="N48" s="406"/>
      <c r="O48" s="407"/>
      <c r="P48" s="171"/>
      <c r="Q48" s="168"/>
    </row>
    <row r="49" spans="1:17" x14ac:dyDescent="0.25">
      <c r="A49" s="166"/>
      <c r="B49" s="171"/>
      <c r="C49" s="405"/>
      <c r="D49" s="406"/>
      <c r="E49" s="406"/>
      <c r="F49" s="406"/>
      <c r="G49" s="406"/>
      <c r="H49" s="406"/>
      <c r="I49" s="406"/>
      <c r="J49" s="406"/>
      <c r="K49" s="406"/>
      <c r="L49" s="406"/>
      <c r="M49" s="406"/>
      <c r="N49" s="406"/>
      <c r="O49" s="407"/>
      <c r="P49" s="171"/>
      <c r="Q49" s="168"/>
    </row>
    <row r="50" spans="1:17" x14ac:dyDescent="0.25">
      <c r="A50" s="166"/>
      <c r="B50" s="171"/>
      <c r="C50" s="405"/>
      <c r="D50" s="406"/>
      <c r="E50" s="406"/>
      <c r="F50" s="406"/>
      <c r="G50" s="406"/>
      <c r="H50" s="406"/>
      <c r="I50" s="406"/>
      <c r="J50" s="406"/>
      <c r="K50" s="406"/>
      <c r="L50" s="406"/>
      <c r="M50" s="406"/>
      <c r="N50" s="406"/>
      <c r="O50" s="407"/>
      <c r="P50" s="171"/>
      <c r="Q50" s="168"/>
    </row>
    <row r="51" spans="1:17" x14ac:dyDescent="0.25">
      <c r="A51" s="166"/>
      <c r="B51" s="171"/>
      <c r="C51" s="405"/>
      <c r="D51" s="406"/>
      <c r="E51" s="406"/>
      <c r="F51" s="406"/>
      <c r="G51" s="406"/>
      <c r="H51" s="406"/>
      <c r="I51" s="406"/>
      <c r="J51" s="406"/>
      <c r="K51" s="406"/>
      <c r="L51" s="406"/>
      <c r="M51" s="406"/>
      <c r="N51" s="406"/>
      <c r="O51" s="407"/>
      <c r="P51" s="171"/>
      <c r="Q51" s="168"/>
    </row>
    <row r="52" spans="1:17" x14ac:dyDescent="0.25">
      <c r="A52" s="166"/>
      <c r="B52" s="171"/>
      <c r="C52" s="405"/>
      <c r="D52" s="406"/>
      <c r="E52" s="406"/>
      <c r="F52" s="406"/>
      <c r="G52" s="406"/>
      <c r="H52" s="406"/>
      <c r="I52" s="406"/>
      <c r="J52" s="406"/>
      <c r="K52" s="406"/>
      <c r="L52" s="406"/>
      <c r="M52" s="406"/>
      <c r="N52" s="406"/>
      <c r="O52" s="407"/>
      <c r="P52" s="171"/>
      <c r="Q52" s="168"/>
    </row>
    <row r="53" spans="1:17" x14ac:dyDescent="0.25">
      <c r="A53" s="166"/>
      <c r="B53" s="171"/>
      <c r="C53" s="405"/>
      <c r="D53" s="406"/>
      <c r="E53" s="406"/>
      <c r="F53" s="406"/>
      <c r="G53" s="406"/>
      <c r="H53" s="406"/>
      <c r="I53" s="406"/>
      <c r="J53" s="406"/>
      <c r="K53" s="406"/>
      <c r="L53" s="406"/>
      <c r="M53" s="406"/>
      <c r="N53" s="406"/>
      <c r="O53" s="407"/>
      <c r="P53" s="171"/>
      <c r="Q53" s="168"/>
    </row>
    <row r="54" spans="1:17" x14ac:dyDescent="0.25">
      <c r="A54" s="166"/>
      <c r="B54" s="171"/>
      <c r="C54" s="405"/>
      <c r="D54" s="406"/>
      <c r="E54" s="406"/>
      <c r="F54" s="406"/>
      <c r="G54" s="406"/>
      <c r="H54" s="406"/>
      <c r="I54" s="406"/>
      <c r="J54" s="406"/>
      <c r="K54" s="406"/>
      <c r="L54" s="406"/>
      <c r="M54" s="406"/>
      <c r="N54" s="406"/>
      <c r="O54" s="407"/>
      <c r="P54" s="171"/>
      <c r="Q54" s="168"/>
    </row>
    <row r="55" spans="1:17" x14ac:dyDescent="0.25">
      <c r="A55" s="166"/>
      <c r="B55" s="171"/>
      <c r="C55" s="405"/>
      <c r="D55" s="406"/>
      <c r="E55" s="406"/>
      <c r="F55" s="406"/>
      <c r="G55" s="406"/>
      <c r="H55" s="406"/>
      <c r="I55" s="406"/>
      <c r="J55" s="406"/>
      <c r="K55" s="406"/>
      <c r="L55" s="406"/>
      <c r="M55" s="406"/>
      <c r="N55" s="406"/>
      <c r="O55" s="407"/>
      <c r="P55" s="171"/>
      <c r="Q55" s="168"/>
    </row>
    <row r="56" spans="1:17" x14ac:dyDescent="0.25">
      <c r="A56" s="166"/>
      <c r="B56" s="171"/>
      <c r="C56" s="405"/>
      <c r="D56" s="406"/>
      <c r="E56" s="406"/>
      <c r="F56" s="406"/>
      <c r="G56" s="406"/>
      <c r="H56" s="406"/>
      <c r="I56" s="406"/>
      <c r="J56" s="406"/>
      <c r="K56" s="406"/>
      <c r="L56" s="406"/>
      <c r="M56" s="406"/>
      <c r="N56" s="406"/>
      <c r="O56" s="407"/>
      <c r="P56" s="171"/>
      <c r="Q56" s="168"/>
    </row>
    <row r="57" spans="1:17" x14ac:dyDescent="0.25">
      <c r="A57" s="166"/>
      <c r="B57" s="171"/>
      <c r="C57" s="405"/>
      <c r="D57" s="406"/>
      <c r="E57" s="406"/>
      <c r="F57" s="406"/>
      <c r="G57" s="406"/>
      <c r="H57" s="406"/>
      <c r="I57" s="406"/>
      <c r="J57" s="406"/>
      <c r="K57" s="406"/>
      <c r="L57" s="406"/>
      <c r="M57" s="406"/>
      <c r="N57" s="406"/>
      <c r="O57" s="407"/>
      <c r="P57" s="171"/>
      <c r="Q57" s="168"/>
    </row>
    <row r="58" spans="1:17" x14ac:dyDescent="0.25">
      <c r="A58" s="166"/>
      <c r="B58" s="171"/>
      <c r="C58" s="408"/>
      <c r="D58" s="409"/>
      <c r="E58" s="409"/>
      <c r="F58" s="409"/>
      <c r="G58" s="409"/>
      <c r="H58" s="409"/>
      <c r="I58" s="409"/>
      <c r="J58" s="409"/>
      <c r="K58" s="409"/>
      <c r="L58" s="409"/>
      <c r="M58" s="409"/>
      <c r="N58" s="409"/>
      <c r="O58" s="410"/>
      <c r="P58" s="171"/>
      <c r="Q58" s="168"/>
    </row>
    <row r="59" spans="1:17" x14ac:dyDescent="0.25">
      <c r="A59" s="166"/>
      <c r="B59" s="171"/>
      <c r="C59" s="171"/>
      <c r="D59" s="171"/>
      <c r="E59" s="171"/>
      <c r="F59" s="171"/>
      <c r="G59" s="171"/>
      <c r="H59" s="171"/>
      <c r="I59" s="171"/>
      <c r="J59" s="171"/>
      <c r="K59" s="171"/>
      <c r="L59" s="171"/>
      <c r="M59" s="171"/>
      <c r="N59" s="171"/>
      <c r="O59" s="171"/>
      <c r="P59" s="171"/>
      <c r="Q59" s="168"/>
    </row>
    <row r="60" spans="1:17" x14ac:dyDescent="0.25">
      <c r="A60" s="168"/>
      <c r="B60" s="168"/>
      <c r="C60" s="168"/>
      <c r="D60" s="168"/>
      <c r="E60" s="168"/>
      <c r="F60" s="168"/>
      <c r="G60" s="168"/>
      <c r="H60" s="168"/>
      <c r="I60" s="168"/>
      <c r="J60" s="168"/>
      <c r="K60" s="168"/>
      <c r="L60" s="168"/>
      <c r="M60" s="168"/>
      <c r="N60" s="168"/>
      <c r="O60" s="168"/>
      <c r="P60" s="168"/>
      <c r="Q60" s="168"/>
    </row>
  </sheetData>
  <mergeCells count="1">
    <mergeCell ref="C44:O58"/>
  </mergeCells>
  <pageMargins left="0.23622047244094491" right="0.23622047244094491" top="0.39370078740157483" bottom="0.23622047244094491" header="0.31496062992125984" footer="0.31496062992125984"/>
  <pageSetup scale="39" fitToHeight="0"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ABA94-F462-4CEF-AD4D-4574A121F26B}">
  <sheetPr codeName="Sheet2">
    <tabColor theme="0"/>
    <pageSetUpPr fitToPage="1"/>
  </sheetPr>
  <dimension ref="A1:AH190"/>
  <sheetViews>
    <sheetView zoomScale="85" zoomScaleNormal="85" workbookViewId="0">
      <pane xSplit="3" ySplit="3" topLeftCell="D4" activePane="bottomRight" state="frozen"/>
      <selection pane="topRight"/>
      <selection pane="bottomLeft"/>
      <selection pane="bottomRight"/>
    </sheetView>
  </sheetViews>
  <sheetFormatPr defaultColWidth="9.140625" defaultRowHeight="14.25" customHeight="1" outlineLevelRow="1" outlineLevelCol="1" x14ac:dyDescent="0.25"/>
  <cols>
    <col min="1" max="2" width="22.140625" style="6" customWidth="1"/>
    <col min="3" max="3" width="31.7109375" style="225" customWidth="1" outlineLevel="1"/>
    <col min="4" max="5" width="10.7109375" style="6" customWidth="1"/>
    <col min="6" max="9" width="10.7109375" style="6" customWidth="1" outlineLevel="1"/>
    <col min="10" max="10" width="10.7109375" style="6" customWidth="1"/>
    <col min="11" max="14" width="10.7109375" style="6" customWidth="1" outlineLevel="1"/>
    <col min="15" max="15" width="10.7109375" style="6" customWidth="1"/>
    <col min="16" max="19" width="10.7109375" style="6" customWidth="1" outlineLevel="1"/>
    <col min="20" max="20" width="10.7109375" style="6" customWidth="1"/>
    <col min="21" max="24" width="10.7109375" style="6" customWidth="1" outlineLevel="1"/>
    <col min="25" max="25" width="10.7109375" style="6" customWidth="1"/>
    <col min="26" max="29" width="10.7109375" style="6" customWidth="1" outlineLevel="1"/>
    <col min="30" max="33" width="10.7109375" style="6" customWidth="1"/>
    <col min="34" max="16384" width="9.140625" style="6"/>
  </cols>
  <sheetData>
    <row r="1" spans="1:33" s="4" customFormat="1" ht="14.25" customHeight="1" x14ac:dyDescent="0.25">
      <c r="A1" s="1" t="str">
        <f>IFERROR(MO.CompanyName,"[Company Name]")&amp;" - Ratios"</f>
        <v>[Company Name] - Ratios</v>
      </c>
      <c r="B1" s="193"/>
      <c r="C1" s="224"/>
      <c r="D1" s="2"/>
      <c r="E1" s="2"/>
      <c r="F1" s="2"/>
      <c r="G1" s="2"/>
      <c r="H1" s="2"/>
      <c r="I1" s="2"/>
      <c r="J1" s="2"/>
      <c r="K1" s="2"/>
      <c r="L1" s="2"/>
      <c r="M1" s="2"/>
      <c r="N1" s="2"/>
      <c r="O1" s="2"/>
      <c r="P1" s="2"/>
      <c r="Q1" s="2"/>
      <c r="R1" s="2"/>
      <c r="S1" s="2"/>
      <c r="T1" s="2"/>
      <c r="U1" s="2"/>
      <c r="V1" s="2"/>
      <c r="W1" s="2"/>
      <c r="X1" s="2"/>
      <c r="Y1" s="2"/>
      <c r="Z1" s="2"/>
      <c r="AA1" s="2"/>
      <c r="AB1" s="2"/>
      <c r="AC1" s="2"/>
      <c r="AD1" s="2"/>
      <c r="AE1" s="2"/>
      <c r="AF1" s="2"/>
      <c r="AG1" s="3"/>
    </row>
    <row r="2" spans="1:33" ht="14.25" customHeight="1" x14ac:dyDescent="0.25">
      <c r="A2" s="5"/>
      <c r="B2" s="194"/>
      <c r="D2" s="7" t="e">
        <f>IF(LEFT(D3,1)="F",IF(RIGHT(D3,4)&lt;RIGHT(MO.FirstForecastedFiscalYear,4),"A","F"),
IF(AND(RIGHT(LEFT(D3,2),1)&lt;=RIGHT(LEFT(IF(LEFT(UL.MRQ,1)="F","Q4-"&amp;RIGHT(UL.MRQ,4),UL.MRQ),2),1),RIGHT(D3,4)&lt;=RIGHT(IF(LEFT(UL.MRQ,1)="F","Q4-"&amp;RIGHT(UL.MRQ,4),UL.MRQ),4)),"A",
IF(AND(RIGHT(LEFT(D3,2),1)&gt;RIGHT(LEFT(IF(LEFT(UL.MRQ,1)="F","Q4-"&amp;RIGHT(UL.MRQ,4),UL.MRQ),2),1),RIGHT(D3,4)&lt;RIGHT(IF(LEFT(UL.MRQ,1)="F","Q4-"&amp;RIGHT(UL.MRQ,4),UL.MRQ),4)),"A",
"F")))</f>
        <v>#NAME?</v>
      </c>
      <c r="E2" s="7" t="e">
        <f>IF(LEFT(E3,1)="F",IF(RIGHT(E3,4)&lt;RIGHT(MO.FirstForecastedFiscalYear,4),"A","F"),
IF(AND(RIGHT(LEFT(E3,2),1)&lt;=RIGHT(LEFT(IF(LEFT(UL.MRQ,1)="F","Q4-"&amp;RIGHT(UL.MRQ,4),UL.MRQ),2),1),RIGHT(E3,4)&lt;=RIGHT(IF(LEFT(UL.MRQ,1)="F","Q4-"&amp;RIGHT(UL.MRQ,4),UL.MRQ),4)),"A",
IF(AND(RIGHT(LEFT(E3,2),1)&gt;RIGHT(LEFT(IF(LEFT(UL.MRQ,1)="F","Q4-"&amp;RIGHT(UL.MRQ,4),UL.MRQ),2),1),RIGHT(E3,4)&lt;RIGHT(IF(LEFT(UL.MRQ,1)="F","Q4-"&amp;RIGHT(UL.MRQ,4),UL.MRQ),4)),"A",
"F")))</f>
        <v>#NAME?</v>
      </c>
      <c r="F2" s="7" t="e">
        <f>IF(LEFT(F3,1)="F",IF(RIGHT(F3,4)&lt;RIGHT(MO.FirstForecastedFiscalYear,4),"A","F"),
IF(AND(RIGHT(LEFT(F3,2),1)&lt;=RIGHT(LEFT(IF(LEFT(UL.MRQ,1)="F","Q4-"&amp;RIGHT(UL.MRQ,4),UL.MRQ),2),1),RIGHT(F3,4)&lt;=RIGHT(IF(LEFT(UL.MRQ,1)="F","Q4-"&amp;RIGHT(UL.MRQ,4),UL.MRQ),4)),"A",
IF(AND(RIGHT(LEFT(F3,2),1)&gt;RIGHT(LEFT(IF(LEFT(UL.MRQ,1)="F","Q4-"&amp;RIGHT(UL.MRQ,4),UL.MRQ),2),1),RIGHT(F3,4)&lt;RIGHT(IF(LEFT(UL.MRQ,1)="F","Q4-"&amp;RIGHT(UL.MRQ,4),UL.MRQ),4)),"A",
"F")))</f>
        <v>#NAME?</v>
      </c>
      <c r="G2" s="7" t="e">
        <f>IF(LEFT(G3,1)="F",IF(RIGHT(G3,4)&lt;RIGHT(MO.FirstForecastedFiscalYear,4),"A","F"),
IF(AND(RIGHT(LEFT(G3,2),1)&lt;=RIGHT(LEFT(IF(LEFT(UL.MRQ,1)="F","Q4-"&amp;RIGHT(UL.MRQ,4),UL.MRQ),2),1),RIGHT(G3,4)&lt;=RIGHT(IF(LEFT(UL.MRQ,1)="F","Q4-"&amp;RIGHT(UL.MRQ,4),UL.MRQ),4)),"A",
IF(AND(RIGHT(LEFT(G3,2),1)&gt;RIGHT(LEFT(IF(LEFT(UL.MRQ,1)="F","Q4-"&amp;RIGHT(UL.MRQ,4),UL.MRQ),2),1),RIGHT(G3,4)&lt;RIGHT(IF(LEFT(UL.MRQ,1)="F","Q4-"&amp;RIGHT(UL.MRQ,4),UL.MRQ),4)),"A",
"F")))</f>
        <v>#NAME?</v>
      </c>
      <c r="H2" s="7" t="e">
        <f>IF(LEFT(H3,1)="F",IF(RIGHT(H3,4)&lt;RIGHT(MO.FirstForecastedFiscalYear,4),"A","F"),
IF(AND(RIGHT(LEFT(H3,2),1)&lt;=RIGHT(LEFT(IF(LEFT(UL.MRQ,1)="F","Q4-"&amp;RIGHT(UL.MRQ,4),UL.MRQ),2),1),RIGHT(H3,4)&lt;=RIGHT(IF(LEFT(UL.MRQ,1)="F","Q4-"&amp;RIGHT(UL.MRQ,4),UL.MRQ),4)),"A",
IF(AND(RIGHT(LEFT(H3,2),1)&gt;RIGHT(LEFT(IF(LEFT(UL.MRQ,1)="F","Q4-"&amp;RIGHT(UL.MRQ,4),UL.MRQ),2),1),RIGHT(H3,4)&lt;RIGHT(IF(LEFT(UL.MRQ,1)="F","Q4-"&amp;RIGHT(UL.MRQ,4),UL.MRQ),4)),"A",
"F")))</f>
        <v>#NAME?</v>
      </c>
      <c r="I2" s="7" t="e">
        <f>IF(LEFT(I3,1)="F",IF(RIGHT(I3,4)&lt;RIGHT(MO.FirstForecastedFiscalYear,4),"A","F"),
IF(AND(RIGHT(LEFT(I3,2),1)&lt;=RIGHT(LEFT(IF(LEFT(UL.MRQ,1)="F","Q4-"&amp;RIGHT(UL.MRQ,4),UL.MRQ),2),1),RIGHT(I3,4)&lt;=RIGHT(IF(LEFT(UL.MRQ,1)="F","Q4-"&amp;RIGHT(UL.MRQ,4),UL.MRQ),4)),"A",
IF(AND(RIGHT(LEFT(I3,2),1)&gt;RIGHT(LEFT(IF(LEFT(UL.MRQ,1)="F","Q4-"&amp;RIGHT(UL.MRQ,4),UL.MRQ),2),1),RIGHT(I3,4)&lt;RIGHT(IF(LEFT(UL.MRQ,1)="F","Q4-"&amp;RIGHT(UL.MRQ,4),UL.MRQ),4)),"A",
"F")))</f>
        <v>#NAME?</v>
      </c>
      <c r="J2" s="7" t="e">
        <f>IF(LEFT(J3,1)="F",IF(RIGHT(J3,4)&lt;RIGHT(MO.FirstForecastedFiscalYear,4),"A","F"),
IF(AND(RIGHT(LEFT(J3,2),1)&lt;=RIGHT(LEFT(IF(LEFT(UL.MRQ,1)="F","Q4-"&amp;RIGHT(UL.MRQ,4),UL.MRQ),2),1),RIGHT(J3,4)&lt;=RIGHT(IF(LEFT(UL.MRQ,1)="F","Q4-"&amp;RIGHT(UL.MRQ,4),UL.MRQ),4)),"A",
IF(AND(RIGHT(LEFT(J3,2),1)&gt;RIGHT(LEFT(IF(LEFT(UL.MRQ,1)="F","Q4-"&amp;RIGHT(UL.MRQ,4),UL.MRQ),2),1),RIGHT(J3,4)&lt;RIGHT(IF(LEFT(UL.MRQ,1)="F","Q4-"&amp;RIGHT(UL.MRQ,4),UL.MRQ),4)),"A",
"F")))</f>
        <v>#NAME?</v>
      </c>
      <c r="K2" s="7" t="e">
        <f>IF(LEFT(K3,1)="F",IF(RIGHT(K3,4)&lt;RIGHT(MO.FirstForecastedFiscalYear,4),"A","F"),
IF(AND(RIGHT(LEFT(K3,2),1)&lt;=RIGHT(LEFT(IF(LEFT(UL.MRQ,1)="F","Q4-"&amp;RIGHT(UL.MRQ,4),UL.MRQ),2),1),RIGHT(K3,4)&lt;=RIGHT(IF(LEFT(UL.MRQ,1)="F","Q4-"&amp;RIGHT(UL.MRQ,4),UL.MRQ),4)),"A",
IF(AND(RIGHT(LEFT(K3,2),1)&gt;RIGHT(LEFT(IF(LEFT(UL.MRQ,1)="F","Q4-"&amp;RIGHT(UL.MRQ,4),UL.MRQ),2),1),RIGHT(K3,4)&lt;RIGHT(IF(LEFT(UL.MRQ,1)="F","Q4-"&amp;RIGHT(UL.MRQ,4),UL.MRQ),4)),"A",
"F")))</f>
        <v>#NAME?</v>
      </c>
      <c r="L2" s="7" t="e">
        <f>IF(LEFT(L3,1)="F",IF(RIGHT(L3,4)&lt;RIGHT(MO.FirstForecastedFiscalYear,4),"A","F"),
IF(AND(RIGHT(LEFT(L3,2),1)&lt;=RIGHT(LEFT(IF(LEFT(UL.MRQ,1)="F","Q4-"&amp;RIGHT(UL.MRQ,4),UL.MRQ),2),1),RIGHT(L3,4)&lt;=RIGHT(IF(LEFT(UL.MRQ,1)="F","Q4-"&amp;RIGHT(UL.MRQ,4),UL.MRQ),4)),"A",
IF(AND(RIGHT(LEFT(L3,2),1)&gt;RIGHT(LEFT(IF(LEFT(UL.MRQ,1)="F","Q4-"&amp;RIGHT(UL.MRQ,4),UL.MRQ),2),1),RIGHT(L3,4)&lt;RIGHT(IF(LEFT(UL.MRQ,1)="F","Q4-"&amp;RIGHT(UL.MRQ,4),UL.MRQ),4)),"A",
"F")))</f>
        <v>#NAME?</v>
      </c>
      <c r="M2" s="7" t="e">
        <f>IF(LEFT(M3,1)="F",IF(RIGHT(M3,4)&lt;RIGHT(MO.FirstForecastedFiscalYear,4),"A","F"),
IF(AND(RIGHT(LEFT(M3,2),1)&lt;=RIGHT(LEFT(IF(LEFT(UL.MRQ,1)="F","Q4-"&amp;RIGHT(UL.MRQ,4),UL.MRQ),2),1),RIGHT(M3,4)&lt;=RIGHT(IF(LEFT(UL.MRQ,1)="F","Q4-"&amp;RIGHT(UL.MRQ,4),UL.MRQ),4)),"A",
IF(AND(RIGHT(LEFT(M3,2),1)&gt;RIGHT(LEFT(IF(LEFT(UL.MRQ,1)="F","Q4-"&amp;RIGHT(UL.MRQ,4),UL.MRQ),2),1),RIGHT(M3,4)&lt;RIGHT(IF(LEFT(UL.MRQ,1)="F","Q4-"&amp;RIGHT(UL.MRQ,4),UL.MRQ),4)),"A",
"F")))</f>
        <v>#NAME?</v>
      </c>
      <c r="N2" s="7" t="e">
        <f>IF(LEFT(N3,1)="F",IF(RIGHT(N3,4)&lt;RIGHT(MO.FirstForecastedFiscalYear,4),"A","F"),
IF(AND(RIGHT(LEFT(N3,2),1)&lt;=RIGHT(LEFT(IF(LEFT(UL.MRQ,1)="F","Q4-"&amp;RIGHT(UL.MRQ,4),UL.MRQ),2),1),RIGHT(N3,4)&lt;=RIGHT(IF(LEFT(UL.MRQ,1)="F","Q4-"&amp;RIGHT(UL.MRQ,4),UL.MRQ),4)),"A",
IF(AND(RIGHT(LEFT(N3,2),1)&gt;RIGHT(LEFT(IF(LEFT(UL.MRQ,1)="F","Q4-"&amp;RIGHT(UL.MRQ,4),UL.MRQ),2),1),RIGHT(N3,4)&lt;RIGHT(IF(LEFT(UL.MRQ,1)="F","Q4-"&amp;RIGHT(UL.MRQ,4),UL.MRQ),4)),"A",
"F")))</f>
        <v>#NAME?</v>
      </c>
      <c r="O2" s="7" t="e">
        <f>IF(LEFT(O3,1)="F",IF(RIGHT(O3,4)&lt;RIGHT(MO.FirstForecastedFiscalYear,4),"A","F"),
IF(AND(RIGHT(LEFT(O3,2),1)&lt;=RIGHT(LEFT(IF(LEFT(UL.MRQ,1)="F","Q4-"&amp;RIGHT(UL.MRQ,4),UL.MRQ),2),1),RIGHT(O3,4)&lt;=RIGHT(IF(LEFT(UL.MRQ,1)="F","Q4-"&amp;RIGHT(UL.MRQ,4),UL.MRQ),4)),"A",
IF(AND(RIGHT(LEFT(O3,2),1)&gt;RIGHT(LEFT(IF(LEFT(UL.MRQ,1)="F","Q4-"&amp;RIGHT(UL.MRQ,4),UL.MRQ),2),1),RIGHT(O3,4)&lt;RIGHT(IF(LEFT(UL.MRQ,1)="F","Q4-"&amp;RIGHT(UL.MRQ,4),UL.MRQ),4)),"A",
"F")))</f>
        <v>#NAME?</v>
      </c>
      <c r="P2" s="7" t="e">
        <f>IF(LEFT(P3,1)="F",IF(RIGHT(P3,4)&lt;RIGHT(MO.FirstForecastedFiscalYear,4),"A","F"),
IF(AND(RIGHT(LEFT(P3,2),1)&lt;=RIGHT(LEFT(IF(LEFT(UL.MRQ,1)="F","Q4-"&amp;RIGHT(UL.MRQ,4),UL.MRQ),2),1),RIGHT(P3,4)&lt;=RIGHT(IF(LEFT(UL.MRQ,1)="F","Q4-"&amp;RIGHT(UL.MRQ,4),UL.MRQ),4)),"A",
IF(AND(RIGHT(LEFT(P3,2),1)&gt;RIGHT(LEFT(IF(LEFT(UL.MRQ,1)="F","Q4-"&amp;RIGHT(UL.MRQ,4),UL.MRQ),2),1),RIGHT(P3,4)&lt;RIGHT(IF(LEFT(UL.MRQ,1)="F","Q4-"&amp;RIGHT(UL.MRQ,4),UL.MRQ),4)),"A",
"F")))</f>
        <v>#NAME?</v>
      </c>
      <c r="Q2" s="7" t="e">
        <f>IF(LEFT(Q3,1)="F",IF(RIGHT(Q3,4)&lt;RIGHT(MO.FirstForecastedFiscalYear,4),"A","F"),
IF(AND(RIGHT(LEFT(Q3,2),1)&lt;=RIGHT(LEFT(IF(LEFT(UL.MRQ,1)="F","Q4-"&amp;RIGHT(UL.MRQ,4),UL.MRQ),2),1),RIGHT(Q3,4)&lt;=RIGHT(IF(LEFT(UL.MRQ,1)="F","Q4-"&amp;RIGHT(UL.MRQ,4),UL.MRQ),4)),"A",
IF(AND(RIGHT(LEFT(Q3,2),1)&gt;RIGHT(LEFT(IF(LEFT(UL.MRQ,1)="F","Q4-"&amp;RIGHT(UL.MRQ,4),UL.MRQ),2),1),RIGHT(Q3,4)&lt;RIGHT(IF(LEFT(UL.MRQ,1)="F","Q4-"&amp;RIGHT(UL.MRQ,4),UL.MRQ),4)),"A",
"F")))</f>
        <v>#NAME?</v>
      </c>
      <c r="R2" s="7" t="e">
        <f>IF(LEFT(R3,1)="F",IF(RIGHT(R3,4)&lt;RIGHT(MO.FirstForecastedFiscalYear,4),"A","F"),
IF(AND(RIGHT(LEFT(R3,2),1)&lt;=RIGHT(LEFT(IF(LEFT(UL.MRQ,1)="F","Q4-"&amp;RIGHT(UL.MRQ,4),UL.MRQ),2),1),RIGHT(R3,4)&lt;=RIGHT(IF(LEFT(UL.MRQ,1)="F","Q4-"&amp;RIGHT(UL.MRQ,4),UL.MRQ),4)),"A",
IF(AND(RIGHT(LEFT(R3,2),1)&gt;RIGHT(LEFT(IF(LEFT(UL.MRQ,1)="F","Q4-"&amp;RIGHT(UL.MRQ,4),UL.MRQ),2),1),RIGHT(R3,4)&lt;RIGHT(IF(LEFT(UL.MRQ,1)="F","Q4-"&amp;RIGHT(UL.MRQ,4),UL.MRQ),4)),"A",
"F")))</f>
        <v>#NAME?</v>
      </c>
      <c r="S2" s="7" t="e">
        <f>IF(LEFT(S3,1)="F",IF(RIGHT(S3,4)&lt;RIGHT(MO.FirstForecastedFiscalYear,4),"A","F"),
IF(AND(RIGHT(LEFT(S3,2),1)&lt;=RIGHT(LEFT(IF(LEFT(UL.MRQ,1)="F","Q4-"&amp;RIGHT(UL.MRQ,4),UL.MRQ),2),1),RIGHT(S3,4)&lt;=RIGHT(IF(LEFT(UL.MRQ,1)="F","Q4-"&amp;RIGHT(UL.MRQ,4),UL.MRQ),4)),"A",
IF(AND(RIGHT(LEFT(S3,2),1)&gt;RIGHT(LEFT(IF(LEFT(UL.MRQ,1)="F","Q4-"&amp;RIGHT(UL.MRQ,4),UL.MRQ),2),1),RIGHT(S3,4)&lt;RIGHT(IF(LEFT(UL.MRQ,1)="F","Q4-"&amp;RIGHT(UL.MRQ,4),UL.MRQ),4)),"A",
"F")))</f>
        <v>#NAME?</v>
      </c>
      <c r="T2" s="7" t="e">
        <f>IF(LEFT(T3,1)="F",IF(RIGHT(T3,4)&lt;RIGHT(MO.FirstForecastedFiscalYear,4),"A","F"),
IF(AND(RIGHT(LEFT(T3,2),1)&lt;=RIGHT(LEFT(IF(LEFT(UL.MRQ,1)="F","Q4-"&amp;RIGHT(UL.MRQ,4),UL.MRQ),2),1),RIGHT(T3,4)&lt;=RIGHT(IF(LEFT(UL.MRQ,1)="F","Q4-"&amp;RIGHT(UL.MRQ,4),UL.MRQ),4)),"A",
IF(AND(RIGHT(LEFT(T3,2),1)&gt;RIGHT(LEFT(IF(LEFT(UL.MRQ,1)="F","Q4-"&amp;RIGHT(UL.MRQ,4),UL.MRQ),2),1),RIGHT(T3,4)&lt;RIGHT(IF(LEFT(UL.MRQ,1)="F","Q4-"&amp;RIGHT(UL.MRQ,4),UL.MRQ),4)),"A",
"F")))</f>
        <v>#NAME?</v>
      </c>
      <c r="U2" s="7" t="e">
        <f>IF(LEFT(U3,1)="F",IF(RIGHT(U3,4)&lt;RIGHT(MO.FirstForecastedFiscalYear,4),"A","F"),
IF(AND(RIGHT(LEFT(U3,2),1)&lt;=RIGHT(LEFT(IF(LEFT(UL.MRQ,1)="F","Q4-"&amp;RIGHT(UL.MRQ,4),UL.MRQ),2),1),RIGHT(U3,4)&lt;=RIGHT(IF(LEFT(UL.MRQ,1)="F","Q4-"&amp;RIGHT(UL.MRQ,4),UL.MRQ),4)),"A",
IF(AND(RIGHT(LEFT(U3,2),1)&gt;RIGHT(LEFT(IF(LEFT(UL.MRQ,1)="F","Q4-"&amp;RIGHT(UL.MRQ,4),UL.MRQ),2),1),RIGHT(U3,4)&lt;RIGHT(IF(LEFT(UL.MRQ,1)="F","Q4-"&amp;RIGHT(UL.MRQ,4),UL.MRQ),4)),"A",
"F")))</f>
        <v>#NAME?</v>
      </c>
      <c r="V2" s="7" t="e">
        <f>IF(LEFT(V3,1)="F",IF(RIGHT(V3,4)&lt;RIGHT(MO.FirstForecastedFiscalYear,4),"A","F"),
IF(AND(RIGHT(LEFT(V3,2),1)&lt;=RIGHT(LEFT(IF(LEFT(UL.MRQ,1)="F","Q4-"&amp;RIGHT(UL.MRQ,4),UL.MRQ),2),1),RIGHT(V3,4)&lt;=RIGHT(IF(LEFT(UL.MRQ,1)="F","Q4-"&amp;RIGHT(UL.MRQ,4),UL.MRQ),4)),"A",
IF(AND(RIGHT(LEFT(V3,2),1)&gt;RIGHT(LEFT(IF(LEFT(UL.MRQ,1)="F","Q4-"&amp;RIGHT(UL.MRQ,4),UL.MRQ),2),1),RIGHT(V3,4)&lt;RIGHT(IF(LEFT(UL.MRQ,1)="F","Q4-"&amp;RIGHT(UL.MRQ,4),UL.MRQ),4)),"A",
"F")))</f>
        <v>#NAME?</v>
      </c>
      <c r="W2" s="7" t="e">
        <f>IF(LEFT(W3,1)="F",IF(RIGHT(W3,4)&lt;RIGHT(MO.FirstForecastedFiscalYear,4),"A","F"),
IF(AND(RIGHT(LEFT(W3,2),1)&lt;=RIGHT(LEFT(IF(LEFT(UL.MRQ,1)="F","Q4-"&amp;RIGHT(UL.MRQ,4),UL.MRQ),2),1),RIGHT(W3,4)&lt;=RIGHT(IF(LEFT(UL.MRQ,1)="F","Q4-"&amp;RIGHT(UL.MRQ,4),UL.MRQ),4)),"A",
IF(AND(RIGHT(LEFT(W3,2),1)&gt;RIGHT(LEFT(IF(LEFT(UL.MRQ,1)="F","Q4-"&amp;RIGHT(UL.MRQ,4),UL.MRQ),2),1),RIGHT(W3,4)&lt;RIGHT(IF(LEFT(UL.MRQ,1)="F","Q4-"&amp;RIGHT(UL.MRQ,4),UL.MRQ),4)),"A",
"F")))</f>
        <v>#NAME?</v>
      </c>
      <c r="X2" s="7" t="e">
        <f>IF(LEFT(X3,1)="F",IF(RIGHT(X3,4)&lt;RIGHT(MO.FirstForecastedFiscalYear,4),"A","F"),
IF(AND(RIGHT(LEFT(X3,2),1)&lt;=RIGHT(LEFT(IF(LEFT(UL.MRQ,1)="F","Q4-"&amp;RIGHT(UL.MRQ,4),UL.MRQ),2),1),RIGHT(X3,4)&lt;=RIGHT(IF(LEFT(UL.MRQ,1)="F","Q4-"&amp;RIGHT(UL.MRQ,4),UL.MRQ),4)),"A",
IF(AND(RIGHT(LEFT(X3,2),1)&gt;RIGHT(LEFT(IF(LEFT(UL.MRQ,1)="F","Q4-"&amp;RIGHT(UL.MRQ,4),UL.MRQ),2),1),RIGHT(X3,4)&lt;RIGHT(IF(LEFT(UL.MRQ,1)="F","Q4-"&amp;RIGHT(UL.MRQ,4),UL.MRQ),4)),"A",
"F")))</f>
        <v>#NAME?</v>
      </c>
      <c r="Y2" s="7" t="e">
        <f>IF(LEFT(Y3,1)="F",IF(RIGHT(Y3,4)&lt;RIGHT(MO.FirstForecastedFiscalYear,4),"A","F"),
IF(AND(RIGHT(LEFT(Y3,2),1)&lt;=RIGHT(LEFT(IF(LEFT(UL.MRQ,1)="F","Q4-"&amp;RIGHT(UL.MRQ,4),UL.MRQ),2),1),RIGHT(Y3,4)&lt;=RIGHT(IF(LEFT(UL.MRQ,1)="F","Q4-"&amp;RIGHT(UL.MRQ,4),UL.MRQ),4)),"A",
IF(AND(RIGHT(LEFT(Y3,2),1)&gt;RIGHT(LEFT(IF(LEFT(UL.MRQ,1)="F","Q4-"&amp;RIGHT(UL.MRQ,4),UL.MRQ),2),1),RIGHT(Y3,4)&lt;RIGHT(IF(LEFT(UL.MRQ,1)="F","Q4-"&amp;RIGHT(UL.MRQ,4),UL.MRQ),4)),"A",
"F")))</f>
        <v>#NAME?</v>
      </c>
      <c r="Z2" s="7" t="e">
        <f>IF(LEFT(Z3,1)="F",IF(RIGHT(Z3,4)&lt;RIGHT(MO.FirstForecastedFiscalYear,4),"A","F"),
IF(AND(RIGHT(LEFT(Z3,2),1)&lt;=RIGHT(LEFT(IF(LEFT(UL.MRQ,1)="F","Q4-"&amp;RIGHT(UL.MRQ,4),UL.MRQ),2),1),RIGHT(Z3,4)&lt;=RIGHT(IF(LEFT(UL.MRQ,1)="F","Q4-"&amp;RIGHT(UL.MRQ,4),UL.MRQ),4)),"A",
IF(AND(RIGHT(LEFT(Z3,2),1)&gt;RIGHT(LEFT(IF(LEFT(UL.MRQ,1)="F","Q4-"&amp;RIGHT(UL.MRQ,4),UL.MRQ),2),1),RIGHT(Z3,4)&lt;RIGHT(IF(LEFT(UL.MRQ,1)="F","Q4-"&amp;RIGHT(UL.MRQ,4),UL.MRQ),4)),"A",
"F")))</f>
        <v>#NAME?</v>
      </c>
      <c r="AA2" s="7" t="e">
        <f>IF(LEFT(AA3,1)="F",IF(RIGHT(AA3,4)&lt;RIGHT(MO.FirstForecastedFiscalYear,4),"A","F"),
IF(AND(RIGHT(LEFT(AA3,2),1)&lt;=RIGHT(LEFT(IF(LEFT(UL.MRQ,1)="F","Q4-"&amp;RIGHT(UL.MRQ,4),UL.MRQ),2),1),RIGHT(AA3,4)&lt;=RIGHT(IF(LEFT(UL.MRQ,1)="F","Q4-"&amp;RIGHT(UL.MRQ,4),UL.MRQ),4)),"A",
IF(AND(RIGHT(LEFT(AA3,2),1)&gt;RIGHT(LEFT(IF(LEFT(UL.MRQ,1)="F","Q4-"&amp;RIGHT(UL.MRQ,4),UL.MRQ),2),1),RIGHT(AA3,4)&lt;RIGHT(IF(LEFT(UL.MRQ,1)="F","Q4-"&amp;RIGHT(UL.MRQ,4),UL.MRQ),4)),"A",
"F")))</f>
        <v>#NAME?</v>
      </c>
      <c r="AB2" s="7" t="e">
        <f>IF(LEFT(AB3,1)="F",IF(RIGHT(AB3,4)&lt;RIGHT(MO.FirstForecastedFiscalYear,4),"A","F"),
IF(AND(RIGHT(LEFT(AB3,2),1)&lt;=RIGHT(LEFT(IF(LEFT(UL.MRQ,1)="F","Q4-"&amp;RIGHT(UL.MRQ,4),UL.MRQ),2),1),RIGHT(AB3,4)&lt;=RIGHT(IF(LEFT(UL.MRQ,1)="F","Q4-"&amp;RIGHT(UL.MRQ,4),UL.MRQ),4)),"A",
IF(AND(RIGHT(LEFT(AB3,2),1)&gt;RIGHT(LEFT(IF(LEFT(UL.MRQ,1)="F","Q4-"&amp;RIGHT(UL.MRQ,4),UL.MRQ),2),1),RIGHT(AB3,4)&lt;RIGHT(IF(LEFT(UL.MRQ,1)="F","Q4-"&amp;RIGHT(UL.MRQ,4),UL.MRQ),4)),"A",
"F")))</f>
        <v>#NAME?</v>
      </c>
      <c r="AC2" s="7" t="e">
        <f>IF(LEFT(AC3,1)="F",IF(RIGHT(AC3,4)&lt;RIGHT(MO.FirstForecastedFiscalYear,4),"A","F"),
IF(AND(RIGHT(LEFT(AC3,2),1)&lt;=RIGHT(LEFT(IF(LEFT(UL.MRQ,1)="F","Q4-"&amp;RIGHT(UL.MRQ,4),UL.MRQ),2),1),RIGHT(AC3,4)&lt;=RIGHT(IF(LEFT(UL.MRQ,1)="F","Q4-"&amp;RIGHT(UL.MRQ,4),UL.MRQ),4)),"A",
IF(AND(RIGHT(LEFT(AC3,2),1)&gt;RIGHT(LEFT(IF(LEFT(UL.MRQ,1)="F","Q4-"&amp;RIGHT(UL.MRQ,4),UL.MRQ),2),1),RIGHT(AC3,4)&lt;RIGHT(IF(LEFT(UL.MRQ,1)="F","Q4-"&amp;RIGHT(UL.MRQ,4),UL.MRQ),4)),"A",
"F")))</f>
        <v>#NAME?</v>
      </c>
      <c r="AD2" s="7" t="e">
        <f>IF(LEFT(AD3,1)="F",IF(RIGHT(AD3,4)&lt;RIGHT(MO.FirstForecastedFiscalYear,4),"A","F"),
IF(AND(RIGHT(LEFT(AD3,2),1)&lt;=RIGHT(LEFT(IF(LEFT(UL.MRQ,1)="F","Q4-"&amp;RIGHT(UL.MRQ,4),UL.MRQ),2),1),RIGHT(AD3,4)&lt;=RIGHT(IF(LEFT(UL.MRQ,1)="F","Q4-"&amp;RIGHT(UL.MRQ,4),UL.MRQ),4)),"A",
IF(AND(RIGHT(LEFT(AD3,2),1)&gt;RIGHT(LEFT(IF(LEFT(UL.MRQ,1)="F","Q4-"&amp;RIGHT(UL.MRQ,4),UL.MRQ),2),1),RIGHT(AD3,4)&lt;RIGHT(IF(LEFT(UL.MRQ,1)="F","Q4-"&amp;RIGHT(UL.MRQ,4),UL.MRQ),4)),"A",
"F")))</f>
        <v>#NAME?</v>
      </c>
      <c r="AE2" s="7" t="e">
        <f>IF(LEFT(AE3,1)="F",IF(RIGHT(AE3,4)&lt;RIGHT(MO.FirstForecastedFiscalYear,4),"A","F"),
IF(AND(RIGHT(LEFT(AE3,2),1)&lt;=RIGHT(LEFT(IF(LEFT(UL.MRQ,1)="F","Q4-"&amp;RIGHT(UL.MRQ,4),UL.MRQ),2),1),RIGHT(AE3,4)&lt;=RIGHT(IF(LEFT(UL.MRQ,1)="F","Q4-"&amp;RIGHT(UL.MRQ,4),UL.MRQ),4)),"A",
IF(AND(RIGHT(LEFT(AE3,2),1)&gt;RIGHT(LEFT(IF(LEFT(UL.MRQ,1)="F","Q4-"&amp;RIGHT(UL.MRQ,4),UL.MRQ),2),1),RIGHT(AE3,4)&lt;RIGHT(IF(LEFT(UL.MRQ,1)="F","Q4-"&amp;RIGHT(UL.MRQ,4),UL.MRQ),4)),"A",
"F")))</f>
        <v>#NAME?</v>
      </c>
      <c r="AF2" s="7" t="e">
        <f>IF(LEFT(AF3,1)="F",IF(RIGHT(AF3,4)&lt;RIGHT(MO.FirstForecastedFiscalYear,4),"A","F"),
IF(AND(RIGHT(LEFT(AF3,2),1)&lt;=RIGHT(LEFT(IF(LEFT(UL.MRQ,1)="F","Q4-"&amp;RIGHT(UL.MRQ,4),UL.MRQ),2),1),RIGHT(AF3,4)&lt;=RIGHT(IF(LEFT(UL.MRQ,1)="F","Q4-"&amp;RIGHT(UL.MRQ,4),UL.MRQ),4)),"A",
IF(AND(RIGHT(LEFT(AF3,2),1)&gt;RIGHT(LEFT(IF(LEFT(UL.MRQ,1)="F","Q4-"&amp;RIGHT(UL.MRQ,4),UL.MRQ),2),1),RIGHT(AF3,4)&lt;RIGHT(IF(LEFT(UL.MRQ,1)="F","Q4-"&amp;RIGHT(UL.MRQ,4),UL.MRQ),4)),"A",
"F")))</f>
        <v>#NAME?</v>
      </c>
      <c r="AG2" s="8" t="e">
        <f>IF(LEFT(AG3,1)="F",IF(RIGHT(AG3,4)&lt;RIGHT(MO.FirstForecastedFiscalYear,4),"A","F"),
IF(AND(RIGHT(LEFT(AG3,2),1)&lt;=RIGHT(LEFT(IF(LEFT(UL.MRQ,1)="F","Q4-"&amp;RIGHT(UL.MRQ,4),UL.MRQ),2),1),RIGHT(AG3,4)&lt;=RIGHT(IF(LEFT(UL.MRQ,1)="F","Q4-"&amp;RIGHT(UL.MRQ,4),UL.MRQ),4)),"A",
IF(AND(RIGHT(LEFT(AG3,2),1)&gt;RIGHT(LEFT(IF(LEFT(UL.MRQ,1)="F","Q4-"&amp;RIGHT(UL.MRQ,4),UL.MRQ),2),1),RIGHT(AG3,4)&lt;RIGHT(IF(LEFT(UL.MRQ,1)="F","Q4-"&amp;RIGHT(UL.MRQ,4),UL.MRQ),4)),"A",
"F")))</f>
        <v>#NAME?</v>
      </c>
    </row>
    <row r="3" spans="1:33" ht="14.25" customHeight="1" x14ac:dyDescent="0.25">
      <c r="A3" s="9" t="str">
        <f>"in "&amp;IFERROR(MO.ReportCurrency,"")&amp;" mm, except for per share data"</f>
        <v>in  mm, except for per share data</v>
      </c>
      <c r="B3" s="195"/>
      <c r="C3" s="226"/>
      <c r="D3" s="10" t="e">
        <f>"FY"&amp;RIGHT(E3,4)-1</f>
        <v>#NAME?</v>
      </c>
      <c r="E3" s="10" t="e">
        <f>"FY"&amp;RIGHT(J3,4)-1</f>
        <v>#NAME?</v>
      </c>
      <c r="F3" s="10" t="e">
        <f>"Q1-"&amp;RIGHT(J3,4)</f>
        <v>#NAME?</v>
      </c>
      <c r="G3" s="10" t="e">
        <f>"Q2-"&amp;RIGHT(J3,4)</f>
        <v>#NAME?</v>
      </c>
      <c r="H3" s="10" t="e">
        <f>"Q3-"&amp;RIGHT(J3,4)</f>
        <v>#NAME?</v>
      </c>
      <c r="I3" s="10" t="e">
        <f>"Q4-"&amp;RIGHT(J3,4)</f>
        <v>#NAME?</v>
      </c>
      <c r="J3" s="10" t="e">
        <f>"FY"&amp;RIGHT(O3,4)-1</f>
        <v>#NAME?</v>
      </c>
      <c r="K3" s="10" t="e">
        <f>"Q1-"&amp;RIGHT(O3,4)</f>
        <v>#NAME?</v>
      </c>
      <c r="L3" s="10" t="e">
        <f>"Q2-"&amp;RIGHT(O3,4)</f>
        <v>#NAME?</v>
      </c>
      <c r="M3" s="10" t="e">
        <f>"Q3-"&amp;RIGHT(O3,4)</f>
        <v>#NAME?</v>
      </c>
      <c r="N3" s="10" t="e">
        <f>"Q4-"&amp;RIGHT(O3,4)</f>
        <v>#NAME?</v>
      </c>
      <c r="O3" s="10" t="e">
        <f>"FY"&amp;RIGHT(T3,4)-1</f>
        <v>#NAME?</v>
      </c>
      <c r="P3" s="10" t="e">
        <f>"Q1-"&amp;RIGHT(T3,4)</f>
        <v>#NAME?</v>
      </c>
      <c r="Q3" s="10" t="e">
        <f>"Q2-"&amp;RIGHT(T3,4)</f>
        <v>#NAME?</v>
      </c>
      <c r="R3" s="10" t="e">
        <f>"Q3-"&amp;RIGHT(T3,4)</f>
        <v>#NAME?</v>
      </c>
      <c r="S3" s="10" t="e">
        <f>"Q4-"&amp;RIGHT(T3,4)</f>
        <v>#NAME?</v>
      </c>
      <c r="T3" s="10" t="e">
        <f>"FY"&amp;RIGHT(Y3,4)-1</f>
        <v>#NAME?</v>
      </c>
      <c r="U3" s="10" t="e">
        <f>"Q1-"&amp;RIGHT(Y3,4)</f>
        <v>#NAME?</v>
      </c>
      <c r="V3" s="10" t="e">
        <f>"Q2-"&amp;RIGHT(Y3,4)</f>
        <v>#NAME?</v>
      </c>
      <c r="W3" s="10" t="e">
        <f>"Q3-"&amp;RIGHT(Y3,4)</f>
        <v>#NAME?</v>
      </c>
      <c r="X3" s="10" t="e">
        <f>"Q4-"&amp;RIGHT(Y3,4)</f>
        <v>#NAME?</v>
      </c>
      <c r="Y3" s="10" t="e">
        <f>MO.FirstForecastedFiscalYear</f>
        <v>#NAME?</v>
      </c>
      <c r="Z3" s="10" t="e">
        <f>"Q1-"&amp;RIGHT(AD3,4)</f>
        <v>#NAME?</v>
      </c>
      <c r="AA3" s="10" t="e">
        <f>"Q2-"&amp;RIGHT(AD3,4)</f>
        <v>#NAME?</v>
      </c>
      <c r="AB3" s="10" t="e">
        <f>"Q3-"&amp;RIGHT(AD3,4)</f>
        <v>#NAME?</v>
      </c>
      <c r="AC3" s="10" t="e">
        <f>"Q4-"&amp;RIGHT(AD3,4)</f>
        <v>#NAME?</v>
      </c>
      <c r="AD3" s="10" t="e">
        <f>"FY"&amp;RIGHT(Y3,4)+1</f>
        <v>#NAME?</v>
      </c>
      <c r="AE3" s="10" t="e">
        <f>"FY"&amp;RIGHT(AD3,4)+1</f>
        <v>#NAME?</v>
      </c>
      <c r="AF3" s="10" t="e">
        <f>"FY"&amp;RIGHT(AE3,4)+1</f>
        <v>#NAME?</v>
      </c>
      <c r="AG3" s="11" t="e">
        <f>"FY"&amp;RIGHT(AF3,4)+1</f>
        <v>#NAME?</v>
      </c>
    </row>
    <row r="4" spans="1:33" ht="14.25" customHeight="1" x14ac:dyDescent="0.25">
      <c r="A4" s="12" t="s">
        <v>0</v>
      </c>
      <c r="B4" s="196"/>
      <c r="C4" s="227"/>
      <c r="D4" s="13"/>
      <c r="E4" s="13"/>
      <c r="F4" s="14"/>
      <c r="G4" s="13"/>
      <c r="H4" s="13"/>
      <c r="I4" s="13"/>
      <c r="J4" s="13"/>
      <c r="K4" s="13"/>
      <c r="L4" s="13"/>
      <c r="M4" s="13"/>
      <c r="N4" s="13"/>
      <c r="O4" s="13"/>
      <c r="P4" s="13"/>
      <c r="Q4" s="13"/>
      <c r="R4" s="13"/>
      <c r="S4" s="13"/>
      <c r="T4" s="13"/>
      <c r="U4" s="13"/>
      <c r="V4" s="13"/>
      <c r="W4" s="13"/>
      <c r="X4" s="13"/>
      <c r="Y4" s="13"/>
      <c r="Z4" s="13"/>
      <c r="AA4" s="13"/>
      <c r="AB4" s="13"/>
      <c r="AC4" s="13"/>
      <c r="AD4" s="13"/>
      <c r="AE4" s="13"/>
      <c r="AF4" s="13"/>
      <c r="AG4" s="15"/>
    </row>
    <row r="5" spans="1:33" s="20" customFormat="1" ht="14.25" customHeight="1" outlineLevel="1" x14ac:dyDescent="0.25">
      <c r="A5" s="16" t="str">
        <f>IFERROR(INDEX(MO_RIS_REV_NONGAAP,0,COLUMN(MO_Common_Column_A)),IFERROR(INDEX(MO_RIS_REV,0,COLUMN(MO_Common_Column_A)),"Total Revenue"))</f>
        <v>Total Revenue</v>
      </c>
      <c r="B5" s="197"/>
      <c r="C5" s="228"/>
      <c r="D5" s="17">
        <f>IFERROR(INDEX(MO_RIS_REV_NONGAAP,0,MATCH(D$3,MO_Common_ColumnHeader,0)),IFERROR(INDEX(MO_RIS_REV,0,MATCH(D$3,MO_Common_ColumnHeader,0)),0))</f>
        <v>0</v>
      </c>
      <c r="E5" s="17">
        <f>IFERROR(INDEX(MO_RIS_REV_NONGAAP,0,MATCH(E$3,MO_Common_ColumnHeader,0)),IFERROR(INDEX(MO_RIS_REV,0,MATCH(E$3,MO_Common_ColumnHeader,0)),0))</f>
        <v>0</v>
      </c>
      <c r="F5" s="18">
        <f>IFERROR(INDEX(MO_RIS_REV_NONGAAP,0,MATCH(F$3,MO_Common_ColumnHeader,0)),IFERROR(INDEX(MO_RIS_REV,0,MATCH(F$3,MO_Common_ColumnHeader,0)),0))</f>
        <v>0</v>
      </c>
      <c r="G5" s="18">
        <f>IFERROR(INDEX(MO_RIS_REV_NONGAAP,0,MATCH(G$3,MO_Common_ColumnHeader,0)),IFERROR(INDEX(MO_RIS_REV,0,MATCH(G$3,MO_Common_ColumnHeader,0)),0))</f>
        <v>0</v>
      </c>
      <c r="H5" s="18">
        <f>IFERROR(INDEX(MO_RIS_REV_NONGAAP,0,MATCH(H$3,MO_Common_ColumnHeader,0)),IFERROR(INDEX(MO_RIS_REV,0,MATCH(H$3,MO_Common_ColumnHeader,0)),0))</f>
        <v>0</v>
      </c>
      <c r="I5" s="18">
        <f>IFERROR(INDEX(MO_RIS_REV_NONGAAP,0,MATCH(I$3,MO_Common_ColumnHeader,0)),IFERROR(INDEX(MO_RIS_REV,0,MATCH(I$3,MO_Common_ColumnHeader,0)),0))</f>
        <v>0</v>
      </c>
      <c r="J5" s="17">
        <f>IFERROR(INDEX(MO_RIS_REV_NONGAAP,0,MATCH(J$3,MO_Common_ColumnHeader,0)),IFERROR(INDEX(MO_RIS_REV,0,MATCH(J$3,MO_Common_ColumnHeader,0)),0))</f>
        <v>0</v>
      </c>
      <c r="K5" s="18">
        <f>IFERROR(INDEX(MO_RIS_REV_NONGAAP,0,MATCH(K$3,MO_Common_ColumnHeader,0)),IFERROR(INDEX(MO_RIS_REV,0,MATCH(K$3,MO_Common_ColumnHeader,0)),0))</f>
        <v>0</v>
      </c>
      <c r="L5" s="18">
        <f>IFERROR(INDEX(MO_RIS_REV_NONGAAP,0,MATCH(L$3,MO_Common_ColumnHeader,0)),IFERROR(INDEX(MO_RIS_REV,0,MATCH(L$3,MO_Common_ColumnHeader,0)),0))</f>
        <v>0</v>
      </c>
      <c r="M5" s="18">
        <f>IFERROR(INDEX(MO_RIS_REV_NONGAAP,0,MATCH(M$3,MO_Common_ColumnHeader,0)),IFERROR(INDEX(MO_RIS_REV,0,MATCH(M$3,MO_Common_ColumnHeader,0)),0))</f>
        <v>0</v>
      </c>
      <c r="N5" s="18">
        <f>IFERROR(INDEX(MO_RIS_REV_NONGAAP,0,MATCH(N$3,MO_Common_ColumnHeader,0)),IFERROR(INDEX(MO_RIS_REV,0,MATCH(N$3,MO_Common_ColumnHeader,0)),0))</f>
        <v>0</v>
      </c>
      <c r="O5" s="17">
        <f>IFERROR(INDEX(MO_RIS_REV_NONGAAP,0,MATCH(O$3,MO_Common_ColumnHeader,0)),IFERROR(INDEX(MO_RIS_REV,0,MATCH(O$3,MO_Common_ColumnHeader,0)),0))</f>
        <v>0</v>
      </c>
      <c r="P5" s="18">
        <f>IFERROR(INDEX(MO_RIS_REV_NONGAAP,0,MATCH(P$3,MO_Common_ColumnHeader,0)),IFERROR(INDEX(MO_RIS_REV,0,MATCH(P$3,MO_Common_ColumnHeader,0)),0))</f>
        <v>0</v>
      </c>
      <c r="Q5" s="18">
        <f>IFERROR(INDEX(MO_RIS_REV_NONGAAP,0,MATCH(Q$3,MO_Common_ColumnHeader,0)),IFERROR(INDEX(MO_RIS_REV,0,MATCH(Q$3,MO_Common_ColumnHeader,0)),0))</f>
        <v>0</v>
      </c>
      <c r="R5" s="18">
        <f>IFERROR(INDEX(MO_RIS_REV_NONGAAP,0,MATCH(R$3,MO_Common_ColumnHeader,0)),IFERROR(INDEX(MO_RIS_REV,0,MATCH(R$3,MO_Common_ColumnHeader,0)),0))</f>
        <v>0</v>
      </c>
      <c r="S5" s="18">
        <f>IFERROR(INDEX(MO_RIS_REV_NONGAAP,0,MATCH(S$3,MO_Common_ColumnHeader,0)),IFERROR(INDEX(MO_RIS_REV,0,MATCH(S$3,MO_Common_ColumnHeader,0)),0))</f>
        <v>0</v>
      </c>
      <c r="T5" s="17">
        <f>IFERROR(INDEX(MO_RIS_REV_NONGAAP,0,MATCH(T$3,MO_Common_ColumnHeader,0)),IFERROR(INDEX(MO_RIS_REV,0,MATCH(T$3,MO_Common_ColumnHeader,0)),0))</f>
        <v>0</v>
      </c>
      <c r="U5" s="18">
        <f>IFERROR(INDEX(MO_RIS_REV_NONGAAP,0,MATCH(U$3,MO_Common_ColumnHeader,0)),IFERROR(INDEX(MO_RIS_REV,0,MATCH(U$3,MO_Common_ColumnHeader,0)),0))</f>
        <v>0</v>
      </c>
      <c r="V5" s="18">
        <f>IFERROR(INDEX(MO_RIS_REV_NONGAAP,0,MATCH(V$3,MO_Common_ColumnHeader,0)),IFERROR(INDEX(MO_RIS_REV,0,MATCH(V$3,MO_Common_ColumnHeader,0)),0))</f>
        <v>0</v>
      </c>
      <c r="W5" s="18">
        <f>IFERROR(INDEX(MO_RIS_REV_NONGAAP,0,MATCH(W$3,MO_Common_ColumnHeader,0)),IFERROR(INDEX(MO_RIS_REV,0,MATCH(W$3,MO_Common_ColumnHeader,0)),0))</f>
        <v>0</v>
      </c>
      <c r="X5" s="18">
        <f>IFERROR(INDEX(MO_RIS_REV_NONGAAP,0,MATCH(X$3,MO_Common_ColumnHeader,0)),IFERROR(INDEX(MO_RIS_REV,0,MATCH(X$3,MO_Common_ColumnHeader,0)),0))</f>
        <v>0</v>
      </c>
      <c r="Y5" s="17">
        <f>IFERROR(INDEX(MO_RIS_REV_NONGAAP,0,MATCH(Y$3,MO_Common_ColumnHeader,0)),IFERROR(INDEX(MO_RIS_REV,0,MATCH(Y$3,MO_Common_ColumnHeader,0)),0))</f>
        <v>0</v>
      </c>
      <c r="Z5" s="18">
        <f>IFERROR(INDEX(MO_RIS_REV_NONGAAP,0,MATCH(Z$3,MO_Common_ColumnHeader,0)),IFERROR(INDEX(MO_RIS_REV,0,MATCH(Z$3,MO_Common_ColumnHeader,0)),0))</f>
        <v>0</v>
      </c>
      <c r="AA5" s="18">
        <f>IFERROR(INDEX(MO_RIS_REV_NONGAAP,0,MATCH(AA$3,MO_Common_ColumnHeader,0)),IFERROR(INDEX(MO_RIS_REV,0,MATCH(AA$3,MO_Common_ColumnHeader,0)),0))</f>
        <v>0</v>
      </c>
      <c r="AB5" s="18">
        <f>IFERROR(INDEX(MO_RIS_REV_NONGAAP,0,MATCH(AB$3,MO_Common_ColumnHeader,0)),IFERROR(INDEX(MO_RIS_REV,0,MATCH(AB$3,MO_Common_ColumnHeader,0)),0))</f>
        <v>0</v>
      </c>
      <c r="AC5" s="18">
        <f>IFERROR(INDEX(MO_RIS_REV_NONGAAP,0,MATCH(AC$3,MO_Common_ColumnHeader,0)),IFERROR(INDEX(MO_RIS_REV,0,MATCH(AC$3,MO_Common_ColumnHeader,0)),0))</f>
        <v>0</v>
      </c>
      <c r="AD5" s="17">
        <f>IFERROR(INDEX(MO_RIS_REV_NONGAAP,0,MATCH(AD$3,MO_Common_ColumnHeader,0)),IFERROR(INDEX(MO_RIS_REV,0,MATCH(AD$3,MO_Common_ColumnHeader,0)),0))</f>
        <v>0</v>
      </c>
      <c r="AE5" s="17">
        <f>IFERROR(INDEX(MO_RIS_REV_NONGAAP,0,MATCH(AE$3,MO_Common_ColumnHeader,0)),IFERROR(INDEX(MO_RIS_REV,0,MATCH(AE$3,MO_Common_ColumnHeader,0)),0))</f>
        <v>0</v>
      </c>
      <c r="AF5" s="17">
        <f>IFERROR(INDEX(MO_RIS_REV_NONGAAP,0,MATCH(AF$3,MO_Common_ColumnHeader,0)),IFERROR(INDEX(MO_RIS_REV,0,MATCH(AF$3,MO_Common_ColumnHeader,0)),0))</f>
        <v>0</v>
      </c>
      <c r="AG5" s="19">
        <f>IFERROR(INDEX(MO_RIS_REV_NONGAAP,0,MATCH(AG$3,MO_Common_ColumnHeader,0)),IFERROR(INDEX(MO_RIS_REV,0,MATCH(AG$3,MO_Common_ColumnHeader,0)),0))</f>
        <v>0</v>
      </c>
    </row>
    <row r="6" spans="1:33" s="20" customFormat="1" ht="14.25" customHeight="1" outlineLevel="1" x14ac:dyDescent="0.25">
      <c r="A6" s="16" t="str">
        <f>IFERROR(INDEX(MO_RIS_COGS_NONGAAP,0,COLUMN(MO_Common_Column_A)),"COGS")</f>
        <v>COGS</v>
      </c>
      <c r="B6" s="197"/>
      <c r="C6" s="228"/>
      <c r="D6" s="17">
        <f t="shared" ref="D6:AG6" si="0">IFERROR(D5-D7, 0)</f>
        <v>0</v>
      </c>
      <c r="E6" s="17">
        <f t="shared" si="0"/>
        <v>0</v>
      </c>
      <c r="F6" s="18">
        <f t="shared" si="0"/>
        <v>0</v>
      </c>
      <c r="G6" s="18">
        <f t="shared" si="0"/>
        <v>0</v>
      </c>
      <c r="H6" s="18">
        <f t="shared" si="0"/>
        <v>0</v>
      </c>
      <c r="I6" s="18">
        <f t="shared" si="0"/>
        <v>0</v>
      </c>
      <c r="J6" s="17">
        <f t="shared" si="0"/>
        <v>0</v>
      </c>
      <c r="K6" s="18">
        <f t="shared" si="0"/>
        <v>0</v>
      </c>
      <c r="L6" s="18">
        <f t="shared" si="0"/>
        <v>0</v>
      </c>
      <c r="M6" s="18">
        <f t="shared" si="0"/>
        <v>0</v>
      </c>
      <c r="N6" s="18">
        <f t="shared" si="0"/>
        <v>0</v>
      </c>
      <c r="O6" s="17">
        <f t="shared" si="0"/>
        <v>0</v>
      </c>
      <c r="P6" s="18">
        <f t="shared" si="0"/>
        <v>0</v>
      </c>
      <c r="Q6" s="18">
        <f t="shared" si="0"/>
        <v>0</v>
      </c>
      <c r="R6" s="18">
        <f t="shared" si="0"/>
        <v>0</v>
      </c>
      <c r="S6" s="18">
        <f t="shared" si="0"/>
        <v>0</v>
      </c>
      <c r="T6" s="17">
        <f t="shared" si="0"/>
        <v>0</v>
      </c>
      <c r="U6" s="18">
        <f t="shared" si="0"/>
        <v>0</v>
      </c>
      <c r="V6" s="18">
        <f t="shared" si="0"/>
        <v>0</v>
      </c>
      <c r="W6" s="18">
        <f t="shared" si="0"/>
        <v>0</v>
      </c>
      <c r="X6" s="18">
        <f t="shared" si="0"/>
        <v>0</v>
      </c>
      <c r="Y6" s="17">
        <f t="shared" si="0"/>
        <v>0</v>
      </c>
      <c r="Z6" s="18">
        <f t="shared" si="0"/>
        <v>0</v>
      </c>
      <c r="AA6" s="18">
        <f t="shared" si="0"/>
        <v>0</v>
      </c>
      <c r="AB6" s="18">
        <f t="shared" si="0"/>
        <v>0</v>
      </c>
      <c r="AC6" s="18">
        <f t="shared" si="0"/>
        <v>0</v>
      </c>
      <c r="AD6" s="17">
        <f t="shared" si="0"/>
        <v>0</v>
      </c>
      <c r="AE6" s="17">
        <f t="shared" si="0"/>
        <v>0</v>
      </c>
      <c r="AF6" s="17">
        <f t="shared" si="0"/>
        <v>0</v>
      </c>
      <c r="AG6" s="19">
        <f t="shared" si="0"/>
        <v>0</v>
      </c>
    </row>
    <row r="7" spans="1:33" s="20" customFormat="1" ht="14.25" customHeight="1" outlineLevel="1" x14ac:dyDescent="0.25">
      <c r="A7" s="21" t="str">
        <f>IFERROR(INDEX(MO_RIS_GP_NONGAAP,0,COLUMN(MO_Common_Column_A)),"Gross Profit")</f>
        <v>Gross Profit</v>
      </c>
      <c r="B7" s="198"/>
      <c r="C7" s="228"/>
      <c r="D7" s="17" t="e">
        <f>IFERROR(INDEX(MO_RIS_GP_NONGAAP,0,MATCH(D$3,MO_Common_ColumnHeader,0)),INDEX(MO_RIS_REV,0,MATCH(D$3,MO_Common_ColumnHeader,0))*IFERROR(IFERROR(IFERROR(1-INDEX(MO_MA_COGS_NONGAAP,0,MATCH(D$3,MO_Common_ColumnHeader,0)),1-INDEX(MO_MA_COGS_DA_Including,0,MATCH(D$3,MO_Common_ColumnHeader,0))), 1-INDEX(MO_MA_COGS,0,MATCH(D$3,MO_Common_ColumnHeader,0))), ""))</f>
        <v>#NAME?</v>
      </c>
      <c r="E7" s="17" t="e">
        <f>IFERROR(INDEX(MO_RIS_GP_NONGAAP,0,MATCH(E$3,MO_Common_ColumnHeader,0)),INDEX(MO_RIS_REV,0,MATCH(E$3,MO_Common_ColumnHeader,0))*IFERROR(IFERROR(IFERROR(1-INDEX(MO_MA_COGS_NONGAAP,0,MATCH(E$3,MO_Common_ColumnHeader,0)),1-INDEX(MO_MA_COGS_DA_Including,0,MATCH(E$3,MO_Common_ColumnHeader,0))), 1-INDEX(MO_MA_COGS,0,MATCH(E$3,MO_Common_ColumnHeader,0))), ""))</f>
        <v>#NAME?</v>
      </c>
      <c r="F7" s="18" t="e">
        <f>IFERROR(INDEX(MO_RIS_GP_NONGAAP,0,MATCH(F$3,MO_Common_ColumnHeader,0)),INDEX(MO_RIS_REV,0,MATCH(F$3,MO_Common_ColumnHeader,0))*IFERROR(IFERROR(IFERROR(1-INDEX(MO_MA_COGS_NONGAAP,0,MATCH(F$3,MO_Common_ColumnHeader,0)),1-INDEX(MO_MA_COGS_DA_Including,0,MATCH(F$3,MO_Common_ColumnHeader,0))), 1-INDEX(MO_MA_COGS,0,MATCH(F$3,MO_Common_ColumnHeader,0))), ""))</f>
        <v>#NAME?</v>
      </c>
      <c r="G7" s="18" t="e">
        <f>IFERROR(INDEX(MO_RIS_GP_NONGAAP,0,MATCH(G$3,MO_Common_ColumnHeader,0)),INDEX(MO_RIS_REV,0,MATCH(G$3,MO_Common_ColumnHeader,0))*IFERROR(IFERROR(IFERROR(1-INDEX(MO_MA_COGS_NONGAAP,0,MATCH(G$3,MO_Common_ColumnHeader,0)),1-INDEX(MO_MA_COGS_DA_Including,0,MATCH(G$3,MO_Common_ColumnHeader,0))), 1-INDEX(MO_MA_COGS,0,MATCH(G$3,MO_Common_ColumnHeader,0))), ""))</f>
        <v>#NAME?</v>
      </c>
      <c r="H7" s="18" t="e">
        <f>IFERROR(INDEX(MO_RIS_GP_NONGAAP,0,MATCH(H$3,MO_Common_ColumnHeader,0)),INDEX(MO_RIS_REV,0,MATCH(H$3,MO_Common_ColumnHeader,0))*IFERROR(IFERROR(IFERROR(1-INDEX(MO_MA_COGS_NONGAAP,0,MATCH(H$3,MO_Common_ColumnHeader,0)),1-INDEX(MO_MA_COGS_DA_Including,0,MATCH(H$3,MO_Common_ColumnHeader,0))), 1-INDEX(MO_MA_COGS,0,MATCH(H$3,MO_Common_ColumnHeader,0))), ""))</f>
        <v>#NAME?</v>
      </c>
      <c r="I7" s="18" t="e">
        <f>IFERROR(INDEX(MO_RIS_GP_NONGAAP,0,MATCH(I$3,MO_Common_ColumnHeader,0)),INDEX(MO_RIS_REV,0,MATCH(I$3,MO_Common_ColumnHeader,0))*IFERROR(IFERROR(IFERROR(1-INDEX(MO_MA_COGS_NONGAAP,0,MATCH(I$3,MO_Common_ColumnHeader,0)),1-INDEX(MO_MA_COGS_DA_Including,0,MATCH(I$3,MO_Common_ColumnHeader,0))), 1-INDEX(MO_MA_COGS,0,MATCH(I$3,MO_Common_ColumnHeader,0))), ""))</f>
        <v>#NAME?</v>
      </c>
      <c r="J7" s="17" t="e">
        <f>IFERROR(INDEX(MO_RIS_GP_NONGAAP,0,MATCH(J$3,MO_Common_ColumnHeader,0)),INDEX(MO_RIS_REV,0,MATCH(J$3,MO_Common_ColumnHeader,0))*IFERROR(IFERROR(IFERROR(1-INDEX(MO_MA_COGS_NONGAAP,0,MATCH(J$3,MO_Common_ColumnHeader,0)),1-INDEX(MO_MA_COGS_DA_Including,0,MATCH(J$3,MO_Common_ColumnHeader,0))), 1-INDEX(MO_MA_COGS,0,MATCH(J$3,MO_Common_ColumnHeader,0))), ""))</f>
        <v>#NAME?</v>
      </c>
      <c r="K7" s="18" t="e">
        <f>IFERROR(INDEX(MO_RIS_GP_NONGAAP,0,MATCH(K$3,MO_Common_ColumnHeader,0)),INDEX(MO_RIS_REV,0,MATCH(K$3,MO_Common_ColumnHeader,0))*IFERROR(IFERROR(IFERROR(1-INDEX(MO_MA_COGS_NONGAAP,0,MATCH(K$3,MO_Common_ColumnHeader,0)),1-INDEX(MO_MA_COGS_DA_Including,0,MATCH(K$3,MO_Common_ColumnHeader,0))), 1-INDEX(MO_MA_COGS,0,MATCH(K$3,MO_Common_ColumnHeader,0))), ""))</f>
        <v>#NAME?</v>
      </c>
      <c r="L7" s="18" t="e">
        <f>IFERROR(INDEX(MO_RIS_GP_NONGAAP,0,MATCH(L$3,MO_Common_ColumnHeader,0)),INDEX(MO_RIS_REV,0,MATCH(L$3,MO_Common_ColumnHeader,0))*IFERROR(IFERROR(IFERROR(1-INDEX(MO_MA_COGS_NONGAAP,0,MATCH(L$3,MO_Common_ColumnHeader,0)),1-INDEX(MO_MA_COGS_DA_Including,0,MATCH(L$3,MO_Common_ColumnHeader,0))), 1-INDEX(MO_MA_COGS,0,MATCH(L$3,MO_Common_ColumnHeader,0))), ""))</f>
        <v>#NAME?</v>
      </c>
      <c r="M7" s="18" t="e">
        <f>IFERROR(INDEX(MO_RIS_GP_NONGAAP,0,MATCH(M$3,MO_Common_ColumnHeader,0)),INDEX(MO_RIS_REV,0,MATCH(M$3,MO_Common_ColumnHeader,0))*IFERROR(IFERROR(IFERROR(1-INDEX(MO_MA_COGS_NONGAAP,0,MATCH(M$3,MO_Common_ColumnHeader,0)),1-INDEX(MO_MA_COGS_DA_Including,0,MATCH(M$3,MO_Common_ColumnHeader,0))), 1-INDEX(MO_MA_COGS,0,MATCH(M$3,MO_Common_ColumnHeader,0))), ""))</f>
        <v>#NAME?</v>
      </c>
      <c r="N7" s="18" t="e">
        <f>IFERROR(INDEX(MO_RIS_GP_NONGAAP,0,MATCH(N$3,MO_Common_ColumnHeader,0)),INDEX(MO_RIS_REV,0,MATCH(N$3,MO_Common_ColumnHeader,0))*IFERROR(IFERROR(IFERROR(1-INDEX(MO_MA_COGS_NONGAAP,0,MATCH(N$3,MO_Common_ColumnHeader,0)),1-INDEX(MO_MA_COGS_DA_Including,0,MATCH(N$3,MO_Common_ColumnHeader,0))), 1-INDEX(MO_MA_COGS,0,MATCH(N$3,MO_Common_ColumnHeader,0))), ""))</f>
        <v>#NAME?</v>
      </c>
      <c r="O7" s="17" t="e">
        <f>IFERROR(INDEX(MO_RIS_GP_NONGAAP,0,MATCH(O$3,MO_Common_ColumnHeader,0)),INDEX(MO_RIS_REV,0,MATCH(O$3,MO_Common_ColumnHeader,0))*IFERROR(IFERROR(IFERROR(1-INDEX(MO_MA_COGS_NONGAAP,0,MATCH(O$3,MO_Common_ColumnHeader,0)),1-INDEX(MO_MA_COGS_DA_Including,0,MATCH(O$3,MO_Common_ColumnHeader,0))), 1-INDEX(MO_MA_COGS,0,MATCH(O$3,MO_Common_ColumnHeader,0))), ""))</f>
        <v>#NAME?</v>
      </c>
      <c r="P7" s="18" t="e">
        <f>IFERROR(INDEX(MO_RIS_GP_NONGAAP,0,MATCH(P$3,MO_Common_ColumnHeader,0)),INDEX(MO_RIS_REV,0,MATCH(P$3,MO_Common_ColumnHeader,0))*IFERROR(IFERROR(IFERROR(1-INDEX(MO_MA_COGS_NONGAAP,0,MATCH(P$3,MO_Common_ColumnHeader,0)),1-INDEX(MO_MA_COGS_DA_Including,0,MATCH(P$3,MO_Common_ColumnHeader,0))), 1-INDEX(MO_MA_COGS,0,MATCH(P$3,MO_Common_ColumnHeader,0))), ""))</f>
        <v>#NAME?</v>
      </c>
      <c r="Q7" s="18" t="e">
        <f>IFERROR(INDEX(MO_RIS_GP_NONGAAP,0,MATCH(Q$3,MO_Common_ColumnHeader,0)),INDEX(MO_RIS_REV,0,MATCH(Q$3,MO_Common_ColumnHeader,0))*IFERROR(IFERROR(IFERROR(1-INDEX(MO_MA_COGS_NONGAAP,0,MATCH(Q$3,MO_Common_ColumnHeader,0)),1-INDEX(MO_MA_COGS_DA_Including,0,MATCH(Q$3,MO_Common_ColumnHeader,0))), 1-INDEX(MO_MA_COGS,0,MATCH(Q$3,MO_Common_ColumnHeader,0))), ""))</f>
        <v>#NAME?</v>
      </c>
      <c r="R7" s="18" t="e">
        <f>IFERROR(INDEX(MO_RIS_GP_NONGAAP,0,MATCH(R$3,MO_Common_ColumnHeader,0)),INDEX(MO_RIS_REV,0,MATCH(R$3,MO_Common_ColumnHeader,0))*IFERROR(IFERROR(IFERROR(1-INDEX(MO_MA_COGS_NONGAAP,0,MATCH(R$3,MO_Common_ColumnHeader,0)),1-INDEX(MO_MA_COGS_DA_Including,0,MATCH(R$3,MO_Common_ColumnHeader,0))), 1-INDEX(MO_MA_COGS,0,MATCH(R$3,MO_Common_ColumnHeader,0))), ""))</f>
        <v>#NAME?</v>
      </c>
      <c r="S7" s="18" t="e">
        <f>IFERROR(INDEX(MO_RIS_GP_NONGAAP,0,MATCH(S$3,MO_Common_ColumnHeader,0)),INDEX(MO_RIS_REV,0,MATCH(S$3,MO_Common_ColumnHeader,0))*IFERROR(IFERROR(IFERROR(1-INDEX(MO_MA_COGS_NONGAAP,0,MATCH(S$3,MO_Common_ColumnHeader,0)),1-INDEX(MO_MA_COGS_DA_Including,0,MATCH(S$3,MO_Common_ColumnHeader,0))), 1-INDEX(MO_MA_COGS,0,MATCH(S$3,MO_Common_ColumnHeader,0))), ""))</f>
        <v>#NAME?</v>
      </c>
      <c r="T7" s="17" t="e">
        <f>IFERROR(INDEX(MO_RIS_GP_NONGAAP,0,MATCH(T$3,MO_Common_ColumnHeader,0)),INDEX(MO_RIS_REV,0,MATCH(T$3,MO_Common_ColumnHeader,0))*IFERROR(IFERROR(IFERROR(1-INDEX(MO_MA_COGS_NONGAAP,0,MATCH(T$3,MO_Common_ColumnHeader,0)),1-INDEX(MO_MA_COGS_DA_Including,0,MATCH(T$3,MO_Common_ColumnHeader,0))), 1-INDEX(MO_MA_COGS,0,MATCH(T$3,MO_Common_ColumnHeader,0))), ""))</f>
        <v>#NAME?</v>
      </c>
      <c r="U7" s="18" t="e">
        <f>IFERROR(INDEX(MO_RIS_GP_NONGAAP,0,MATCH(U$3,MO_Common_ColumnHeader,0)),INDEX(MO_RIS_REV,0,MATCH(U$3,MO_Common_ColumnHeader,0))*IFERROR(IFERROR(IFERROR(1-INDEX(MO_MA_COGS_NONGAAP,0,MATCH(U$3,MO_Common_ColumnHeader,0)),1-INDEX(MO_MA_COGS_DA_Including,0,MATCH(U$3,MO_Common_ColumnHeader,0))), 1-INDEX(MO_MA_COGS,0,MATCH(U$3,MO_Common_ColumnHeader,0))), ""))</f>
        <v>#NAME?</v>
      </c>
      <c r="V7" s="18" t="e">
        <f>IFERROR(INDEX(MO_RIS_GP_NONGAAP,0,MATCH(V$3,MO_Common_ColumnHeader,0)),INDEX(MO_RIS_REV,0,MATCH(V$3,MO_Common_ColumnHeader,0))*IFERROR(IFERROR(IFERROR(1-INDEX(MO_MA_COGS_NONGAAP,0,MATCH(V$3,MO_Common_ColumnHeader,0)),1-INDEX(MO_MA_COGS_DA_Including,0,MATCH(V$3,MO_Common_ColumnHeader,0))), 1-INDEX(MO_MA_COGS,0,MATCH(V$3,MO_Common_ColumnHeader,0))), ""))</f>
        <v>#NAME?</v>
      </c>
      <c r="W7" s="18" t="e">
        <f>IFERROR(INDEX(MO_RIS_GP_NONGAAP,0,MATCH(W$3,MO_Common_ColumnHeader,0)),INDEX(MO_RIS_REV,0,MATCH(W$3,MO_Common_ColumnHeader,0))*IFERROR(IFERROR(IFERROR(1-INDEX(MO_MA_COGS_NONGAAP,0,MATCH(W$3,MO_Common_ColumnHeader,0)),1-INDEX(MO_MA_COGS_DA_Including,0,MATCH(W$3,MO_Common_ColumnHeader,0))), 1-INDEX(MO_MA_COGS,0,MATCH(W$3,MO_Common_ColumnHeader,0))), ""))</f>
        <v>#NAME?</v>
      </c>
      <c r="X7" s="18" t="e">
        <f>IFERROR(INDEX(MO_RIS_GP_NONGAAP,0,MATCH(X$3,MO_Common_ColumnHeader,0)),INDEX(MO_RIS_REV,0,MATCH(X$3,MO_Common_ColumnHeader,0))*IFERROR(IFERROR(IFERROR(1-INDEX(MO_MA_COGS_NONGAAP,0,MATCH(X$3,MO_Common_ColumnHeader,0)),1-INDEX(MO_MA_COGS_DA_Including,0,MATCH(X$3,MO_Common_ColumnHeader,0))), 1-INDEX(MO_MA_COGS,0,MATCH(X$3,MO_Common_ColumnHeader,0))), ""))</f>
        <v>#NAME?</v>
      </c>
      <c r="Y7" s="17" t="e">
        <f>IFERROR(INDEX(MO_RIS_GP_NONGAAP,0,MATCH(Y$3,MO_Common_ColumnHeader,0)),INDEX(MO_RIS_REV,0,MATCH(Y$3,MO_Common_ColumnHeader,0))*IFERROR(IFERROR(IFERROR(1-INDEX(MO_MA_COGS_NONGAAP,0,MATCH(Y$3,MO_Common_ColumnHeader,0)),1-INDEX(MO_MA_COGS_DA_Including,0,MATCH(Y$3,MO_Common_ColumnHeader,0))), 1-INDEX(MO_MA_COGS,0,MATCH(Y$3,MO_Common_ColumnHeader,0))), ""))</f>
        <v>#NAME?</v>
      </c>
      <c r="Z7" s="18" t="e">
        <f>IFERROR(INDEX(MO_RIS_GP_NONGAAP,0,MATCH(Z$3,MO_Common_ColumnHeader,0)),INDEX(MO_RIS_REV,0,MATCH(Z$3,MO_Common_ColumnHeader,0))*IFERROR(IFERROR(IFERROR(1-INDEX(MO_MA_COGS_NONGAAP,0,MATCH(Z$3,MO_Common_ColumnHeader,0)),1-INDEX(MO_MA_COGS_DA_Including,0,MATCH(Z$3,MO_Common_ColumnHeader,0))), 1-INDEX(MO_MA_COGS,0,MATCH(Z$3,MO_Common_ColumnHeader,0))), ""))</f>
        <v>#NAME?</v>
      </c>
      <c r="AA7" s="18" t="e">
        <f>IFERROR(INDEX(MO_RIS_GP_NONGAAP,0,MATCH(AA$3,MO_Common_ColumnHeader,0)),INDEX(MO_RIS_REV,0,MATCH(AA$3,MO_Common_ColumnHeader,0))*IFERROR(IFERROR(IFERROR(1-INDEX(MO_MA_COGS_NONGAAP,0,MATCH(AA$3,MO_Common_ColumnHeader,0)),1-INDEX(MO_MA_COGS_DA_Including,0,MATCH(AA$3,MO_Common_ColumnHeader,0))), 1-INDEX(MO_MA_COGS,0,MATCH(AA$3,MO_Common_ColumnHeader,0))), ""))</f>
        <v>#NAME?</v>
      </c>
      <c r="AB7" s="18" t="e">
        <f>IFERROR(INDEX(MO_RIS_GP_NONGAAP,0,MATCH(AB$3,MO_Common_ColumnHeader,0)),INDEX(MO_RIS_REV,0,MATCH(AB$3,MO_Common_ColumnHeader,0))*IFERROR(IFERROR(IFERROR(1-INDEX(MO_MA_COGS_NONGAAP,0,MATCH(AB$3,MO_Common_ColumnHeader,0)),1-INDEX(MO_MA_COGS_DA_Including,0,MATCH(AB$3,MO_Common_ColumnHeader,0))), 1-INDEX(MO_MA_COGS,0,MATCH(AB$3,MO_Common_ColumnHeader,0))), ""))</f>
        <v>#NAME?</v>
      </c>
      <c r="AC7" s="18" t="e">
        <f>IFERROR(INDEX(MO_RIS_GP_NONGAAP,0,MATCH(AC$3,MO_Common_ColumnHeader,0)),INDEX(MO_RIS_REV,0,MATCH(AC$3,MO_Common_ColumnHeader,0))*IFERROR(IFERROR(IFERROR(1-INDEX(MO_MA_COGS_NONGAAP,0,MATCH(AC$3,MO_Common_ColumnHeader,0)),1-INDEX(MO_MA_COGS_DA_Including,0,MATCH(AC$3,MO_Common_ColumnHeader,0))), 1-INDEX(MO_MA_COGS,0,MATCH(AC$3,MO_Common_ColumnHeader,0))), ""))</f>
        <v>#NAME?</v>
      </c>
      <c r="AD7" s="17" t="e">
        <f>IFERROR(INDEX(MO_RIS_GP_NONGAAP,0,MATCH(AD$3,MO_Common_ColumnHeader,0)),INDEX(MO_RIS_REV,0,MATCH(AD$3,MO_Common_ColumnHeader,0))*IFERROR(IFERROR(IFERROR(1-INDEX(MO_MA_COGS_NONGAAP,0,MATCH(AD$3,MO_Common_ColumnHeader,0)),1-INDEX(MO_MA_COGS_DA_Including,0,MATCH(AD$3,MO_Common_ColumnHeader,0))), 1-INDEX(MO_MA_COGS,0,MATCH(AD$3,MO_Common_ColumnHeader,0))), ""))</f>
        <v>#NAME?</v>
      </c>
      <c r="AE7" s="17" t="e">
        <f>IFERROR(INDEX(MO_RIS_GP_NONGAAP,0,MATCH(AE$3,MO_Common_ColumnHeader,0)),INDEX(MO_RIS_REV,0,MATCH(AE$3,MO_Common_ColumnHeader,0))*IFERROR(IFERROR(IFERROR(1-INDEX(MO_MA_COGS_NONGAAP,0,MATCH(AE$3,MO_Common_ColumnHeader,0)),1-INDEX(MO_MA_COGS_DA_Including,0,MATCH(AE$3,MO_Common_ColumnHeader,0))), 1-INDEX(MO_MA_COGS,0,MATCH(AE$3,MO_Common_ColumnHeader,0))), ""))</f>
        <v>#NAME?</v>
      </c>
      <c r="AF7" s="17" t="e">
        <f>IFERROR(INDEX(MO_RIS_GP_NONGAAP,0,MATCH(AF$3,MO_Common_ColumnHeader,0)),INDEX(MO_RIS_REV,0,MATCH(AF$3,MO_Common_ColumnHeader,0))*IFERROR(IFERROR(IFERROR(1-INDEX(MO_MA_COGS_NONGAAP,0,MATCH(AF$3,MO_Common_ColumnHeader,0)),1-INDEX(MO_MA_COGS_DA_Including,0,MATCH(AF$3,MO_Common_ColumnHeader,0))), 1-INDEX(MO_MA_COGS,0,MATCH(AF$3,MO_Common_ColumnHeader,0))), ""))</f>
        <v>#NAME?</v>
      </c>
      <c r="AG7" s="19" t="e">
        <f>IFERROR(INDEX(MO_RIS_GP_NONGAAP,0,MATCH(AG$3,MO_Common_ColumnHeader,0)),INDEX(MO_RIS_REV,0,MATCH(AG$3,MO_Common_ColumnHeader,0))*IFERROR(IFERROR(IFERROR(1-INDEX(MO_MA_COGS_NONGAAP,0,MATCH(AG$3,MO_Common_ColumnHeader,0)),1-INDEX(MO_MA_COGS_DA_Including,0,MATCH(AG$3,MO_Common_ColumnHeader,0))), 1-INDEX(MO_MA_COGS,0,MATCH(AG$3,MO_Common_ColumnHeader,0))), ""))</f>
        <v>#NAME?</v>
      </c>
    </row>
    <row r="8" spans="1:33" s="20" customFormat="1" ht="14.25" customHeight="1" outlineLevel="1" x14ac:dyDescent="0.25">
      <c r="A8" s="16" t="str">
        <f>IFERROR(INDEX(MO_RIS_EBITDA_Adj,0,COLUMN(MO_Common_Column_A)),"Adj. EBITDA - N/A")</f>
        <v>Adj. EBITDA - N/A</v>
      </c>
      <c r="B8" s="197"/>
      <c r="C8" s="228"/>
      <c r="D8" s="17">
        <f>IFERROR(INDEX(MO_RIS_EBITDA_Adj,0,MATCH(D$3,MO_Common_ColumnHeader,0)),0)</f>
        <v>0</v>
      </c>
      <c r="E8" s="17">
        <f>IFERROR(INDEX(MO_RIS_EBITDA_Adj,0,MATCH(E$3,MO_Common_ColumnHeader,0)),0)</f>
        <v>0</v>
      </c>
      <c r="F8" s="18">
        <f>IFERROR(INDEX(MO_RIS_EBITDA_Adj,0,MATCH(F$3,MO_Common_ColumnHeader,0)),0)</f>
        <v>0</v>
      </c>
      <c r="G8" s="18">
        <f>IFERROR(INDEX(MO_RIS_EBITDA_Adj,0,MATCH(G$3,MO_Common_ColumnHeader,0)),0)</f>
        <v>0</v>
      </c>
      <c r="H8" s="18">
        <f>IFERROR(INDEX(MO_RIS_EBITDA_Adj,0,MATCH(H$3,MO_Common_ColumnHeader,0)),0)</f>
        <v>0</v>
      </c>
      <c r="I8" s="18">
        <f>IFERROR(INDEX(MO_RIS_EBITDA_Adj,0,MATCH(I$3,MO_Common_ColumnHeader,0)),0)</f>
        <v>0</v>
      </c>
      <c r="J8" s="17">
        <f>IFERROR(INDEX(MO_RIS_EBITDA_Adj,0,MATCH(J$3,MO_Common_ColumnHeader,0)),0)</f>
        <v>0</v>
      </c>
      <c r="K8" s="18">
        <f>IFERROR(INDEX(MO_RIS_EBITDA_Adj,0,MATCH(K$3,MO_Common_ColumnHeader,0)),0)</f>
        <v>0</v>
      </c>
      <c r="L8" s="18">
        <f>IFERROR(INDEX(MO_RIS_EBITDA_Adj,0,MATCH(L$3,MO_Common_ColumnHeader,0)),0)</f>
        <v>0</v>
      </c>
      <c r="M8" s="18">
        <f>IFERROR(INDEX(MO_RIS_EBITDA_Adj,0,MATCH(M$3,MO_Common_ColumnHeader,0)),0)</f>
        <v>0</v>
      </c>
      <c r="N8" s="18">
        <f>IFERROR(INDEX(MO_RIS_EBITDA_Adj,0,MATCH(N$3,MO_Common_ColumnHeader,0)),0)</f>
        <v>0</v>
      </c>
      <c r="O8" s="17">
        <f>IFERROR(INDEX(MO_RIS_EBITDA_Adj,0,MATCH(O$3,MO_Common_ColumnHeader,0)),0)</f>
        <v>0</v>
      </c>
      <c r="P8" s="18">
        <f>IFERROR(INDEX(MO_RIS_EBITDA_Adj,0,MATCH(P$3,MO_Common_ColumnHeader,0)),0)</f>
        <v>0</v>
      </c>
      <c r="Q8" s="18">
        <f>IFERROR(INDEX(MO_RIS_EBITDA_Adj,0,MATCH(Q$3,MO_Common_ColumnHeader,0)),0)</f>
        <v>0</v>
      </c>
      <c r="R8" s="18">
        <f>IFERROR(INDEX(MO_RIS_EBITDA_Adj,0,MATCH(R$3,MO_Common_ColumnHeader,0)),0)</f>
        <v>0</v>
      </c>
      <c r="S8" s="18">
        <f>IFERROR(INDEX(MO_RIS_EBITDA_Adj,0,MATCH(S$3,MO_Common_ColumnHeader,0)),0)</f>
        <v>0</v>
      </c>
      <c r="T8" s="17">
        <f>IFERROR(INDEX(MO_RIS_EBITDA_Adj,0,MATCH(T$3,MO_Common_ColumnHeader,0)),0)</f>
        <v>0</v>
      </c>
      <c r="U8" s="18">
        <f>IFERROR(INDEX(MO_RIS_EBITDA_Adj,0,MATCH(U$3,MO_Common_ColumnHeader,0)),0)</f>
        <v>0</v>
      </c>
      <c r="V8" s="18">
        <f>IFERROR(INDEX(MO_RIS_EBITDA_Adj,0,MATCH(V$3,MO_Common_ColumnHeader,0)),0)</f>
        <v>0</v>
      </c>
      <c r="W8" s="18">
        <f>IFERROR(INDEX(MO_RIS_EBITDA_Adj,0,MATCH(W$3,MO_Common_ColumnHeader,0)),0)</f>
        <v>0</v>
      </c>
      <c r="X8" s="18">
        <f>IFERROR(INDEX(MO_RIS_EBITDA_Adj,0,MATCH(X$3,MO_Common_ColumnHeader,0)),0)</f>
        <v>0</v>
      </c>
      <c r="Y8" s="17">
        <f>IFERROR(INDEX(MO_RIS_EBITDA_Adj,0,MATCH(Y$3,MO_Common_ColumnHeader,0)),0)</f>
        <v>0</v>
      </c>
      <c r="Z8" s="18">
        <f>IFERROR(INDEX(MO_RIS_EBITDA_Adj,0,MATCH(Z$3,MO_Common_ColumnHeader,0)),0)</f>
        <v>0</v>
      </c>
      <c r="AA8" s="18">
        <f>IFERROR(INDEX(MO_RIS_EBITDA_Adj,0,MATCH(AA$3,MO_Common_ColumnHeader,0)),0)</f>
        <v>0</v>
      </c>
      <c r="AB8" s="18">
        <f>IFERROR(INDEX(MO_RIS_EBITDA_Adj,0,MATCH(AB$3,MO_Common_ColumnHeader,0)),0)</f>
        <v>0</v>
      </c>
      <c r="AC8" s="18">
        <f>IFERROR(INDEX(MO_RIS_EBITDA_Adj,0,MATCH(AC$3,MO_Common_ColumnHeader,0)),0)</f>
        <v>0</v>
      </c>
      <c r="AD8" s="17">
        <f>IFERROR(INDEX(MO_RIS_EBITDA_Adj,0,MATCH(AD$3,MO_Common_ColumnHeader,0)),0)</f>
        <v>0</v>
      </c>
      <c r="AE8" s="17">
        <f>IFERROR(INDEX(MO_RIS_EBITDA_Adj,0,MATCH(AE$3,MO_Common_ColumnHeader,0)),0)</f>
        <v>0</v>
      </c>
      <c r="AF8" s="17">
        <f>IFERROR(INDEX(MO_RIS_EBITDA_Adj,0,MATCH(AF$3,MO_Common_ColumnHeader,0)),0)</f>
        <v>0</v>
      </c>
      <c r="AG8" s="19">
        <f>IFERROR(INDEX(MO_RIS_EBITDA_Adj,0,MATCH(AG$3,MO_Common_ColumnHeader,0)),0)</f>
        <v>0</v>
      </c>
    </row>
    <row r="9" spans="1:33" s="20" customFormat="1" ht="14.25" customHeight="1" outlineLevel="1" x14ac:dyDescent="0.25">
      <c r="A9" s="21" t="str">
        <f>IFERROR( IFERROR(IFERROR(INDEX(MO_RIS_Reported_OperatingIncome_NONGAAP,0,COLUMN(MO_Common_Column_A)),IFERROR(INDEX(MO_RIS_EBIT_NonGAAP,0,COLUMN(MO_Common_Column_A)),INDEX(MO_RIS_EBIT_Adj,0,COLUMN(MO_Common_Column_A)))),INDEX(MO_RIS_EBIT,0,COLUMN(MO_Common_Column_A))), "EBIT - N/A")</f>
        <v>EBIT - N/A</v>
      </c>
      <c r="B9" s="197"/>
      <c r="C9" s="228"/>
      <c r="D9" s="17" t="str">
        <f>IFERROR(IFERROR(IFERROR(INDEX(MO_RIS_Reported_OperatingIncome_NONGAAP,0,MATCH(D$3,MO_Common_ColumnHeader,0)),IFERROR(INDEX(MO_RIS_EBIT_NonGAAP,0,MATCH(D$3,MO_Common_ColumnHeader,0)),INDEX(MO_RIS_EBIT_Adj,0,MATCH(D$3,MO_Common_ColumnHeader,0)))),INDEX(MO_RIS_EBIT,0,MATCH(D$3,MO_Common_ColumnHeader,0))), "")</f>
        <v/>
      </c>
      <c r="E9" s="17" t="str">
        <f>IFERROR(IFERROR(IFERROR(INDEX(MO_RIS_Reported_OperatingIncome_NONGAAP,0,MATCH(E$3,MO_Common_ColumnHeader,0)),IFERROR(INDEX(MO_RIS_EBIT_NonGAAP,0,MATCH(E$3,MO_Common_ColumnHeader,0)),INDEX(MO_RIS_EBIT_Adj,0,MATCH(E$3,MO_Common_ColumnHeader,0)))),INDEX(MO_RIS_EBIT,0,MATCH(E$3,MO_Common_ColumnHeader,0))), "")</f>
        <v/>
      </c>
      <c r="F9" s="81" t="str">
        <f>IFERROR(IFERROR(IFERROR(INDEX(MO_RIS_Reported_OperatingIncome_NONGAAP,0,MATCH(F$3,MO_Common_ColumnHeader,0)),IFERROR(INDEX(MO_RIS_EBIT_NonGAAP,0,MATCH(F$3,MO_Common_ColumnHeader,0)),INDEX(MO_RIS_EBIT_Adj,0,MATCH(F$3,MO_Common_ColumnHeader,0)))),INDEX(MO_RIS_EBIT,0,MATCH(F$3,MO_Common_ColumnHeader,0))), "")</f>
        <v/>
      </c>
      <c r="G9" s="81" t="str">
        <f>IFERROR(IFERROR(IFERROR(INDEX(MO_RIS_Reported_OperatingIncome_NONGAAP,0,MATCH(G$3,MO_Common_ColumnHeader,0)),IFERROR(INDEX(MO_RIS_EBIT_NonGAAP,0,MATCH(G$3,MO_Common_ColumnHeader,0)),INDEX(MO_RIS_EBIT_Adj,0,MATCH(G$3,MO_Common_ColumnHeader,0)))),INDEX(MO_RIS_EBIT,0,MATCH(G$3,MO_Common_ColumnHeader,0))), "")</f>
        <v/>
      </c>
      <c r="H9" s="81" t="str">
        <f>IFERROR(IFERROR(IFERROR(INDEX(MO_RIS_Reported_OperatingIncome_NONGAAP,0,MATCH(H$3,MO_Common_ColumnHeader,0)),IFERROR(INDEX(MO_RIS_EBIT_NonGAAP,0,MATCH(H$3,MO_Common_ColumnHeader,0)),INDEX(MO_RIS_EBIT_Adj,0,MATCH(H$3,MO_Common_ColumnHeader,0)))),INDEX(MO_RIS_EBIT,0,MATCH(H$3,MO_Common_ColumnHeader,0))), "")</f>
        <v/>
      </c>
      <c r="I9" s="81" t="str">
        <f>IFERROR(IFERROR(IFERROR(INDEX(MO_RIS_Reported_OperatingIncome_NONGAAP,0,MATCH(I$3,MO_Common_ColumnHeader,0)),IFERROR(INDEX(MO_RIS_EBIT_NonGAAP,0,MATCH(I$3,MO_Common_ColumnHeader,0)),INDEX(MO_RIS_EBIT_Adj,0,MATCH(I$3,MO_Common_ColumnHeader,0)))),INDEX(MO_RIS_EBIT,0,MATCH(I$3,MO_Common_ColumnHeader,0))), "")</f>
        <v/>
      </c>
      <c r="J9" s="17" t="str">
        <f>IFERROR(IFERROR(IFERROR(INDEX(MO_RIS_Reported_OperatingIncome_NONGAAP,0,MATCH(J$3,MO_Common_ColumnHeader,0)),IFERROR(INDEX(MO_RIS_EBIT_NonGAAP,0,MATCH(J$3,MO_Common_ColumnHeader,0)),INDEX(MO_RIS_EBIT_Adj,0,MATCH(J$3,MO_Common_ColumnHeader,0)))),INDEX(MO_RIS_EBIT,0,MATCH(J$3,MO_Common_ColumnHeader,0))), "")</f>
        <v/>
      </c>
      <c r="K9" s="81" t="str">
        <f>IFERROR(IFERROR(IFERROR(INDEX(MO_RIS_Reported_OperatingIncome_NONGAAP,0,MATCH(K$3,MO_Common_ColumnHeader,0)),IFERROR(INDEX(MO_RIS_EBIT_NonGAAP,0,MATCH(K$3,MO_Common_ColumnHeader,0)),INDEX(MO_RIS_EBIT_Adj,0,MATCH(K$3,MO_Common_ColumnHeader,0)))),INDEX(MO_RIS_EBIT,0,MATCH(K$3,MO_Common_ColumnHeader,0))), "")</f>
        <v/>
      </c>
      <c r="L9" s="81" t="str">
        <f>IFERROR(IFERROR(IFERROR(INDEX(MO_RIS_Reported_OperatingIncome_NONGAAP,0,MATCH(L$3,MO_Common_ColumnHeader,0)),IFERROR(INDEX(MO_RIS_EBIT_NonGAAP,0,MATCH(L$3,MO_Common_ColumnHeader,0)),INDEX(MO_RIS_EBIT_Adj,0,MATCH(L$3,MO_Common_ColumnHeader,0)))),INDEX(MO_RIS_EBIT,0,MATCH(L$3,MO_Common_ColumnHeader,0))), "")</f>
        <v/>
      </c>
      <c r="M9" s="81" t="str">
        <f>IFERROR(IFERROR(IFERROR(INDEX(MO_RIS_Reported_OperatingIncome_NONGAAP,0,MATCH(M$3,MO_Common_ColumnHeader,0)),IFERROR(INDEX(MO_RIS_EBIT_NonGAAP,0,MATCH(M$3,MO_Common_ColumnHeader,0)),INDEX(MO_RIS_EBIT_Adj,0,MATCH(M$3,MO_Common_ColumnHeader,0)))),INDEX(MO_RIS_EBIT,0,MATCH(M$3,MO_Common_ColumnHeader,0))), "")</f>
        <v/>
      </c>
      <c r="N9" s="81" t="str">
        <f>IFERROR(IFERROR(IFERROR(INDEX(MO_RIS_Reported_OperatingIncome_NONGAAP,0,MATCH(N$3,MO_Common_ColumnHeader,0)),IFERROR(INDEX(MO_RIS_EBIT_NonGAAP,0,MATCH(N$3,MO_Common_ColumnHeader,0)),INDEX(MO_RIS_EBIT_Adj,0,MATCH(N$3,MO_Common_ColumnHeader,0)))),INDEX(MO_RIS_EBIT,0,MATCH(N$3,MO_Common_ColumnHeader,0))), "")</f>
        <v/>
      </c>
      <c r="O9" s="17" t="str">
        <f>IFERROR(IFERROR(IFERROR(INDEX(MO_RIS_Reported_OperatingIncome_NONGAAP,0,MATCH(O$3,MO_Common_ColumnHeader,0)),IFERROR(INDEX(MO_RIS_EBIT_NonGAAP,0,MATCH(O$3,MO_Common_ColumnHeader,0)),INDEX(MO_RIS_EBIT_Adj,0,MATCH(O$3,MO_Common_ColumnHeader,0)))),INDEX(MO_RIS_EBIT,0,MATCH(O$3,MO_Common_ColumnHeader,0))), "")</f>
        <v/>
      </c>
      <c r="P9" s="81" t="str">
        <f>IFERROR(IFERROR(IFERROR(INDEX(MO_RIS_Reported_OperatingIncome_NONGAAP,0,MATCH(P$3,MO_Common_ColumnHeader,0)),IFERROR(INDEX(MO_RIS_EBIT_NonGAAP,0,MATCH(P$3,MO_Common_ColumnHeader,0)),INDEX(MO_RIS_EBIT_Adj,0,MATCH(P$3,MO_Common_ColumnHeader,0)))),INDEX(MO_RIS_EBIT,0,MATCH(P$3,MO_Common_ColumnHeader,0))), "")</f>
        <v/>
      </c>
      <c r="Q9" s="81" t="str">
        <f>IFERROR(IFERROR(IFERROR(INDEX(MO_RIS_Reported_OperatingIncome_NONGAAP,0,MATCH(Q$3,MO_Common_ColumnHeader,0)),IFERROR(INDEX(MO_RIS_EBIT_NonGAAP,0,MATCH(Q$3,MO_Common_ColumnHeader,0)),INDEX(MO_RIS_EBIT_Adj,0,MATCH(Q$3,MO_Common_ColumnHeader,0)))),INDEX(MO_RIS_EBIT,0,MATCH(Q$3,MO_Common_ColumnHeader,0))), "")</f>
        <v/>
      </c>
      <c r="R9" s="81" t="str">
        <f>IFERROR(IFERROR(IFERROR(INDEX(MO_RIS_Reported_OperatingIncome_NONGAAP,0,MATCH(R$3,MO_Common_ColumnHeader,0)),IFERROR(INDEX(MO_RIS_EBIT_NonGAAP,0,MATCH(R$3,MO_Common_ColumnHeader,0)),INDEX(MO_RIS_EBIT_Adj,0,MATCH(R$3,MO_Common_ColumnHeader,0)))),INDEX(MO_RIS_EBIT,0,MATCH(R$3,MO_Common_ColumnHeader,0))), "")</f>
        <v/>
      </c>
      <c r="S9" s="81" t="str">
        <f>IFERROR(IFERROR(IFERROR(INDEX(MO_RIS_Reported_OperatingIncome_NONGAAP,0,MATCH(S$3,MO_Common_ColumnHeader,0)),IFERROR(INDEX(MO_RIS_EBIT_NonGAAP,0,MATCH(S$3,MO_Common_ColumnHeader,0)),INDEX(MO_RIS_EBIT_Adj,0,MATCH(S$3,MO_Common_ColumnHeader,0)))),INDEX(MO_RIS_EBIT,0,MATCH(S$3,MO_Common_ColumnHeader,0))), "")</f>
        <v/>
      </c>
      <c r="T9" s="17" t="str">
        <f>IFERROR(IFERROR(IFERROR(INDEX(MO_RIS_Reported_OperatingIncome_NONGAAP,0,MATCH(T$3,MO_Common_ColumnHeader,0)),IFERROR(INDEX(MO_RIS_EBIT_NonGAAP,0,MATCH(T$3,MO_Common_ColumnHeader,0)),INDEX(MO_RIS_EBIT_Adj,0,MATCH(T$3,MO_Common_ColumnHeader,0)))),INDEX(MO_RIS_EBIT,0,MATCH(T$3,MO_Common_ColumnHeader,0))), "")</f>
        <v/>
      </c>
      <c r="U9" s="81" t="str">
        <f>IFERROR(IFERROR(IFERROR(INDEX(MO_RIS_Reported_OperatingIncome_NONGAAP,0,MATCH(U$3,MO_Common_ColumnHeader,0)),IFERROR(INDEX(MO_RIS_EBIT_NonGAAP,0,MATCH(U$3,MO_Common_ColumnHeader,0)),INDEX(MO_RIS_EBIT_Adj,0,MATCH(U$3,MO_Common_ColumnHeader,0)))),INDEX(MO_RIS_EBIT,0,MATCH(U$3,MO_Common_ColumnHeader,0))), "")</f>
        <v/>
      </c>
      <c r="V9" s="81" t="str">
        <f>IFERROR(IFERROR(IFERROR(INDEX(MO_RIS_Reported_OperatingIncome_NONGAAP,0,MATCH(V$3,MO_Common_ColumnHeader,0)),IFERROR(INDEX(MO_RIS_EBIT_NonGAAP,0,MATCH(V$3,MO_Common_ColumnHeader,0)),INDEX(MO_RIS_EBIT_Adj,0,MATCH(V$3,MO_Common_ColumnHeader,0)))),INDEX(MO_RIS_EBIT,0,MATCH(V$3,MO_Common_ColumnHeader,0))), "")</f>
        <v/>
      </c>
      <c r="W9" s="81" t="str">
        <f>IFERROR(IFERROR(IFERROR(INDEX(MO_RIS_Reported_OperatingIncome_NONGAAP,0,MATCH(W$3,MO_Common_ColumnHeader,0)),IFERROR(INDEX(MO_RIS_EBIT_NonGAAP,0,MATCH(W$3,MO_Common_ColumnHeader,0)),INDEX(MO_RIS_EBIT_Adj,0,MATCH(W$3,MO_Common_ColumnHeader,0)))),INDEX(MO_RIS_EBIT,0,MATCH(W$3,MO_Common_ColumnHeader,0))), "")</f>
        <v/>
      </c>
      <c r="X9" s="81" t="str">
        <f>IFERROR(IFERROR(IFERROR(INDEX(MO_RIS_Reported_OperatingIncome_NONGAAP,0,MATCH(X$3,MO_Common_ColumnHeader,0)),IFERROR(INDEX(MO_RIS_EBIT_NonGAAP,0,MATCH(X$3,MO_Common_ColumnHeader,0)),INDEX(MO_RIS_EBIT_Adj,0,MATCH(X$3,MO_Common_ColumnHeader,0)))),INDEX(MO_RIS_EBIT,0,MATCH(X$3,MO_Common_ColumnHeader,0))), "")</f>
        <v/>
      </c>
      <c r="Y9" s="17" t="str">
        <f>IFERROR(IFERROR(IFERROR(INDEX(MO_RIS_Reported_OperatingIncome_NONGAAP,0,MATCH(Y$3,MO_Common_ColumnHeader,0)),IFERROR(INDEX(MO_RIS_EBIT_NonGAAP,0,MATCH(Y$3,MO_Common_ColumnHeader,0)),INDEX(MO_RIS_EBIT_Adj,0,MATCH(Y$3,MO_Common_ColumnHeader,0)))),INDEX(MO_RIS_EBIT,0,MATCH(Y$3,MO_Common_ColumnHeader,0))), "")</f>
        <v/>
      </c>
      <c r="Z9" s="81" t="str">
        <f>IFERROR(IFERROR(IFERROR(INDEX(MO_RIS_Reported_OperatingIncome_NONGAAP,0,MATCH(Z$3,MO_Common_ColumnHeader,0)),IFERROR(INDEX(MO_RIS_EBIT_NonGAAP,0,MATCH(Z$3,MO_Common_ColumnHeader,0)),INDEX(MO_RIS_EBIT_Adj,0,MATCH(Z$3,MO_Common_ColumnHeader,0)))),INDEX(MO_RIS_EBIT,0,MATCH(Z$3,MO_Common_ColumnHeader,0))), "")</f>
        <v/>
      </c>
      <c r="AA9" s="81" t="str">
        <f>IFERROR(IFERROR(IFERROR(INDEX(MO_RIS_Reported_OperatingIncome_NONGAAP,0,MATCH(AA$3,MO_Common_ColumnHeader,0)),IFERROR(INDEX(MO_RIS_EBIT_NonGAAP,0,MATCH(AA$3,MO_Common_ColumnHeader,0)),INDEX(MO_RIS_EBIT_Adj,0,MATCH(AA$3,MO_Common_ColumnHeader,0)))),INDEX(MO_RIS_EBIT,0,MATCH(AA$3,MO_Common_ColumnHeader,0))), "")</f>
        <v/>
      </c>
      <c r="AB9" s="81" t="str">
        <f>IFERROR(IFERROR(IFERROR(INDEX(MO_RIS_Reported_OperatingIncome_NONGAAP,0,MATCH(AB$3,MO_Common_ColumnHeader,0)),IFERROR(INDEX(MO_RIS_EBIT_NonGAAP,0,MATCH(AB$3,MO_Common_ColumnHeader,0)),INDEX(MO_RIS_EBIT_Adj,0,MATCH(AB$3,MO_Common_ColumnHeader,0)))),INDEX(MO_RIS_EBIT,0,MATCH(AB$3,MO_Common_ColumnHeader,0))), "")</f>
        <v/>
      </c>
      <c r="AC9" s="81" t="str">
        <f>IFERROR(IFERROR(IFERROR(INDEX(MO_RIS_Reported_OperatingIncome_NONGAAP,0,MATCH(AC$3,MO_Common_ColumnHeader,0)),IFERROR(INDEX(MO_RIS_EBIT_NonGAAP,0,MATCH(AC$3,MO_Common_ColumnHeader,0)),INDEX(MO_RIS_EBIT_Adj,0,MATCH(AC$3,MO_Common_ColumnHeader,0)))),INDEX(MO_RIS_EBIT,0,MATCH(AC$3,MO_Common_ColumnHeader,0))), "")</f>
        <v/>
      </c>
      <c r="AD9" s="17" t="str">
        <f>IFERROR(IFERROR(IFERROR(INDEX(MO_RIS_Reported_OperatingIncome_NONGAAP,0,MATCH(AD$3,MO_Common_ColumnHeader,0)),IFERROR(INDEX(MO_RIS_EBIT_NonGAAP,0,MATCH(AD$3,MO_Common_ColumnHeader,0)),INDEX(MO_RIS_EBIT_Adj,0,MATCH(AD$3,MO_Common_ColumnHeader,0)))),INDEX(MO_RIS_EBIT,0,MATCH(AD$3,MO_Common_ColumnHeader,0))), "")</f>
        <v/>
      </c>
      <c r="AE9" s="17" t="str">
        <f>IFERROR(IFERROR(IFERROR(INDEX(MO_RIS_Reported_OperatingIncome_NONGAAP,0,MATCH(AE$3,MO_Common_ColumnHeader,0)),IFERROR(INDEX(MO_RIS_EBIT_NonGAAP,0,MATCH(AE$3,MO_Common_ColumnHeader,0)),INDEX(MO_RIS_EBIT_Adj,0,MATCH(AE$3,MO_Common_ColumnHeader,0)))),INDEX(MO_RIS_EBIT,0,MATCH(AE$3,MO_Common_ColumnHeader,0))), "")</f>
        <v/>
      </c>
      <c r="AF9" s="17" t="str">
        <f>IFERROR(IFERROR(IFERROR(INDEX(MO_RIS_Reported_OperatingIncome_NONGAAP,0,MATCH(AF$3,MO_Common_ColumnHeader,0)),IFERROR(INDEX(MO_RIS_EBIT_NonGAAP,0,MATCH(AF$3,MO_Common_ColumnHeader,0)),INDEX(MO_RIS_EBIT_Adj,0,MATCH(AF$3,MO_Common_ColumnHeader,0)))),INDEX(MO_RIS_EBIT,0,MATCH(AF$3,MO_Common_ColumnHeader,0))), "")</f>
        <v/>
      </c>
      <c r="AG9" s="19" t="str">
        <f>IFERROR(IFERROR(IFERROR(INDEX(MO_RIS_Reported_OperatingIncome_NONGAAP,0,MATCH(AG$3,MO_Common_ColumnHeader,0)),IFERROR(INDEX(MO_RIS_EBIT_NonGAAP,0,MATCH(AG$3,MO_Common_ColumnHeader,0)),INDEX(MO_RIS_EBIT_Adj,0,MATCH(AG$3,MO_Common_ColumnHeader,0)))),INDEX(MO_RIS_EBIT,0,MATCH(AG$3,MO_Common_ColumnHeader,0))), "")</f>
        <v/>
      </c>
    </row>
    <row r="10" spans="1:33" s="20" customFormat="1" ht="14.25" customHeight="1" outlineLevel="1" x14ac:dyDescent="0.25">
      <c r="A10" s="21" t="str">
        <f>IFERROR( IFERROR(INDEX(MO_RIS_IE_NONGAAP,0,COLUMN(MO_Common_Column_A)), IFERROR(INDEX(MO_FE_IE,0,COLUMN(MO_Common_Column_A)),INDEX(MO_RIS_IE,0,COLUMN(MO_Common_Column_A)))), "Interest Expense - N/A")</f>
        <v>Interest Expense - N/A</v>
      </c>
      <c r="B10" s="197"/>
      <c r="C10" s="228"/>
      <c r="D10" s="17" t="str">
        <f>IFERROR(IFERROR(INDEX(MO_RIS_IE_NONGAAP,0,MATCH(D$3,MO_Common_ColumnHeader,0)),IFERROR(-INDEX(MO_FE_IE,0,MATCH(D$3,MO_Common_ColumnHeader,0)),IFERROR(INDEX(MO_RIS_IE,0,MATCH(D$3,MO_Common_ColumnHeader,0)),INDEX(MO_RIS_IE_Net_NONGAAP,0,MATCH(D$3,MO_Common_ColumnHeader,0))))), "")</f>
        <v/>
      </c>
      <c r="E10" s="17" t="str">
        <f>IFERROR(IFERROR(INDEX(MO_RIS_IE_NONGAAP,0,MATCH(E$3,MO_Common_ColumnHeader,0)), IFERROR(INDEX(MO_RIS_IE,0,MATCH(E$3,MO_Common_ColumnHeader,0)),INDEX(MO_RIS_IE_Net_NONGAAP,0,MATCH(E$3,MO_Common_ColumnHeader,0)))), "")</f>
        <v/>
      </c>
      <c r="F10" s="81" t="str">
        <f>IFERROR(IFERROR(INDEX(MO_RIS_IE_NONGAAP,0,MATCH(F$3,MO_Common_ColumnHeader,0)), IFERROR(INDEX(MO_RIS_IE,0,MATCH(F$3,MO_Common_ColumnHeader,0)),INDEX(MO_RIS_IE_Net_NONGAAP,0,MATCH(F$3,MO_Common_ColumnHeader,0)))), "")</f>
        <v/>
      </c>
      <c r="G10" s="81" t="str">
        <f>IFERROR(IFERROR(INDEX(MO_RIS_IE_NONGAAP,0,MATCH(G$3,MO_Common_ColumnHeader,0)), IFERROR(INDEX(MO_RIS_IE,0,MATCH(G$3,MO_Common_ColumnHeader,0)),INDEX(MO_RIS_IE_Net_NONGAAP,0,MATCH(G$3,MO_Common_ColumnHeader,0)))), "")</f>
        <v/>
      </c>
      <c r="H10" s="81" t="str">
        <f>IFERROR(IFERROR(INDEX(MO_RIS_IE_NONGAAP,0,MATCH(H$3,MO_Common_ColumnHeader,0)), IFERROR(INDEX(MO_RIS_IE,0,MATCH(H$3,MO_Common_ColumnHeader,0)),INDEX(MO_RIS_IE_Net_NONGAAP,0,MATCH(H$3,MO_Common_ColumnHeader,0)))), "")</f>
        <v/>
      </c>
      <c r="I10" s="81" t="str">
        <f>IFERROR(IFERROR(INDEX(MO_RIS_IE_NONGAAP,0,MATCH(I$3,MO_Common_ColumnHeader,0)), IFERROR(INDEX(MO_RIS_IE,0,MATCH(I$3,MO_Common_ColumnHeader,0)),INDEX(MO_RIS_IE_Net_NONGAAP,0,MATCH(I$3,MO_Common_ColumnHeader,0)))), "")</f>
        <v/>
      </c>
      <c r="J10" s="17" t="str">
        <f>IFERROR(IFERROR(INDEX(MO_RIS_IE_NONGAAP,0,MATCH(J$3,MO_Common_ColumnHeader,0)), IFERROR(INDEX(MO_RIS_IE,0,MATCH(J$3,MO_Common_ColumnHeader,0)),INDEX(MO_RIS_IE_Net_NONGAAP,0,MATCH(J$3,MO_Common_ColumnHeader,0)))), "")</f>
        <v/>
      </c>
      <c r="K10" s="81" t="str">
        <f>IFERROR(IFERROR(INDEX(MO_RIS_IE_NONGAAP,0,MATCH(K$3,MO_Common_ColumnHeader,0)), IFERROR(INDEX(MO_RIS_IE,0,MATCH(K$3,MO_Common_ColumnHeader,0)),INDEX(MO_RIS_IE_Net_NONGAAP,0,MATCH(K$3,MO_Common_ColumnHeader,0)))), "")</f>
        <v/>
      </c>
      <c r="L10" s="81" t="str">
        <f>IFERROR(IFERROR(INDEX(MO_RIS_IE_NONGAAP,0,MATCH(L$3,MO_Common_ColumnHeader,0)), IFERROR(INDEX(MO_RIS_IE,0,MATCH(L$3,MO_Common_ColumnHeader,0)),INDEX(MO_RIS_IE_Net_NONGAAP,0,MATCH(L$3,MO_Common_ColumnHeader,0)))), "")</f>
        <v/>
      </c>
      <c r="M10" s="81" t="str">
        <f>IFERROR(IFERROR(INDEX(MO_RIS_IE_NONGAAP,0,MATCH(M$3,MO_Common_ColumnHeader,0)), IFERROR(INDEX(MO_RIS_IE,0,MATCH(M$3,MO_Common_ColumnHeader,0)),INDEX(MO_RIS_IE_Net_NONGAAP,0,MATCH(M$3,MO_Common_ColumnHeader,0)))), "")</f>
        <v/>
      </c>
      <c r="N10" s="81" t="str">
        <f>IFERROR(IFERROR(INDEX(MO_RIS_IE_NONGAAP,0,MATCH(N$3,MO_Common_ColumnHeader,0)), IFERROR(INDEX(MO_RIS_IE,0,MATCH(N$3,MO_Common_ColumnHeader,0)),INDEX(MO_RIS_IE_Net_NONGAAP,0,MATCH(N$3,MO_Common_ColumnHeader,0)))), "")</f>
        <v/>
      </c>
      <c r="O10" s="17" t="str">
        <f>IFERROR(IFERROR(INDEX(MO_RIS_IE_NONGAAP,0,MATCH(O$3,MO_Common_ColumnHeader,0)), IFERROR(INDEX(MO_RIS_IE,0,MATCH(O$3,MO_Common_ColumnHeader,0)),INDEX(MO_RIS_IE_Net_NONGAAP,0,MATCH(O$3,MO_Common_ColumnHeader,0)))), "")</f>
        <v/>
      </c>
      <c r="P10" s="81" t="str">
        <f>IFERROR(IFERROR(INDEX(MO_RIS_IE_NONGAAP,0,MATCH(P$3,MO_Common_ColumnHeader,0)), IFERROR(INDEX(MO_RIS_IE,0,MATCH(P$3,MO_Common_ColumnHeader,0)),INDEX(MO_RIS_IE_Net_NONGAAP,0,MATCH(P$3,MO_Common_ColumnHeader,0)))), "")</f>
        <v/>
      </c>
      <c r="Q10" s="81" t="str">
        <f>IFERROR(IFERROR(INDEX(MO_RIS_IE_NONGAAP,0,MATCH(Q$3,MO_Common_ColumnHeader,0)), IFERROR(INDEX(MO_RIS_IE,0,MATCH(Q$3,MO_Common_ColumnHeader,0)),INDEX(MO_RIS_IE_Net_NONGAAP,0,MATCH(Q$3,MO_Common_ColumnHeader,0)))), "")</f>
        <v/>
      </c>
      <c r="R10" s="81" t="str">
        <f>IFERROR(IFERROR(INDEX(MO_RIS_IE_NONGAAP,0,MATCH(R$3,MO_Common_ColumnHeader,0)), IFERROR(INDEX(MO_RIS_IE,0,MATCH(R$3,MO_Common_ColumnHeader,0)),INDEX(MO_RIS_IE_Net_NONGAAP,0,MATCH(R$3,MO_Common_ColumnHeader,0)))), "")</f>
        <v/>
      </c>
      <c r="S10" s="81" t="str">
        <f>IFERROR(IFERROR(INDEX(MO_RIS_IE_NONGAAP,0,MATCH(S$3,MO_Common_ColumnHeader,0)), IFERROR(INDEX(MO_RIS_IE,0,MATCH(S$3,MO_Common_ColumnHeader,0)),INDEX(MO_RIS_IE_Net_NONGAAP,0,MATCH(S$3,MO_Common_ColumnHeader,0)))), "")</f>
        <v/>
      </c>
      <c r="T10" s="17" t="str">
        <f>IFERROR(IFERROR(INDEX(MO_RIS_IE_NONGAAP,0,MATCH(T$3,MO_Common_ColumnHeader,0)), IFERROR(INDEX(MO_RIS_IE,0,MATCH(T$3,MO_Common_ColumnHeader,0)),INDEX(MO_RIS_IE_Net_NONGAAP,0,MATCH(T$3,MO_Common_ColumnHeader,0)))), "")</f>
        <v/>
      </c>
      <c r="U10" s="81" t="str">
        <f>IFERROR(IFERROR(INDEX(MO_RIS_IE_NONGAAP,0,MATCH(U$3,MO_Common_ColumnHeader,0)), IFERROR(INDEX(MO_RIS_IE,0,MATCH(U$3,MO_Common_ColumnHeader,0)),INDEX(MO_RIS_IE_Net_NONGAAP,0,MATCH(U$3,MO_Common_ColumnHeader,0)))), "")</f>
        <v/>
      </c>
      <c r="V10" s="81" t="str">
        <f>IFERROR(IFERROR(INDEX(MO_RIS_IE_NONGAAP,0,MATCH(V$3,MO_Common_ColumnHeader,0)), IFERROR(INDEX(MO_RIS_IE,0,MATCH(V$3,MO_Common_ColumnHeader,0)),INDEX(MO_RIS_IE_Net_NONGAAP,0,MATCH(V$3,MO_Common_ColumnHeader,0)))), "")</f>
        <v/>
      </c>
      <c r="W10" s="81" t="str">
        <f>IFERROR(IFERROR(INDEX(MO_RIS_IE_NONGAAP,0,MATCH(W$3,MO_Common_ColumnHeader,0)), IFERROR(INDEX(MO_RIS_IE,0,MATCH(W$3,MO_Common_ColumnHeader,0)),INDEX(MO_RIS_IE_Net_NONGAAP,0,MATCH(W$3,MO_Common_ColumnHeader,0)))), "")</f>
        <v/>
      </c>
      <c r="X10" s="81" t="str">
        <f>IFERROR(IFERROR(INDEX(MO_RIS_IE_NONGAAP,0,MATCH(X$3,MO_Common_ColumnHeader,0)), IFERROR(INDEX(MO_RIS_IE,0,MATCH(X$3,MO_Common_ColumnHeader,0)),INDEX(MO_RIS_IE_Net_NONGAAP,0,MATCH(X$3,MO_Common_ColumnHeader,0)))), "")</f>
        <v/>
      </c>
      <c r="Y10" s="17" t="str">
        <f>IFERROR(IFERROR(INDEX(MO_RIS_IE_NONGAAP,0,MATCH(Y$3,MO_Common_ColumnHeader,0)), IFERROR(INDEX(MO_RIS_IE,0,MATCH(Y$3,MO_Common_ColumnHeader,0)),INDEX(MO_RIS_IE_Net_NONGAAP,0,MATCH(Y$3,MO_Common_ColumnHeader,0)))), "")</f>
        <v/>
      </c>
      <c r="Z10" s="81" t="str">
        <f>IFERROR(IFERROR(INDEX(MO_RIS_IE_NONGAAP,0,MATCH(Z$3,MO_Common_ColumnHeader,0)), IFERROR(INDEX(MO_RIS_IE,0,MATCH(Z$3,MO_Common_ColumnHeader,0)),INDEX(MO_RIS_IE_Net_NONGAAP,0,MATCH(Z$3,MO_Common_ColumnHeader,0)))), "")</f>
        <v/>
      </c>
      <c r="AA10" s="81" t="str">
        <f>IFERROR(IFERROR(INDEX(MO_RIS_IE_NONGAAP,0,MATCH(AA$3,MO_Common_ColumnHeader,0)), IFERROR(INDEX(MO_RIS_IE,0,MATCH(AA$3,MO_Common_ColumnHeader,0)),INDEX(MO_RIS_IE_Net_NONGAAP,0,MATCH(AA$3,MO_Common_ColumnHeader,0)))), "")</f>
        <v/>
      </c>
      <c r="AB10" s="81" t="str">
        <f>IFERROR(IFERROR(INDEX(MO_RIS_IE_NONGAAP,0,MATCH(AB$3,MO_Common_ColumnHeader,0)), IFERROR(INDEX(MO_RIS_IE,0,MATCH(AB$3,MO_Common_ColumnHeader,0)),INDEX(MO_RIS_IE_Net_NONGAAP,0,MATCH(AB$3,MO_Common_ColumnHeader,0)))), "")</f>
        <v/>
      </c>
      <c r="AC10" s="81" t="str">
        <f>IFERROR(IFERROR(INDEX(MO_RIS_IE_NONGAAP,0,MATCH(AC$3,MO_Common_ColumnHeader,0)), IFERROR(INDEX(MO_RIS_IE,0,MATCH(AC$3,MO_Common_ColumnHeader,0)),INDEX(MO_RIS_IE_Net_NONGAAP,0,MATCH(AC$3,MO_Common_ColumnHeader,0)))), "")</f>
        <v/>
      </c>
      <c r="AD10" s="17" t="str">
        <f>IFERROR(IFERROR(INDEX(MO_RIS_IE_NONGAAP,0,MATCH(AD$3,MO_Common_ColumnHeader,0)), IFERROR(INDEX(MO_RIS_IE,0,MATCH(AD$3,MO_Common_ColumnHeader,0)),INDEX(MO_RIS_IE_Net_NONGAAP,0,MATCH(AD$3,MO_Common_ColumnHeader,0)))), "")</f>
        <v/>
      </c>
      <c r="AE10" s="17" t="str">
        <f>IFERROR(IFERROR(INDEX(MO_RIS_IE_NONGAAP,0,MATCH(AE$3,MO_Common_ColumnHeader,0)), IFERROR(INDEX(MO_RIS_IE,0,MATCH(AE$3,MO_Common_ColumnHeader,0)),INDEX(MO_RIS_IE_Net_NONGAAP,0,MATCH(AE$3,MO_Common_ColumnHeader,0)))), "")</f>
        <v/>
      </c>
      <c r="AF10" s="17" t="str">
        <f>IFERROR(IFERROR(INDEX(MO_RIS_IE_NONGAAP,0,MATCH(AF$3,MO_Common_ColumnHeader,0)), IFERROR(INDEX(MO_RIS_IE,0,MATCH(AF$3,MO_Common_ColumnHeader,0)),INDEX(MO_RIS_IE_Net_NONGAAP,0,MATCH(AF$3,MO_Common_ColumnHeader,0)))), "")</f>
        <v/>
      </c>
      <c r="AG10" s="19" t="str">
        <f>IFERROR(IFERROR(INDEX(MO_RIS_IE_NONGAAP,0,MATCH(AG$3,MO_Common_ColumnHeader,0)), IFERROR(INDEX(MO_RIS_IE,0,MATCH(AG$3,MO_Common_ColumnHeader,0)),INDEX(MO_RIS_IE_Net_NONGAAP,0,MATCH(AG$3,MO_Common_ColumnHeader,0)))), "")</f>
        <v/>
      </c>
    </row>
    <row r="11" spans="1:33" s="20" customFormat="1" ht="14.25" customHeight="1" outlineLevel="1" x14ac:dyDescent="0.25">
      <c r="A11" s="21" t="str">
        <f>IFERROR( IFERROR(INDEX(MO_RIS_II_NONGAAP,0,COLUMN(MO_Common_Column_A)), IFERROR(INDEX(MO_FE_II,0,COLUMN(MO_Common_Column_A)),INDEX(MO_RIS_II,0,COLUMN(MO_Common_Column_A)))), "Interest Income - N/A")</f>
        <v>Interest Income - N/A</v>
      </c>
      <c r="B11" s="197"/>
      <c r="C11" s="228"/>
      <c r="D11" s="17" t="str">
        <f>IFERROR(IFERROR(INDEX(MO_RIS_II_NONGAAP,0,MATCH(D$3,MO_Common_ColumnHeader,0)),IFERROR(-INDEX(MO_FE_II,0,MATCH(D$3,MO_Common_ColumnHeader,0)),INDEX(MO_RIS_II,0,MATCH(D$3,MO_Common_ColumnHeader,0)))), "")</f>
        <v/>
      </c>
      <c r="E11" s="17" t="str">
        <f>IFERROR(IFERROR(INDEX(MO_RIS_II_NONGAAP,0,MATCH(E$3,MO_Common_ColumnHeader,0)),IFERROR(-INDEX(MO_FE_II,0,MATCH(E$3,MO_Common_ColumnHeader,0)),INDEX(MO_RIS_II,0,MATCH(E$3,MO_Common_ColumnHeader,0)))), "")</f>
        <v/>
      </c>
      <c r="F11" s="81" t="str">
        <f>IFERROR(IFERROR(INDEX(MO_RIS_II_NONGAAP,0,MATCH(F$3,MO_Common_ColumnHeader,0)),IFERROR(-INDEX(MO_FE_II,0,MATCH(F$3,MO_Common_ColumnHeader,0)),INDEX(MO_RIS_II,0,MATCH(F$3,MO_Common_ColumnHeader,0)))), "")</f>
        <v/>
      </c>
      <c r="G11" s="81" t="str">
        <f>IFERROR(IFERROR(INDEX(MO_RIS_II_NONGAAP,0,MATCH(G$3,MO_Common_ColumnHeader,0)),IFERROR(-INDEX(MO_FE_II,0,MATCH(G$3,MO_Common_ColumnHeader,0)),INDEX(MO_RIS_II,0,MATCH(G$3,MO_Common_ColumnHeader,0)))), "")</f>
        <v/>
      </c>
      <c r="H11" s="81" t="str">
        <f>IFERROR(IFERROR(INDEX(MO_RIS_II_NONGAAP,0,MATCH(H$3,MO_Common_ColumnHeader,0)),IFERROR(-INDEX(MO_FE_II,0,MATCH(H$3,MO_Common_ColumnHeader,0)),INDEX(MO_RIS_II,0,MATCH(H$3,MO_Common_ColumnHeader,0)))), "")</f>
        <v/>
      </c>
      <c r="I11" s="81" t="str">
        <f>IFERROR(IFERROR(INDEX(MO_RIS_II_NONGAAP,0,MATCH(I$3,MO_Common_ColumnHeader,0)),IFERROR(-INDEX(MO_FE_II,0,MATCH(I$3,MO_Common_ColumnHeader,0)),INDEX(MO_RIS_II,0,MATCH(I$3,MO_Common_ColumnHeader,0)))), "")</f>
        <v/>
      </c>
      <c r="J11" s="17" t="str">
        <f>IFERROR(IFERROR(INDEX(MO_RIS_II_NONGAAP,0,MATCH(J$3,MO_Common_ColumnHeader,0)),IFERROR(-INDEX(MO_FE_II,0,MATCH(J$3,MO_Common_ColumnHeader,0)),INDEX(MO_RIS_II,0,MATCH(J$3,MO_Common_ColumnHeader,0)))), "")</f>
        <v/>
      </c>
      <c r="K11" s="81" t="str">
        <f>IFERROR(IFERROR(INDEX(MO_RIS_II_NONGAAP,0,MATCH(K$3,MO_Common_ColumnHeader,0)),IFERROR(-INDEX(MO_FE_II,0,MATCH(K$3,MO_Common_ColumnHeader,0)),INDEX(MO_RIS_II,0,MATCH(K$3,MO_Common_ColumnHeader,0)))), "")</f>
        <v/>
      </c>
      <c r="L11" s="81" t="str">
        <f>IFERROR(IFERROR(INDEX(MO_RIS_II_NONGAAP,0,MATCH(L$3,MO_Common_ColumnHeader,0)),IFERROR(-INDEX(MO_FE_II,0,MATCH(L$3,MO_Common_ColumnHeader,0)),INDEX(MO_RIS_II,0,MATCH(L$3,MO_Common_ColumnHeader,0)))), "")</f>
        <v/>
      </c>
      <c r="M11" s="81" t="str">
        <f>IFERROR(IFERROR(INDEX(MO_RIS_II_NONGAAP,0,MATCH(M$3,MO_Common_ColumnHeader,0)),IFERROR(-INDEX(MO_FE_II,0,MATCH(M$3,MO_Common_ColumnHeader,0)),INDEX(MO_RIS_II,0,MATCH(M$3,MO_Common_ColumnHeader,0)))), "")</f>
        <v/>
      </c>
      <c r="N11" s="81" t="str">
        <f>IFERROR(IFERROR(INDEX(MO_RIS_II_NONGAAP,0,MATCH(N$3,MO_Common_ColumnHeader,0)),IFERROR(-INDEX(MO_FE_II,0,MATCH(N$3,MO_Common_ColumnHeader,0)),INDEX(MO_RIS_II,0,MATCH(N$3,MO_Common_ColumnHeader,0)))), "")</f>
        <v/>
      </c>
      <c r="O11" s="17" t="str">
        <f>IFERROR(IFERROR(INDEX(MO_RIS_II_NONGAAP,0,MATCH(O$3,MO_Common_ColumnHeader,0)),IFERROR(-INDEX(MO_FE_II,0,MATCH(O$3,MO_Common_ColumnHeader,0)),INDEX(MO_RIS_II,0,MATCH(O$3,MO_Common_ColumnHeader,0)))), "")</f>
        <v/>
      </c>
      <c r="P11" s="81" t="str">
        <f>IFERROR(IFERROR(INDEX(MO_RIS_II_NONGAAP,0,MATCH(P$3,MO_Common_ColumnHeader,0)),IFERROR(-INDEX(MO_FE_II,0,MATCH(P$3,MO_Common_ColumnHeader,0)),INDEX(MO_RIS_II,0,MATCH(P$3,MO_Common_ColumnHeader,0)))), "")</f>
        <v/>
      </c>
      <c r="Q11" s="81" t="str">
        <f>IFERROR(IFERROR(INDEX(MO_RIS_II_NONGAAP,0,MATCH(Q$3,MO_Common_ColumnHeader,0)),IFERROR(-INDEX(MO_FE_II,0,MATCH(Q$3,MO_Common_ColumnHeader,0)),INDEX(MO_RIS_II,0,MATCH(Q$3,MO_Common_ColumnHeader,0)))), "")</f>
        <v/>
      </c>
      <c r="R11" s="81" t="str">
        <f>IFERROR(IFERROR(INDEX(MO_RIS_II_NONGAAP,0,MATCH(R$3,MO_Common_ColumnHeader,0)),IFERROR(-INDEX(MO_FE_II,0,MATCH(R$3,MO_Common_ColumnHeader,0)),INDEX(MO_RIS_II,0,MATCH(R$3,MO_Common_ColumnHeader,0)))), "")</f>
        <v/>
      </c>
      <c r="S11" s="81" t="str">
        <f>IFERROR(IFERROR(INDEX(MO_RIS_II_NONGAAP,0,MATCH(S$3,MO_Common_ColumnHeader,0)),IFERROR(-INDEX(MO_FE_II,0,MATCH(S$3,MO_Common_ColumnHeader,0)),INDEX(MO_RIS_II,0,MATCH(S$3,MO_Common_ColumnHeader,0)))), "")</f>
        <v/>
      </c>
      <c r="T11" s="17" t="str">
        <f>IFERROR(IFERROR(INDEX(MO_RIS_II_NONGAAP,0,MATCH(T$3,MO_Common_ColumnHeader,0)),IFERROR(-INDEX(MO_FE_II,0,MATCH(T$3,MO_Common_ColumnHeader,0)),INDEX(MO_RIS_II,0,MATCH(T$3,MO_Common_ColumnHeader,0)))), "")</f>
        <v/>
      </c>
      <c r="U11" s="81" t="str">
        <f>IFERROR(IFERROR(INDEX(MO_RIS_II_NONGAAP,0,MATCH(U$3,MO_Common_ColumnHeader,0)),IFERROR(-INDEX(MO_FE_II,0,MATCH(U$3,MO_Common_ColumnHeader,0)),INDEX(MO_RIS_II,0,MATCH(U$3,MO_Common_ColumnHeader,0)))), "")</f>
        <v/>
      </c>
      <c r="V11" s="81" t="str">
        <f>IFERROR(IFERROR(INDEX(MO_RIS_II_NONGAAP,0,MATCH(V$3,MO_Common_ColumnHeader,0)),IFERROR(-INDEX(MO_FE_II,0,MATCH(V$3,MO_Common_ColumnHeader,0)),INDEX(MO_RIS_II,0,MATCH(V$3,MO_Common_ColumnHeader,0)))), "")</f>
        <v/>
      </c>
      <c r="W11" s="81" t="str">
        <f>IFERROR(IFERROR(INDEX(MO_RIS_II_NONGAAP,0,MATCH(W$3,MO_Common_ColumnHeader,0)),IFERROR(-INDEX(MO_FE_II,0,MATCH(W$3,MO_Common_ColumnHeader,0)),INDEX(MO_RIS_II,0,MATCH(W$3,MO_Common_ColumnHeader,0)))), "")</f>
        <v/>
      </c>
      <c r="X11" s="81" t="str">
        <f>IFERROR(IFERROR(INDEX(MO_RIS_II_NONGAAP,0,MATCH(X$3,MO_Common_ColumnHeader,0)),IFERROR(-INDEX(MO_FE_II,0,MATCH(X$3,MO_Common_ColumnHeader,0)),INDEX(MO_RIS_II,0,MATCH(X$3,MO_Common_ColumnHeader,0)))), "")</f>
        <v/>
      </c>
      <c r="Y11" s="17" t="str">
        <f>IFERROR(IFERROR(INDEX(MO_RIS_II_NONGAAP,0,MATCH(Y$3,MO_Common_ColumnHeader,0)),IFERROR(-INDEX(MO_FE_II,0,MATCH(Y$3,MO_Common_ColumnHeader,0)),INDEX(MO_RIS_II,0,MATCH(Y$3,MO_Common_ColumnHeader,0)))), "")</f>
        <v/>
      </c>
      <c r="Z11" s="81" t="str">
        <f>IFERROR(IFERROR(INDEX(MO_RIS_II_NONGAAP,0,MATCH(Z$3,MO_Common_ColumnHeader,0)),IFERROR(-INDEX(MO_FE_II,0,MATCH(Z$3,MO_Common_ColumnHeader,0)),INDEX(MO_RIS_II,0,MATCH(Z$3,MO_Common_ColumnHeader,0)))), "")</f>
        <v/>
      </c>
      <c r="AA11" s="81" t="str">
        <f>IFERROR(IFERROR(INDEX(MO_RIS_II_NONGAAP,0,MATCH(AA$3,MO_Common_ColumnHeader,0)),IFERROR(-INDEX(MO_FE_II,0,MATCH(AA$3,MO_Common_ColumnHeader,0)),INDEX(MO_RIS_II,0,MATCH(AA$3,MO_Common_ColumnHeader,0)))), "")</f>
        <v/>
      </c>
      <c r="AB11" s="81" t="str">
        <f>IFERROR(IFERROR(INDEX(MO_RIS_II_NONGAAP,0,MATCH(AB$3,MO_Common_ColumnHeader,0)),IFERROR(-INDEX(MO_FE_II,0,MATCH(AB$3,MO_Common_ColumnHeader,0)),INDEX(MO_RIS_II,0,MATCH(AB$3,MO_Common_ColumnHeader,0)))), "")</f>
        <v/>
      </c>
      <c r="AC11" s="81" t="str">
        <f>IFERROR(IFERROR(INDEX(MO_RIS_II_NONGAAP,0,MATCH(AC$3,MO_Common_ColumnHeader,0)),IFERROR(-INDEX(MO_FE_II,0,MATCH(AC$3,MO_Common_ColumnHeader,0)),INDEX(MO_RIS_II,0,MATCH(AC$3,MO_Common_ColumnHeader,0)))), "")</f>
        <v/>
      </c>
      <c r="AD11" s="17" t="str">
        <f>IFERROR(IFERROR(INDEX(MO_RIS_II_NONGAAP,0,MATCH(AD$3,MO_Common_ColumnHeader,0)),IFERROR(-INDEX(MO_FE_II,0,MATCH(AD$3,MO_Common_ColumnHeader,0)),INDEX(MO_RIS_II,0,MATCH(AD$3,MO_Common_ColumnHeader,0)))), "")</f>
        <v/>
      </c>
      <c r="AE11" s="17" t="str">
        <f>IFERROR(IFERROR(INDEX(MO_RIS_II_NONGAAP,0,MATCH(AE$3,MO_Common_ColumnHeader,0)),IFERROR(-INDEX(MO_FE_II,0,MATCH(AE$3,MO_Common_ColumnHeader,0)),INDEX(MO_RIS_II,0,MATCH(AE$3,MO_Common_ColumnHeader,0)))), "")</f>
        <v/>
      </c>
      <c r="AF11" s="17" t="str">
        <f>IFERROR(IFERROR(INDEX(MO_RIS_II_NONGAAP,0,MATCH(AF$3,MO_Common_ColumnHeader,0)),IFERROR(-INDEX(MO_FE_II,0,MATCH(AF$3,MO_Common_ColumnHeader,0)),INDEX(MO_RIS_II,0,MATCH(AF$3,MO_Common_ColumnHeader,0)))), "")</f>
        <v/>
      </c>
      <c r="AG11" s="19" t="str">
        <f>IFERROR(IFERROR(INDEX(MO_RIS_II_NONGAAP,0,MATCH(AG$3,MO_Common_ColumnHeader,0)),IFERROR(-INDEX(MO_FE_II,0,MATCH(AG$3,MO_Common_ColumnHeader,0)),INDEX(MO_RIS_II,0,MATCH(AG$3,MO_Common_ColumnHeader,0)))), "")</f>
        <v/>
      </c>
    </row>
    <row r="12" spans="1:33" s="20" customFormat="1" ht="14.25" customHeight="1" outlineLevel="1" x14ac:dyDescent="0.25">
      <c r="A12" s="16" t="str">
        <f>IFERROR(INDEX(MO_RIS_EBT_NONGAAP,0,COLUMN(MO_Common_Column_A)),IFERROR(INDEX(MO_RIS_EBT_Adj,0,COLUMN(MO_Common_Column_A)),"EBT"))</f>
        <v>EBT</v>
      </c>
      <c r="B12" s="197"/>
      <c r="C12" s="228"/>
      <c r="D12" s="17" t="e">
        <f>IFERROR(INDEX(MO_RIS_EBT_NONGAAP,0,MATCH(D$3,MO_Common_ColumnHeader,0)),IFERROR(INDEX(MO_RIS_EBT_Adj,0,MATCH(D$3,MO_Common_ColumnHeader,0)),INDEX(MO_RIS_EBT,0,MATCH(D$3,MO_Common_ColumnHeader,0))))</f>
        <v>#NAME?</v>
      </c>
      <c r="E12" s="17" t="e">
        <f>IFERROR(INDEX(MO_RIS_EBT_NONGAAP,0,MATCH(E$3,MO_Common_ColumnHeader,0)),IFERROR(INDEX(MO_RIS_EBT_Adj,0,MATCH(E$3,MO_Common_ColumnHeader,0)),INDEX(MO_RIS_EBT,0,MATCH(E$3,MO_Common_ColumnHeader,0))))</f>
        <v>#NAME?</v>
      </c>
      <c r="F12" s="81" t="e">
        <f>IFERROR(INDEX(MO_RIS_EBT_NONGAAP,0,MATCH(F$3,MO_Common_ColumnHeader,0)),IFERROR(INDEX(MO_RIS_EBT_Adj,0,MATCH(F$3,MO_Common_ColumnHeader,0)),INDEX(MO_RIS_EBT,0,MATCH(F$3,MO_Common_ColumnHeader,0))))</f>
        <v>#NAME?</v>
      </c>
      <c r="G12" s="81" t="e">
        <f>IFERROR(INDEX(MO_RIS_EBT_NONGAAP,0,MATCH(G$3,MO_Common_ColumnHeader,0)),IFERROR(INDEX(MO_RIS_EBT_Adj,0,MATCH(G$3,MO_Common_ColumnHeader,0)),INDEX(MO_RIS_EBT,0,MATCH(G$3,MO_Common_ColumnHeader,0))))</f>
        <v>#NAME?</v>
      </c>
      <c r="H12" s="81" t="e">
        <f>IFERROR(INDEX(MO_RIS_EBT_NONGAAP,0,MATCH(H$3,MO_Common_ColumnHeader,0)),IFERROR(INDEX(MO_RIS_EBT_Adj,0,MATCH(H$3,MO_Common_ColumnHeader,0)),INDEX(MO_RIS_EBT,0,MATCH(H$3,MO_Common_ColumnHeader,0))))</f>
        <v>#NAME?</v>
      </c>
      <c r="I12" s="81" t="e">
        <f>IFERROR(INDEX(MO_RIS_EBT_NONGAAP,0,MATCH(I$3,MO_Common_ColumnHeader,0)),IFERROR(INDEX(MO_RIS_EBT_Adj,0,MATCH(I$3,MO_Common_ColumnHeader,0)),INDEX(MO_RIS_EBT,0,MATCH(I$3,MO_Common_ColumnHeader,0))))</f>
        <v>#NAME?</v>
      </c>
      <c r="J12" s="17" t="e">
        <f>IFERROR(INDEX(MO_RIS_EBT_NONGAAP,0,MATCH(J$3,MO_Common_ColumnHeader,0)),IFERROR(INDEX(MO_RIS_EBT_Adj,0,MATCH(J$3,MO_Common_ColumnHeader,0)),INDEX(MO_RIS_EBT,0,MATCH(J$3,MO_Common_ColumnHeader,0))))</f>
        <v>#NAME?</v>
      </c>
      <c r="K12" s="81" t="e">
        <f>IFERROR(INDEX(MO_RIS_EBT_NONGAAP,0,MATCH(K$3,MO_Common_ColumnHeader,0)),IFERROR(INDEX(MO_RIS_EBT_Adj,0,MATCH(K$3,MO_Common_ColumnHeader,0)),INDEX(MO_RIS_EBT,0,MATCH(K$3,MO_Common_ColumnHeader,0))))</f>
        <v>#NAME?</v>
      </c>
      <c r="L12" s="81" t="e">
        <f>IFERROR(INDEX(MO_RIS_EBT_NONGAAP,0,MATCH(L$3,MO_Common_ColumnHeader,0)),IFERROR(INDEX(MO_RIS_EBT_Adj,0,MATCH(L$3,MO_Common_ColumnHeader,0)),INDEX(MO_RIS_EBT,0,MATCH(L$3,MO_Common_ColumnHeader,0))))</f>
        <v>#NAME?</v>
      </c>
      <c r="M12" s="81" t="e">
        <f>IFERROR(INDEX(MO_RIS_EBT_NONGAAP,0,MATCH(M$3,MO_Common_ColumnHeader,0)),IFERROR(INDEX(MO_RIS_EBT_Adj,0,MATCH(M$3,MO_Common_ColumnHeader,0)),INDEX(MO_RIS_EBT,0,MATCH(M$3,MO_Common_ColumnHeader,0))))</f>
        <v>#NAME?</v>
      </c>
      <c r="N12" s="81" t="e">
        <f>IFERROR(INDEX(MO_RIS_EBT_NONGAAP,0,MATCH(N$3,MO_Common_ColumnHeader,0)),IFERROR(INDEX(MO_RIS_EBT_Adj,0,MATCH(N$3,MO_Common_ColumnHeader,0)),INDEX(MO_RIS_EBT,0,MATCH(N$3,MO_Common_ColumnHeader,0))))</f>
        <v>#NAME?</v>
      </c>
      <c r="O12" s="17" t="e">
        <f>IFERROR(INDEX(MO_RIS_EBT_NONGAAP,0,MATCH(O$3,MO_Common_ColumnHeader,0)),IFERROR(INDEX(MO_RIS_EBT_Adj,0,MATCH(O$3,MO_Common_ColumnHeader,0)),INDEX(MO_RIS_EBT,0,MATCH(O$3,MO_Common_ColumnHeader,0))))</f>
        <v>#NAME?</v>
      </c>
      <c r="P12" s="81" t="e">
        <f>IFERROR(INDEX(MO_RIS_EBT_NONGAAP,0,MATCH(P$3,MO_Common_ColumnHeader,0)),IFERROR(INDEX(MO_RIS_EBT_Adj,0,MATCH(P$3,MO_Common_ColumnHeader,0)),INDEX(MO_RIS_EBT,0,MATCH(P$3,MO_Common_ColumnHeader,0))))</f>
        <v>#NAME?</v>
      </c>
      <c r="Q12" s="81" t="e">
        <f>IFERROR(INDEX(MO_RIS_EBT_NONGAAP,0,MATCH(Q$3,MO_Common_ColumnHeader,0)),IFERROR(INDEX(MO_RIS_EBT_Adj,0,MATCH(Q$3,MO_Common_ColumnHeader,0)),INDEX(MO_RIS_EBT,0,MATCH(Q$3,MO_Common_ColumnHeader,0))))</f>
        <v>#NAME?</v>
      </c>
      <c r="R12" s="81" t="e">
        <f>IFERROR(INDEX(MO_RIS_EBT_NONGAAP,0,MATCH(R$3,MO_Common_ColumnHeader,0)),IFERROR(INDEX(MO_RIS_EBT_Adj,0,MATCH(R$3,MO_Common_ColumnHeader,0)),INDEX(MO_RIS_EBT,0,MATCH(R$3,MO_Common_ColumnHeader,0))))</f>
        <v>#NAME?</v>
      </c>
      <c r="S12" s="81" t="e">
        <f>IFERROR(INDEX(MO_RIS_EBT_NONGAAP,0,MATCH(S$3,MO_Common_ColumnHeader,0)),IFERROR(INDEX(MO_RIS_EBT_Adj,0,MATCH(S$3,MO_Common_ColumnHeader,0)),INDEX(MO_RIS_EBT,0,MATCH(S$3,MO_Common_ColumnHeader,0))))</f>
        <v>#NAME?</v>
      </c>
      <c r="T12" s="17" t="e">
        <f>IFERROR(INDEX(MO_RIS_EBT_NONGAAP,0,MATCH(T$3,MO_Common_ColumnHeader,0)),IFERROR(INDEX(MO_RIS_EBT_Adj,0,MATCH(T$3,MO_Common_ColumnHeader,0)),INDEX(MO_RIS_EBT,0,MATCH(T$3,MO_Common_ColumnHeader,0))))</f>
        <v>#NAME?</v>
      </c>
      <c r="U12" s="81" t="e">
        <f>IFERROR(INDEX(MO_RIS_EBT_NONGAAP,0,MATCH(U$3,MO_Common_ColumnHeader,0)),IFERROR(INDEX(MO_RIS_EBT_Adj,0,MATCH(U$3,MO_Common_ColumnHeader,0)),INDEX(MO_RIS_EBT,0,MATCH(U$3,MO_Common_ColumnHeader,0))))</f>
        <v>#NAME?</v>
      </c>
      <c r="V12" s="81" t="e">
        <f>IFERROR(INDEX(MO_RIS_EBT_NONGAAP,0,MATCH(V$3,MO_Common_ColumnHeader,0)),IFERROR(INDEX(MO_RIS_EBT_Adj,0,MATCH(V$3,MO_Common_ColumnHeader,0)),INDEX(MO_RIS_EBT,0,MATCH(V$3,MO_Common_ColumnHeader,0))))</f>
        <v>#NAME?</v>
      </c>
      <c r="W12" s="81" t="e">
        <f>IFERROR(INDEX(MO_RIS_EBT_NONGAAP,0,MATCH(W$3,MO_Common_ColumnHeader,0)),IFERROR(INDEX(MO_RIS_EBT_Adj,0,MATCH(W$3,MO_Common_ColumnHeader,0)),INDEX(MO_RIS_EBT,0,MATCH(W$3,MO_Common_ColumnHeader,0))))</f>
        <v>#NAME?</v>
      </c>
      <c r="X12" s="81" t="e">
        <f>IFERROR(INDEX(MO_RIS_EBT_NONGAAP,0,MATCH(X$3,MO_Common_ColumnHeader,0)),IFERROR(INDEX(MO_RIS_EBT_Adj,0,MATCH(X$3,MO_Common_ColumnHeader,0)),INDEX(MO_RIS_EBT,0,MATCH(X$3,MO_Common_ColumnHeader,0))))</f>
        <v>#NAME?</v>
      </c>
      <c r="Y12" s="17" t="e">
        <f>IFERROR(INDEX(MO_RIS_EBT_NONGAAP,0,MATCH(Y$3,MO_Common_ColumnHeader,0)),IFERROR(INDEX(MO_RIS_EBT_Adj,0,MATCH(Y$3,MO_Common_ColumnHeader,0)),INDEX(MO_RIS_EBT,0,MATCH(Y$3,MO_Common_ColumnHeader,0))))</f>
        <v>#NAME?</v>
      </c>
      <c r="Z12" s="81" t="e">
        <f>IFERROR(INDEX(MO_RIS_EBT_NONGAAP,0,MATCH(Z$3,MO_Common_ColumnHeader,0)),IFERROR(INDEX(MO_RIS_EBT_Adj,0,MATCH(Z$3,MO_Common_ColumnHeader,0)),INDEX(MO_RIS_EBT,0,MATCH(Z$3,MO_Common_ColumnHeader,0))))</f>
        <v>#NAME?</v>
      </c>
      <c r="AA12" s="81" t="e">
        <f>IFERROR(INDEX(MO_RIS_EBT_NONGAAP,0,MATCH(AA$3,MO_Common_ColumnHeader,0)),IFERROR(INDEX(MO_RIS_EBT_Adj,0,MATCH(AA$3,MO_Common_ColumnHeader,0)),INDEX(MO_RIS_EBT,0,MATCH(AA$3,MO_Common_ColumnHeader,0))))</f>
        <v>#NAME?</v>
      </c>
      <c r="AB12" s="81" t="e">
        <f>IFERROR(INDEX(MO_RIS_EBT_NONGAAP,0,MATCH(AB$3,MO_Common_ColumnHeader,0)),IFERROR(INDEX(MO_RIS_EBT_Adj,0,MATCH(AB$3,MO_Common_ColumnHeader,0)),INDEX(MO_RIS_EBT,0,MATCH(AB$3,MO_Common_ColumnHeader,0))))</f>
        <v>#NAME?</v>
      </c>
      <c r="AC12" s="81" t="e">
        <f>IFERROR(INDEX(MO_RIS_EBT_NONGAAP,0,MATCH(AC$3,MO_Common_ColumnHeader,0)),IFERROR(INDEX(MO_RIS_EBT_Adj,0,MATCH(AC$3,MO_Common_ColumnHeader,0)),INDEX(MO_RIS_EBT,0,MATCH(AC$3,MO_Common_ColumnHeader,0))))</f>
        <v>#NAME?</v>
      </c>
      <c r="AD12" s="17" t="e">
        <f>IFERROR(INDEX(MO_RIS_EBT_NONGAAP,0,MATCH(AD$3,MO_Common_ColumnHeader,0)),IFERROR(INDEX(MO_RIS_EBT_Adj,0,MATCH(AD$3,MO_Common_ColumnHeader,0)),INDEX(MO_RIS_EBT,0,MATCH(AD$3,MO_Common_ColumnHeader,0))))</f>
        <v>#NAME?</v>
      </c>
      <c r="AE12" s="17" t="e">
        <f>IFERROR(INDEX(MO_RIS_EBT_NONGAAP,0,MATCH(AE$3,MO_Common_ColumnHeader,0)),IFERROR(INDEX(MO_RIS_EBT_Adj,0,MATCH(AE$3,MO_Common_ColumnHeader,0)),INDEX(MO_RIS_EBT,0,MATCH(AE$3,MO_Common_ColumnHeader,0))))</f>
        <v>#NAME?</v>
      </c>
      <c r="AF12" s="17" t="e">
        <f>IFERROR(INDEX(MO_RIS_EBT_NONGAAP,0,MATCH(AF$3,MO_Common_ColumnHeader,0)),IFERROR(INDEX(MO_RIS_EBT_Adj,0,MATCH(AF$3,MO_Common_ColumnHeader,0)),INDEX(MO_RIS_EBT,0,MATCH(AF$3,MO_Common_ColumnHeader,0))))</f>
        <v>#NAME?</v>
      </c>
      <c r="AG12" s="19" t="e">
        <f>IFERROR(INDEX(MO_RIS_EBT_NONGAAP,0,MATCH(AG$3,MO_Common_ColumnHeader,0)),IFERROR(INDEX(MO_RIS_EBT_Adj,0,MATCH(AG$3,MO_Common_ColumnHeader,0)),INDEX(MO_RIS_EBT,0,MATCH(AG$3,MO_Common_ColumnHeader,0))))</f>
        <v>#NAME?</v>
      </c>
    </row>
    <row r="13" spans="1:33" s="20" customFormat="1" ht="14.25" customHeight="1" outlineLevel="1" x14ac:dyDescent="0.25">
      <c r="A13" s="16" t="s">
        <v>1</v>
      </c>
      <c r="B13" s="197"/>
      <c r="C13" s="228"/>
      <c r="D13" s="17">
        <f>IFERROR(INDEX(MO_RIS_NI_NONGAAP_Diluted,0,MATCH(D$3,MO_Common_ColumnHeader,0)),0)</f>
        <v>0</v>
      </c>
      <c r="E13" s="17">
        <f>IFERROR(INDEX(MO_RIS_NI_NONGAAP_Diluted,0,MATCH(E$3,MO_Common_ColumnHeader,0)),0)</f>
        <v>0</v>
      </c>
      <c r="F13" s="18">
        <f>IFERROR(INDEX(MO_RIS_NI_NONGAAP_Diluted,0,MATCH(F$3,MO_Common_ColumnHeader,0)),0)</f>
        <v>0</v>
      </c>
      <c r="G13" s="18">
        <f>IFERROR(INDEX(MO_RIS_NI_NONGAAP_Diluted,0,MATCH(G$3,MO_Common_ColumnHeader,0)),0)</f>
        <v>0</v>
      </c>
      <c r="H13" s="18">
        <f>IFERROR(INDEX(MO_RIS_NI_NONGAAP_Diluted,0,MATCH(H$3,MO_Common_ColumnHeader,0)),0)</f>
        <v>0</v>
      </c>
      <c r="I13" s="18">
        <f>IFERROR(INDEX(MO_RIS_NI_NONGAAP_Diluted,0,MATCH(I$3,MO_Common_ColumnHeader,0)),0)</f>
        <v>0</v>
      </c>
      <c r="J13" s="17">
        <f>IFERROR(INDEX(MO_RIS_NI_NONGAAP_Diluted,0,MATCH(J$3,MO_Common_ColumnHeader,0)),0)</f>
        <v>0</v>
      </c>
      <c r="K13" s="18">
        <f>IFERROR(INDEX(MO_RIS_NI_NONGAAP_Diluted,0,MATCH(K$3,MO_Common_ColumnHeader,0)),0)</f>
        <v>0</v>
      </c>
      <c r="L13" s="18">
        <f>IFERROR(INDEX(MO_RIS_NI_NONGAAP_Diluted,0,MATCH(L$3,MO_Common_ColumnHeader,0)),0)</f>
        <v>0</v>
      </c>
      <c r="M13" s="18">
        <f>IFERROR(INDEX(MO_RIS_NI_NONGAAP_Diluted,0,MATCH(M$3,MO_Common_ColumnHeader,0)),0)</f>
        <v>0</v>
      </c>
      <c r="N13" s="18">
        <f>IFERROR(INDEX(MO_RIS_NI_NONGAAP_Diluted,0,MATCH(N$3,MO_Common_ColumnHeader,0)),0)</f>
        <v>0</v>
      </c>
      <c r="O13" s="17">
        <f>IFERROR(INDEX(MO_RIS_NI_NONGAAP_Diluted,0,MATCH(O$3,MO_Common_ColumnHeader,0)),0)</f>
        <v>0</v>
      </c>
      <c r="P13" s="18">
        <f>IFERROR(INDEX(MO_RIS_NI_NONGAAP_Diluted,0,MATCH(P$3,MO_Common_ColumnHeader,0)),0)</f>
        <v>0</v>
      </c>
      <c r="Q13" s="18">
        <f>IFERROR(INDEX(MO_RIS_NI_NONGAAP_Diluted,0,MATCH(Q$3,MO_Common_ColumnHeader,0)),0)</f>
        <v>0</v>
      </c>
      <c r="R13" s="18">
        <f>IFERROR(INDEX(MO_RIS_NI_NONGAAP_Diluted,0,MATCH(R$3,MO_Common_ColumnHeader,0)),0)</f>
        <v>0</v>
      </c>
      <c r="S13" s="18">
        <f>IFERROR(INDEX(MO_RIS_NI_NONGAAP_Diluted,0,MATCH(S$3,MO_Common_ColumnHeader,0)),0)</f>
        <v>0</v>
      </c>
      <c r="T13" s="17">
        <f>IFERROR(INDEX(MO_RIS_NI_NONGAAP_Diluted,0,MATCH(T$3,MO_Common_ColumnHeader,0)),0)</f>
        <v>0</v>
      </c>
      <c r="U13" s="18">
        <f>IFERROR(INDEX(MO_RIS_NI_NONGAAP_Diluted,0,MATCH(U$3,MO_Common_ColumnHeader,0)),0)</f>
        <v>0</v>
      </c>
      <c r="V13" s="18">
        <f>IFERROR(INDEX(MO_RIS_NI_NONGAAP_Diluted,0,MATCH(V$3,MO_Common_ColumnHeader,0)),0)</f>
        <v>0</v>
      </c>
      <c r="W13" s="18">
        <f>IFERROR(INDEX(MO_RIS_NI_NONGAAP_Diluted,0,MATCH(W$3,MO_Common_ColumnHeader,0)),0)</f>
        <v>0</v>
      </c>
      <c r="X13" s="18">
        <f>IFERROR(INDEX(MO_RIS_NI_NONGAAP_Diluted,0,MATCH(X$3,MO_Common_ColumnHeader,0)),0)</f>
        <v>0</v>
      </c>
      <c r="Y13" s="17">
        <f>IFERROR(INDEX(MO_RIS_NI_NONGAAP_Diluted,0,MATCH(Y$3,MO_Common_ColumnHeader,0)),0)</f>
        <v>0</v>
      </c>
      <c r="Z13" s="18">
        <f>IFERROR(INDEX(MO_RIS_NI_NONGAAP_Diluted,0,MATCH(Z$3,MO_Common_ColumnHeader,0)),0)</f>
        <v>0</v>
      </c>
      <c r="AA13" s="18">
        <f>IFERROR(INDEX(MO_RIS_NI_NONGAAP_Diluted,0,MATCH(AA$3,MO_Common_ColumnHeader,0)),0)</f>
        <v>0</v>
      </c>
      <c r="AB13" s="18">
        <f>IFERROR(INDEX(MO_RIS_NI_NONGAAP_Diluted,0,MATCH(AB$3,MO_Common_ColumnHeader,0)),0)</f>
        <v>0</v>
      </c>
      <c r="AC13" s="18">
        <f>IFERROR(INDEX(MO_RIS_NI_NONGAAP_Diluted,0,MATCH(AC$3,MO_Common_ColumnHeader,0)),0)</f>
        <v>0</v>
      </c>
      <c r="AD13" s="17">
        <f>IFERROR(INDEX(MO_RIS_NI_NONGAAP_Diluted,0,MATCH(AD$3,MO_Common_ColumnHeader,0)),0)</f>
        <v>0</v>
      </c>
      <c r="AE13" s="17">
        <f>IFERROR(INDEX(MO_RIS_NI_NONGAAP_Diluted,0,MATCH(AE$3,MO_Common_ColumnHeader,0)),0)</f>
        <v>0</v>
      </c>
      <c r="AF13" s="17">
        <f>IFERROR(INDEX(MO_RIS_NI_NONGAAP_Diluted,0,MATCH(AF$3,MO_Common_ColumnHeader,0)),0)</f>
        <v>0</v>
      </c>
      <c r="AG13" s="19">
        <f>IFERROR(INDEX(MO_RIS_NI_NONGAAP_Diluted,0,MATCH(AG$3,MO_Common_ColumnHeader,0)),0)</f>
        <v>0</v>
      </c>
    </row>
    <row r="14" spans="1:33" s="20" customFormat="1" ht="14.25" customHeight="1" outlineLevel="1" x14ac:dyDescent="0.25">
      <c r="A14" s="16"/>
      <c r="B14" s="197"/>
      <c r="C14" s="228"/>
      <c r="D14" s="17"/>
      <c r="E14" s="17"/>
      <c r="F14" s="18"/>
      <c r="G14" s="18"/>
      <c r="H14" s="18"/>
      <c r="I14" s="18"/>
      <c r="J14" s="17"/>
      <c r="K14" s="18"/>
      <c r="L14" s="18"/>
      <c r="M14" s="18"/>
      <c r="N14" s="18"/>
      <c r="O14" s="17"/>
      <c r="P14" s="18"/>
      <c r="Q14" s="18"/>
      <c r="R14" s="18"/>
      <c r="S14" s="18"/>
      <c r="T14" s="17"/>
      <c r="U14" s="18"/>
      <c r="V14" s="18"/>
      <c r="W14" s="18"/>
      <c r="X14" s="18"/>
      <c r="Y14" s="17"/>
      <c r="Z14" s="18"/>
      <c r="AA14" s="18"/>
      <c r="AB14" s="18"/>
      <c r="AC14" s="18"/>
      <c r="AD14" s="17"/>
      <c r="AE14" s="17"/>
      <c r="AF14" s="17"/>
      <c r="AG14" s="19"/>
    </row>
    <row r="15" spans="1:33" s="20" customFormat="1" ht="14.25" customHeight="1" outlineLevel="1" x14ac:dyDescent="0.25">
      <c r="A15" s="16" t="str">
        <f>"LTM "&amp;A5</f>
        <v>LTM Total Revenue</v>
      </c>
      <c r="B15" s="197"/>
      <c r="C15" s="228"/>
      <c r="D15" s="17" t="str">
        <f t="shared" ref="D15:AG15" si="1">IFERROR(IF(LEFT(D$3,1)="F",D5,
IF(LEFT(D$3,2)="Q1",D5+INDEX(5:5,0,MATCH("Q4-"&amp;RIGHT(D$3,4)-1,$3:$3,0))+INDEX(5:5,0,MATCH("Q3-"&amp;RIGHT(D$3,4)-1,$3:$3,0))+INDEX(5:5,0,MATCH("Q2-"&amp;RIGHT(D$3,4)-1,$3:$3,0)),
IF(LEFT(D$3,2)="Q2",D5+INDEX(5:5,0,MATCH("Q4-"&amp;RIGHT(D$3,4)-1,$3:$3,0))+INDEX(5:5,0,MATCH("Q3-"&amp;RIGHT(D$3,4)-1,$3:$3,0))+INDEX(5:5,0,MATCH("Q1-"&amp;RIGHT(D$3,4),$3:$3,0)),
IF(LEFT(D$3,2)="Q3",D5+INDEX(5:5,0,MATCH("Q4-"&amp;RIGHT(D$3,4)-1,$3:$3,0))+INDEX(5:5,0,MATCH("Q2-"&amp;RIGHT(D$3,4),$3:$3,0))+INDEX(5:5,0,MATCH("Q1-"&amp;RIGHT(D$3,4),$3:$3,0)),
IF(LEFT(D$3,2)="Q4",INDEX(5:5,0,MATCH("FY"&amp;RIGHT(D$3,4),$3:$3,0))))))), "")</f>
        <v/>
      </c>
      <c r="E15" s="17" t="str">
        <f t="shared" si="1"/>
        <v/>
      </c>
      <c r="F15" s="81" t="str">
        <f t="shared" si="1"/>
        <v/>
      </c>
      <c r="G15" s="81" t="str">
        <f t="shared" si="1"/>
        <v/>
      </c>
      <c r="H15" s="81" t="str">
        <f t="shared" si="1"/>
        <v/>
      </c>
      <c r="I15" s="81" t="str">
        <f t="shared" si="1"/>
        <v/>
      </c>
      <c r="J15" s="17" t="str">
        <f t="shared" si="1"/>
        <v/>
      </c>
      <c r="K15" s="81" t="str">
        <f>IFERROR(IF(LEFT(K$3,1)="F",K5,
IF(LEFT(K$3,2)="Q1",K5+INDEX(5:5,0,MATCH("Q4-"&amp;RIGHT(K$3,4)-1,$3:$3,0))+INDEX(5:5,0,MATCH("Q3-"&amp;RIGHT(K$3,4)-1,$3:$3,0))+INDEX(5:5,0,MATCH("Q2-"&amp;RIGHT(K$3,4)-1,$3:$3,0)),
IF(LEFT(K$3,2)="Q2",K5+INDEX(5:5,0,MATCH("Q4-"&amp;RIGHT(K$3,4)-1,$3:$3,0))+INDEX(5:5,0,MATCH("Q3-"&amp;RIGHT(K$3,4)-1,$3:$3,0))+INDEX(5:5,0,MATCH("Q1-"&amp;RIGHT(K$3,4),$3:$3,0)),
IF(LEFT(K$3,2)="Q3",K5+INDEX(5:5,0,MATCH("Q4-"&amp;RIGHT(K$3,4)-1,$3:$3,0))+INDEX(5:5,0,MATCH("Q2-"&amp;RIGHT(K$3,4),$3:$3,0))+INDEX(5:5,0,MATCH("Q1-"&amp;RIGHT(K$3,4),$3:$3,0)),
IF(LEFT(K$3,2)="Q4",INDEX(5:5,0,MATCH("FY"&amp;RIGHT(K$3,4),$3:$3,0))))))), "")</f>
        <v/>
      </c>
      <c r="L15" s="81" t="str">
        <f t="shared" si="1"/>
        <v/>
      </c>
      <c r="M15" s="81" t="str">
        <f t="shared" si="1"/>
        <v/>
      </c>
      <c r="N15" s="81" t="str">
        <f t="shared" si="1"/>
        <v/>
      </c>
      <c r="O15" s="17" t="str">
        <f t="shared" si="1"/>
        <v/>
      </c>
      <c r="P15" s="81" t="str">
        <f t="shared" si="1"/>
        <v/>
      </c>
      <c r="Q15" s="81" t="str">
        <f t="shared" si="1"/>
        <v/>
      </c>
      <c r="R15" s="81" t="str">
        <f t="shared" si="1"/>
        <v/>
      </c>
      <c r="S15" s="81" t="str">
        <f t="shared" si="1"/>
        <v/>
      </c>
      <c r="T15" s="17" t="str">
        <f t="shared" si="1"/>
        <v/>
      </c>
      <c r="U15" s="81" t="str">
        <f t="shared" si="1"/>
        <v/>
      </c>
      <c r="V15" s="81" t="str">
        <f t="shared" si="1"/>
        <v/>
      </c>
      <c r="W15" s="81" t="str">
        <f t="shared" si="1"/>
        <v/>
      </c>
      <c r="X15" s="81" t="str">
        <f t="shared" si="1"/>
        <v/>
      </c>
      <c r="Y15" s="17" t="str">
        <f t="shared" si="1"/>
        <v/>
      </c>
      <c r="Z15" s="81" t="str">
        <f t="shared" si="1"/>
        <v/>
      </c>
      <c r="AA15" s="81" t="str">
        <f t="shared" si="1"/>
        <v/>
      </c>
      <c r="AB15" s="81" t="str">
        <f t="shared" si="1"/>
        <v/>
      </c>
      <c r="AC15" s="81" t="str">
        <f t="shared" si="1"/>
        <v/>
      </c>
      <c r="AD15" s="17" t="str">
        <f t="shared" si="1"/>
        <v/>
      </c>
      <c r="AE15" s="17" t="str">
        <f t="shared" si="1"/>
        <v/>
      </c>
      <c r="AF15" s="17" t="str">
        <f t="shared" si="1"/>
        <v/>
      </c>
      <c r="AG15" s="19" t="str">
        <f t="shared" si="1"/>
        <v/>
      </c>
    </row>
    <row r="16" spans="1:33" s="20" customFormat="1" ht="14.25" customHeight="1" outlineLevel="1" x14ac:dyDescent="0.25">
      <c r="A16" s="16" t="str">
        <f t="shared" ref="A16:A22" si="2">"LTM "&amp;A7</f>
        <v>LTM Gross Profit</v>
      </c>
      <c r="B16" s="197"/>
      <c r="C16" s="228"/>
      <c r="D16" s="17" t="str">
        <f t="shared" ref="D16:AG16" si="3">IFERROR(IF(LEFT(D$3,1)="F",D7,
IF(LEFT(D$3,2)="Q1",D7+INDEX(7:7,0,MATCH("Q4-"&amp;RIGHT(D$3,4)-1,$3:$3,0))+INDEX(7:7,0,MATCH("Q3-"&amp;RIGHT(D$3,4)-1,$3:$3,0))+INDEX(7:7,0,MATCH("Q2-"&amp;RIGHT(D$3,4)-1,$3:$3,0)),
IF(LEFT(D$3,2)="Q2",D7+INDEX(7:7,0,MATCH("Q4-"&amp;RIGHT(D$3,4)-1,$3:$3,0))+INDEX(7:7,0,MATCH("Q3-"&amp;RIGHT(D$3,4)-1,$3:$3,0))+INDEX(7:7,0,MATCH("Q1-"&amp;RIGHT(D$3,4),$3:$3,0)),
IF(LEFT(D$3,2)="Q3",D7+INDEX(7:7,0,MATCH("Q4-"&amp;RIGHT(D$3,4)-1,$3:$3,0))+INDEX(7:7,0,MATCH("Q2-"&amp;RIGHT(D$3,4),$3:$3,0))+INDEX(7:7,0,MATCH("Q1-"&amp;RIGHT(D$3,4),$3:$3,0)),
IF(LEFT(D$3,2)="Q4",INDEX(7:7,0,MATCH("FY"&amp;RIGHT(D$3,4),$3:$3,0))))))), "")</f>
        <v/>
      </c>
      <c r="E16" s="17" t="str">
        <f t="shared" si="3"/>
        <v/>
      </c>
      <c r="F16" s="81" t="str">
        <f t="shared" si="3"/>
        <v/>
      </c>
      <c r="G16" s="81" t="str">
        <f t="shared" si="3"/>
        <v/>
      </c>
      <c r="H16" s="81" t="str">
        <f t="shared" si="3"/>
        <v/>
      </c>
      <c r="I16" s="81" t="str">
        <f t="shared" si="3"/>
        <v/>
      </c>
      <c r="J16" s="17" t="str">
        <f t="shared" si="3"/>
        <v/>
      </c>
      <c r="K16" s="81" t="str">
        <f t="shared" si="3"/>
        <v/>
      </c>
      <c r="L16" s="81" t="str">
        <f t="shared" si="3"/>
        <v/>
      </c>
      <c r="M16" s="81" t="str">
        <f t="shared" si="3"/>
        <v/>
      </c>
      <c r="N16" s="81" t="str">
        <f t="shared" si="3"/>
        <v/>
      </c>
      <c r="O16" s="17" t="str">
        <f t="shared" si="3"/>
        <v/>
      </c>
      <c r="P16" s="81" t="str">
        <f t="shared" si="3"/>
        <v/>
      </c>
      <c r="Q16" s="81" t="str">
        <f t="shared" si="3"/>
        <v/>
      </c>
      <c r="R16" s="81" t="str">
        <f t="shared" si="3"/>
        <v/>
      </c>
      <c r="S16" s="81" t="str">
        <f t="shared" si="3"/>
        <v/>
      </c>
      <c r="T16" s="17" t="str">
        <f t="shared" si="3"/>
        <v/>
      </c>
      <c r="U16" s="81" t="str">
        <f t="shared" si="3"/>
        <v/>
      </c>
      <c r="V16" s="81" t="str">
        <f t="shared" si="3"/>
        <v/>
      </c>
      <c r="W16" s="81" t="str">
        <f t="shared" si="3"/>
        <v/>
      </c>
      <c r="X16" s="81" t="str">
        <f t="shared" si="3"/>
        <v/>
      </c>
      <c r="Y16" s="17" t="str">
        <f t="shared" si="3"/>
        <v/>
      </c>
      <c r="Z16" s="81" t="str">
        <f t="shared" si="3"/>
        <v/>
      </c>
      <c r="AA16" s="81" t="str">
        <f t="shared" si="3"/>
        <v/>
      </c>
      <c r="AB16" s="81" t="str">
        <f t="shared" si="3"/>
        <v/>
      </c>
      <c r="AC16" s="81" t="str">
        <f t="shared" si="3"/>
        <v/>
      </c>
      <c r="AD16" s="17" t="str">
        <f t="shared" si="3"/>
        <v/>
      </c>
      <c r="AE16" s="17" t="str">
        <f t="shared" si="3"/>
        <v/>
      </c>
      <c r="AF16" s="17" t="str">
        <f t="shared" si="3"/>
        <v/>
      </c>
      <c r="AG16" s="19" t="str">
        <f t="shared" si="3"/>
        <v/>
      </c>
    </row>
    <row r="17" spans="1:34" s="20" customFormat="1" ht="14.25" customHeight="1" outlineLevel="1" x14ac:dyDescent="0.25">
      <c r="A17" s="16" t="str">
        <f t="shared" si="2"/>
        <v>LTM Adj. EBITDA - N/A</v>
      </c>
      <c r="B17" s="197"/>
      <c r="C17" s="228"/>
      <c r="D17" s="17" t="str">
        <f t="shared" ref="D17:AG17" si="4">IFERROR(IF(LEFT(D$3,1)="F",D8,
IF(LEFT(D$3,2)="Q1",D8+INDEX(8:8,0,MATCH("Q4-"&amp;RIGHT(D$3,4)-1,$3:$3,0))+INDEX(8:8,0,MATCH("Q3-"&amp;RIGHT(D$3,4)-1,$3:$3,0))+INDEX(8:8,0,MATCH("Q2-"&amp;RIGHT(D$3,4)-1,$3:$3,0)),
IF(LEFT(D$3,2)="Q2",D8+INDEX(8:8,0,MATCH("Q4-"&amp;RIGHT(D$3,4)-1,$3:$3,0))+INDEX(8:8,0,MATCH("Q3-"&amp;RIGHT(D$3,4)-1,$3:$3,0))+INDEX(8:8,0,MATCH("Q1-"&amp;RIGHT(D$3,4),$3:$3,0)),
IF(LEFT(D$3,2)="Q3",D8+INDEX(8:8,0,MATCH("Q4-"&amp;RIGHT(D$3,4)-1,$3:$3,0))+INDEX(8:8,0,MATCH("Q2-"&amp;RIGHT(D$3,4),$3:$3,0))+INDEX(8:8,0,MATCH("Q1-"&amp;RIGHT(D$3,4),$3:$3,0)),
IF(LEFT(D$3,2)="Q4",INDEX(8:8,0,MATCH("FY"&amp;RIGHT(D$3,4),$3:$3,0))))))), "")</f>
        <v/>
      </c>
      <c r="E17" s="17" t="str">
        <f t="shared" si="4"/>
        <v/>
      </c>
      <c r="F17" s="81" t="str">
        <f t="shared" si="4"/>
        <v/>
      </c>
      <c r="G17" s="81" t="str">
        <f t="shared" si="4"/>
        <v/>
      </c>
      <c r="H17" s="81" t="str">
        <f t="shared" si="4"/>
        <v/>
      </c>
      <c r="I17" s="81" t="str">
        <f t="shared" si="4"/>
        <v/>
      </c>
      <c r="J17" s="17" t="str">
        <f t="shared" si="4"/>
        <v/>
      </c>
      <c r="K17" s="81" t="str">
        <f t="shared" si="4"/>
        <v/>
      </c>
      <c r="L17" s="81" t="str">
        <f t="shared" si="4"/>
        <v/>
      </c>
      <c r="M17" s="81" t="str">
        <f t="shared" si="4"/>
        <v/>
      </c>
      <c r="N17" s="81" t="str">
        <f t="shared" si="4"/>
        <v/>
      </c>
      <c r="O17" s="17" t="str">
        <f t="shared" si="4"/>
        <v/>
      </c>
      <c r="P17" s="81" t="str">
        <f t="shared" si="4"/>
        <v/>
      </c>
      <c r="Q17" s="81" t="str">
        <f t="shared" si="4"/>
        <v/>
      </c>
      <c r="R17" s="81" t="str">
        <f t="shared" si="4"/>
        <v/>
      </c>
      <c r="S17" s="81" t="str">
        <f t="shared" si="4"/>
        <v/>
      </c>
      <c r="T17" s="17" t="str">
        <f t="shared" si="4"/>
        <v/>
      </c>
      <c r="U17" s="81" t="str">
        <f t="shared" si="4"/>
        <v/>
      </c>
      <c r="V17" s="81" t="str">
        <f t="shared" si="4"/>
        <v/>
      </c>
      <c r="W17" s="81" t="str">
        <f t="shared" si="4"/>
        <v/>
      </c>
      <c r="X17" s="81" t="str">
        <f t="shared" si="4"/>
        <v/>
      </c>
      <c r="Y17" s="17" t="str">
        <f t="shared" si="4"/>
        <v/>
      </c>
      <c r="Z17" s="81" t="str">
        <f t="shared" si="4"/>
        <v/>
      </c>
      <c r="AA17" s="81" t="str">
        <f t="shared" si="4"/>
        <v/>
      </c>
      <c r="AB17" s="81" t="str">
        <f t="shared" si="4"/>
        <v/>
      </c>
      <c r="AC17" s="81" t="str">
        <f t="shared" si="4"/>
        <v/>
      </c>
      <c r="AD17" s="17" t="str">
        <f t="shared" si="4"/>
        <v/>
      </c>
      <c r="AE17" s="17" t="str">
        <f t="shared" si="4"/>
        <v/>
      </c>
      <c r="AF17" s="17" t="str">
        <f t="shared" si="4"/>
        <v/>
      </c>
      <c r="AG17" s="19" t="str">
        <f t="shared" si="4"/>
        <v/>
      </c>
    </row>
    <row r="18" spans="1:34" s="20" customFormat="1" ht="14.25" customHeight="1" outlineLevel="1" x14ac:dyDescent="0.25">
      <c r="A18" s="16" t="str">
        <f t="shared" si="2"/>
        <v>LTM EBIT - N/A</v>
      </c>
      <c r="B18" s="197"/>
      <c r="C18" s="228"/>
      <c r="D18" s="17" t="str">
        <f t="shared" ref="D18:AG18" si="5">IFERROR(IF(LEFT(D$3,1)="F",D9,
IF(LEFT(D$3,2)="Q1",D9+INDEX(9:9,0,MATCH("Q4-"&amp;RIGHT(D$3,4)-1,$3:$3,0))+INDEX(9:9,0,MATCH("Q3-"&amp;RIGHT(D$3,4)-1,$3:$3,0))+INDEX(9:9,0,MATCH("Q2-"&amp;RIGHT(D$3,4)-1,$3:$3,0)),
IF(LEFT(D$3,2)="Q2",D9+INDEX(9:9,0,MATCH("Q4-"&amp;RIGHT(D$3,4)-1,$3:$3,0))+INDEX(9:9,0,MATCH("Q3-"&amp;RIGHT(D$3,4)-1,$3:$3,0))+INDEX(9:9,0,MATCH("Q1-"&amp;RIGHT(D$3,4),$3:$3,0)),
IF(LEFT(D$3,2)="Q3",D9+INDEX(9:9,0,MATCH("Q4-"&amp;RIGHT(D$3,4)-1,$3:$3,0))+INDEX(9:9,0,MATCH("Q2-"&amp;RIGHT(D$3,4),$3:$3,0))+INDEX(9:9,0,MATCH("Q1-"&amp;RIGHT(D$3,4),$3:$3,0)),
IF(LEFT(D$3,2)="Q4",INDEX(9:9,0,MATCH("FY"&amp;RIGHT(D$3,4),$3:$3,0))))))), "")</f>
        <v/>
      </c>
      <c r="E18" s="17" t="str">
        <f t="shared" si="5"/>
        <v/>
      </c>
      <c r="F18" s="81" t="str">
        <f t="shared" si="5"/>
        <v/>
      </c>
      <c r="G18" s="81" t="str">
        <f t="shared" si="5"/>
        <v/>
      </c>
      <c r="H18" s="81" t="str">
        <f t="shared" si="5"/>
        <v/>
      </c>
      <c r="I18" s="81" t="str">
        <f t="shared" si="5"/>
        <v/>
      </c>
      <c r="J18" s="17" t="str">
        <f t="shared" si="5"/>
        <v/>
      </c>
      <c r="K18" s="81" t="str">
        <f t="shared" si="5"/>
        <v/>
      </c>
      <c r="L18" s="81" t="str">
        <f t="shared" si="5"/>
        <v/>
      </c>
      <c r="M18" s="81" t="str">
        <f t="shared" si="5"/>
        <v/>
      </c>
      <c r="N18" s="81" t="str">
        <f t="shared" si="5"/>
        <v/>
      </c>
      <c r="O18" s="17" t="str">
        <f t="shared" si="5"/>
        <v/>
      </c>
      <c r="P18" s="81" t="str">
        <f t="shared" si="5"/>
        <v/>
      </c>
      <c r="Q18" s="81" t="str">
        <f t="shared" si="5"/>
        <v/>
      </c>
      <c r="R18" s="81" t="str">
        <f t="shared" si="5"/>
        <v/>
      </c>
      <c r="S18" s="81" t="str">
        <f t="shared" si="5"/>
        <v/>
      </c>
      <c r="T18" s="17" t="str">
        <f t="shared" si="5"/>
        <v/>
      </c>
      <c r="U18" s="81" t="str">
        <f t="shared" si="5"/>
        <v/>
      </c>
      <c r="V18" s="81" t="str">
        <f t="shared" si="5"/>
        <v/>
      </c>
      <c r="W18" s="81" t="str">
        <f t="shared" si="5"/>
        <v/>
      </c>
      <c r="X18" s="81" t="str">
        <f t="shared" si="5"/>
        <v/>
      </c>
      <c r="Y18" s="17" t="str">
        <f t="shared" si="5"/>
        <v/>
      </c>
      <c r="Z18" s="81" t="str">
        <f t="shared" si="5"/>
        <v/>
      </c>
      <c r="AA18" s="81" t="str">
        <f t="shared" si="5"/>
        <v/>
      </c>
      <c r="AB18" s="81" t="str">
        <f t="shared" si="5"/>
        <v/>
      </c>
      <c r="AC18" s="81" t="str">
        <f t="shared" si="5"/>
        <v/>
      </c>
      <c r="AD18" s="17" t="str">
        <f t="shared" si="5"/>
        <v/>
      </c>
      <c r="AE18" s="17" t="str">
        <f t="shared" si="5"/>
        <v/>
      </c>
      <c r="AF18" s="17" t="str">
        <f t="shared" si="5"/>
        <v/>
      </c>
      <c r="AG18" s="19" t="str">
        <f t="shared" si="5"/>
        <v/>
      </c>
    </row>
    <row r="19" spans="1:34" s="20" customFormat="1" ht="14.25" customHeight="1" outlineLevel="1" x14ac:dyDescent="0.25">
      <c r="A19" s="16" t="str">
        <f t="shared" si="2"/>
        <v>LTM Interest Expense - N/A</v>
      </c>
      <c r="B19" s="197"/>
      <c r="C19" s="228"/>
      <c r="D19" s="17" t="str">
        <f t="shared" ref="D19:AG19" si="6">IFERROR(IF(LEFT(D$3,1)="F",D10,
IF(LEFT(D$3,2)="Q1",D10+INDEX(10:10,0,MATCH("Q4-"&amp;RIGHT(D$3,4)-1,$3:$3,0))+INDEX(10:10,0,MATCH("Q3-"&amp;RIGHT(D$3,4)-1,$3:$3,0))+INDEX(10:10,0,MATCH("Q2-"&amp;RIGHT(D$3,4)-1,$3:$3,0)),
IF(LEFT(D$3,2)="Q2",D10+INDEX(10:10,0,MATCH("Q4-"&amp;RIGHT(D$3,4)-1,$3:$3,0))+INDEX(10:10,0,MATCH("Q3-"&amp;RIGHT(D$3,4)-1,$3:$3,0))+INDEX(10:10,0,MATCH("Q1-"&amp;RIGHT(D$3,4),$3:$3,0)),
IF(LEFT(D$3,2)="Q3",D10+INDEX(10:10,0,MATCH("Q4-"&amp;RIGHT(D$3,4)-1,$3:$3,0))+INDEX(10:10,0,MATCH("Q2-"&amp;RIGHT(D$3,4),$3:$3,0))+INDEX(10:10,0,MATCH("Q1-"&amp;RIGHT(D$3,4),$3:$3,0)),
IF(LEFT(D$3,2)="Q4",INDEX(10:10,0,MATCH("FY"&amp;RIGHT(D$3,4),$3:$3,0))))))), "")</f>
        <v/>
      </c>
      <c r="E19" s="17" t="str">
        <f t="shared" si="6"/>
        <v/>
      </c>
      <c r="F19" s="81" t="str">
        <f t="shared" si="6"/>
        <v/>
      </c>
      <c r="G19" s="81" t="str">
        <f t="shared" si="6"/>
        <v/>
      </c>
      <c r="H19" s="81" t="str">
        <f t="shared" si="6"/>
        <v/>
      </c>
      <c r="I19" s="81" t="str">
        <f t="shared" si="6"/>
        <v/>
      </c>
      <c r="J19" s="17" t="str">
        <f t="shared" si="6"/>
        <v/>
      </c>
      <c r="K19" s="81" t="str">
        <f t="shared" si="6"/>
        <v/>
      </c>
      <c r="L19" s="81" t="str">
        <f t="shared" si="6"/>
        <v/>
      </c>
      <c r="M19" s="81" t="str">
        <f t="shared" si="6"/>
        <v/>
      </c>
      <c r="N19" s="81" t="str">
        <f t="shared" si="6"/>
        <v/>
      </c>
      <c r="O19" s="17" t="str">
        <f t="shared" si="6"/>
        <v/>
      </c>
      <c r="P19" s="81" t="str">
        <f t="shared" si="6"/>
        <v/>
      </c>
      <c r="Q19" s="81" t="str">
        <f t="shared" si="6"/>
        <v/>
      </c>
      <c r="R19" s="81" t="str">
        <f t="shared" si="6"/>
        <v/>
      </c>
      <c r="S19" s="81" t="str">
        <f t="shared" si="6"/>
        <v/>
      </c>
      <c r="T19" s="17" t="str">
        <f t="shared" si="6"/>
        <v/>
      </c>
      <c r="U19" s="81" t="str">
        <f t="shared" si="6"/>
        <v/>
      </c>
      <c r="V19" s="81" t="str">
        <f t="shared" si="6"/>
        <v/>
      </c>
      <c r="W19" s="81" t="str">
        <f t="shared" si="6"/>
        <v/>
      </c>
      <c r="X19" s="81" t="str">
        <f t="shared" si="6"/>
        <v/>
      </c>
      <c r="Y19" s="17" t="str">
        <f t="shared" si="6"/>
        <v/>
      </c>
      <c r="Z19" s="81" t="str">
        <f t="shared" si="6"/>
        <v/>
      </c>
      <c r="AA19" s="81" t="str">
        <f t="shared" si="6"/>
        <v/>
      </c>
      <c r="AB19" s="81" t="str">
        <f t="shared" si="6"/>
        <v/>
      </c>
      <c r="AC19" s="81" t="str">
        <f t="shared" si="6"/>
        <v/>
      </c>
      <c r="AD19" s="17" t="str">
        <f t="shared" si="6"/>
        <v/>
      </c>
      <c r="AE19" s="17" t="str">
        <f t="shared" si="6"/>
        <v/>
      </c>
      <c r="AF19" s="17" t="str">
        <f t="shared" si="6"/>
        <v/>
      </c>
      <c r="AG19" s="19" t="str">
        <f t="shared" si="6"/>
        <v/>
      </c>
    </row>
    <row r="20" spans="1:34" s="20" customFormat="1" ht="14.25" customHeight="1" outlineLevel="1" x14ac:dyDescent="0.25">
      <c r="A20" s="16" t="str">
        <f t="shared" si="2"/>
        <v>LTM Interest Income - N/A</v>
      </c>
      <c r="B20" s="197"/>
      <c r="C20" s="228"/>
      <c r="D20" s="17" t="str">
        <f t="shared" ref="D20:AG20" si="7">IFERROR(IF(LEFT(D$3,1)="F",D11,
IF(LEFT(D$3,2)="Q1",D11+INDEX(11:11,0,MATCH("Q4-"&amp;RIGHT(D$3,4)-1,$3:$3,0))+INDEX(11:11,0,MATCH("Q3-"&amp;RIGHT(D$3,4)-1,$3:$3,0))+INDEX(11:11,0,MATCH("Q2-"&amp;RIGHT(D$3,4)-1,$3:$3,0)),
IF(LEFT(D$3,2)="Q2",D11+INDEX(11:11,0,MATCH("Q4-"&amp;RIGHT(D$3,4)-1,$3:$3,0))+INDEX(11:11,0,MATCH("Q3-"&amp;RIGHT(D$3,4)-1,$3:$3,0))+INDEX(11:11,0,MATCH("Q1-"&amp;RIGHT(D$3,4),$3:$3,0)),
IF(LEFT(D$3,2)="Q3",D11+INDEX(11:11,0,MATCH("Q4-"&amp;RIGHT(D$3,4)-1,$3:$3,0))+INDEX(11:11,0,MATCH("Q2-"&amp;RIGHT(D$3,4),$3:$3,0))+INDEX(11:11,0,MATCH("Q1-"&amp;RIGHT(D$3,4),$3:$3,0)),
IF(LEFT(D$3,2)="Q4",INDEX(11:11,0,MATCH("FY"&amp;RIGHT(D$3,4),$3:$3,0))))))), "")</f>
        <v/>
      </c>
      <c r="E20" s="17" t="str">
        <f t="shared" si="7"/>
        <v/>
      </c>
      <c r="F20" s="81" t="str">
        <f t="shared" si="7"/>
        <v/>
      </c>
      <c r="G20" s="81" t="str">
        <f t="shared" si="7"/>
        <v/>
      </c>
      <c r="H20" s="81" t="str">
        <f t="shared" si="7"/>
        <v/>
      </c>
      <c r="I20" s="81" t="str">
        <f t="shared" si="7"/>
        <v/>
      </c>
      <c r="J20" s="17" t="str">
        <f t="shared" si="7"/>
        <v/>
      </c>
      <c r="K20" s="81" t="str">
        <f t="shared" si="7"/>
        <v/>
      </c>
      <c r="L20" s="81" t="str">
        <f t="shared" si="7"/>
        <v/>
      </c>
      <c r="M20" s="81" t="str">
        <f t="shared" si="7"/>
        <v/>
      </c>
      <c r="N20" s="81" t="str">
        <f t="shared" si="7"/>
        <v/>
      </c>
      <c r="O20" s="17" t="str">
        <f t="shared" si="7"/>
        <v/>
      </c>
      <c r="P20" s="81" t="str">
        <f t="shared" si="7"/>
        <v/>
      </c>
      <c r="Q20" s="81" t="str">
        <f t="shared" si="7"/>
        <v/>
      </c>
      <c r="R20" s="81" t="str">
        <f t="shared" si="7"/>
        <v/>
      </c>
      <c r="S20" s="81" t="str">
        <f t="shared" si="7"/>
        <v/>
      </c>
      <c r="T20" s="17" t="str">
        <f t="shared" si="7"/>
        <v/>
      </c>
      <c r="U20" s="81" t="str">
        <f t="shared" si="7"/>
        <v/>
      </c>
      <c r="V20" s="81" t="str">
        <f t="shared" si="7"/>
        <v/>
      </c>
      <c r="W20" s="81" t="str">
        <f t="shared" si="7"/>
        <v/>
      </c>
      <c r="X20" s="81" t="str">
        <f t="shared" si="7"/>
        <v/>
      </c>
      <c r="Y20" s="17" t="str">
        <f t="shared" si="7"/>
        <v/>
      </c>
      <c r="Z20" s="81" t="str">
        <f t="shared" si="7"/>
        <v/>
      </c>
      <c r="AA20" s="81" t="str">
        <f t="shared" si="7"/>
        <v/>
      </c>
      <c r="AB20" s="81" t="str">
        <f t="shared" si="7"/>
        <v/>
      </c>
      <c r="AC20" s="81" t="str">
        <f t="shared" si="7"/>
        <v/>
      </c>
      <c r="AD20" s="17" t="str">
        <f t="shared" si="7"/>
        <v/>
      </c>
      <c r="AE20" s="17" t="str">
        <f t="shared" si="7"/>
        <v/>
      </c>
      <c r="AF20" s="17" t="str">
        <f t="shared" si="7"/>
        <v/>
      </c>
      <c r="AG20" s="19" t="str">
        <f t="shared" si="7"/>
        <v/>
      </c>
    </row>
    <row r="21" spans="1:34" s="20" customFormat="1" ht="14.25" customHeight="1" outlineLevel="1" x14ac:dyDescent="0.25">
      <c r="A21" s="16" t="str">
        <f t="shared" si="2"/>
        <v>LTM EBT</v>
      </c>
      <c r="B21" s="197"/>
      <c r="C21" s="228"/>
      <c r="D21" s="17" t="str">
        <f t="shared" ref="D21:AG21" si="8">IFERROR(IF(LEFT(D$3,1)="F",D12,
IF(LEFT(D$3,2)="Q1",D12+INDEX(12:12,0,MATCH("Q4-"&amp;RIGHT(D$3,4)-1,$3:$3,0))+INDEX(12:12,0,MATCH("Q3-"&amp;RIGHT(D$3,4)-1,$3:$3,0))+INDEX(12:12,0,MATCH("Q2-"&amp;RIGHT(D$3,4)-1,$3:$3,0)),
IF(LEFT(D$3,2)="Q2",D12+INDEX(12:12,0,MATCH("Q4-"&amp;RIGHT(D$3,4)-1,$3:$3,0))+INDEX(12:12,0,MATCH("Q3-"&amp;RIGHT(D$3,4)-1,$3:$3,0))+INDEX(12:12,0,MATCH("Q1-"&amp;RIGHT(D$3,4),$3:$3,0)),
IF(LEFT(D$3,2)="Q3",D12+INDEX(12:12,0,MATCH("Q4-"&amp;RIGHT(D$3,4)-1,$3:$3,0))+INDEX(12:12,0,MATCH("Q2-"&amp;RIGHT(D$3,4),$3:$3,0))+INDEX(12:12,0,MATCH("Q1-"&amp;RIGHT(D$3,4),$3:$3,0)),
IF(LEFT(D$3,2)="Q4",INDEX(12:12,0,MATCH("FY"&amp;RIGHT(D$3,4),$3:$3,0))))))), "")</f>
        <v/>
      </c>
      <c r="E21" s="17" t="str">
        <f t="shared" si="8"/>
        <v/>
      </c>
      <c r="F21" s="81" t="str">
        <f t="shared" si="8"/>
        <v/>
      </c>
      <c r="G21" s="81" t="str">
        <f t="shared" si="8"/>
        <v/>
      </c>
      <c r="H21" s="81" t="str">
        <f t="shared" si="8"/>
        <v/>
      </c>
      <c r="I21" s="81" t="str">
        <f t="shared" si="8"/>
        <v/>
      </c>
      <c r="J21" s="17" t="str">
        <f t="shared" si="8"/>
        <v/>
      </c>
      <c r="K21" s="81" t="str">
        <f t="shared" si="8"/>
        <v/>
      </c>
      <c r="L21" s="81" t="str">
        <f t="shared" si="8"/>
        <v/>
      </c>
      <c r="M21" s="81" t="str">
        <f t="shared" si="8"/>
        <v/>
      </c>
      <c r="N21" s="81" t="str">
        <f t="shared" si="8"/>
        <v/>
      </c>
      <c r="O21" s="17" t="str">
        <f t="shared" si="8"/>
        <v/>
      </c>
      <c r="P21" s="81" t="str">
        <f t="shared" si="8"/>
        <v/>
      </c>
      <c r="Q21" s="81" t="str">
        <f t="shared" si="8"/>
        <v/>
      </c>
      <c r="R21" s="81" t="str">
        <f t="shared" si="8"/>
        <v/>
      </c>
      <c r="S21" s="81" t="str">
        <f t="shared" si="8"/>
        <v/>
      </c>
      <c r="T21" s="17" t="str">
        <f t="shared" si="8"/>
        <v/>
      </c>
      <c r="U21" s="81" t="str">
        <f t="shared" si="8"/>
        <v/>
      </c>
      <c r="V21" s="81" t="str">
        <f t="shared" si="8"/>
        <v/>
      </c>
      <c r="W21" s="81" t="str">
        <f t="shared" si="8"/>
        <v/>
      </c>
      <c r="X21" s="81" t="str">
        <f t="shared" si="8"/>
        <v/>
      </c>
      <c r="Y21" s="17" t="str">
        <f t="shared" si="8"/>
        <v/>
      </c>
      <c r="Z21" s="81" t="str">
        <f t="shared" si="8"/>
        <v/>
      </c>
      <c r="AA21" s="81" t="str">
        <f t="shared" si="8"/>
        <v/>
      </c>
      <c r="AB21" s="81" t="str">
        <f t="shared" si="8"/>
        <v/>
      </c>
      <c r="AC21" s="81" t="str">
        <f t="shared" si="8"/>
        <v/>
      </c>
      <c r="AD21" s="17" t="str">
        <f t="shared" si="8"/>
        <v/>
      </c>
      <c r="AE21" s="17" t="str">
        <f t="shared" si="8"/>
        <v/>
      </c>
      <c r="AF21" s="17" t="str">
        <f t="shared" si="8"/>
        <v/>
      </c>
      <c r="AG21" s="19" t="str">
        <f t="shared" si="8"/>
        <v/>
      </c>
    </row>
    <row r="22" spans="1:34" s="20" customFormat="1" ht="14.25" customHeight="1" outlineLevel="1" x14ac:dyDescent="0.25">
      <c r="A22" s="16" t="str">
        <f t="shared" si="2"/>
        <v>LTM Adj. Net Income</v>
      </c>
      <c r="B22" s="197"/>
      <c r="C22" s="228"/>
      <c r="D22" s="17" t="str">
        <f t="shared" ref="D22:AG22" si="9">IFERROR(IF(LEFT(D$3,1)="F",D13,
IF(LEFT(D$3,2)="Q1",D13+INDEX(13:13,0,MATCH("Q4-"&amp;RIGHT(D$3,4)-1,$3:$3,0))+INDEX(13:13,0,MATCH("Q3-"&amp;RIGHT(D$3,4)-1,$3:$3,0))+INDEX(13:13,0,MATCH("Q2-"&amp;RIGHT(D$3,4)-1,$3:$3,0)),
IF(LEFT(D$3,2)="Q2",D13+INDEX(13:13,0,MATCH("Q4-"&amp;RIGHT(D$3,4)-1,$3:$3,0))+INDEX(13:13,0,MATCH("Q3-"&amp;RIGHT(D$3,4)-1,$3:$3,0))+INDEX(13:13,0,MATCH("Q1-"&amp;RIGHT(D$3,4),$3:$3,0)),
IF(LEFT(D$3,2)="Q3",D13+INDEX(13:13,0,MATCH("Q4-"&amp;RIGHT(D$3,4)-1,$3:$3,0))+INDEX(13:13,0,MATCH("Q2-"&amp;RIGHT(D$3,4),$3:$3,0))+INDEX(13:13,0,MATCH("Q1-"&amp;RIGHT(D$3,4),$3:$3,0)),
IF(LEFT(D$3,2)="Q4",INDEX(13:13,0,MATCH("FY"&amp;RIGHT(D$3,4),$3:$3,0))))))), "")</f>
        <v/>
      </c>
      <c r="E22" s="17" t="str">
        <f t="shared" si="9"/>
        <v/>
      </c>
      <c r="F22" s="81" t="str">
        <f t="shared" si="9"/>
        <v/>
      </c>
      <c r="G22" s="81" t="str">
        <f t="shared" si="9"/>
        <v/>
      </c>
      <c r="H22" s="81" t="str">
        <f t="shared" si="9"/>
        <v/>
      </c>
      <c r="I22" s="81" t="str">
        <f t="shared" si="9"/>
        <v/>
      </c>
      <c r="J22" s="17" t="str">
        <f t="shared" si="9"/>
        <v/>
      </c>
      <c r="K22" s="81" t="str">
        <f t="shared" si="9"/>
        <v/>
      </c>
      <c r="L22" s="81" t="str">
        <f t="shared" si="9"/>
        <v/>
      </c>
      <c r="M22" s="81" t="str">
        <f t="shared" si="9"/>
        <v/>
      </c>
      <c r="N22" s="81" t="str">
        <f t="shared" si="9"/>
        <v/>
      </c>
      <c r="O22" s="17" t="str">
        <f t="shared" si="9"/>
        <v/>
      </c>
      <c r="P22" s="81" t="str">
        <f t="shared" si="9"/>
        <v/>
      </c>
      <c r="Q22" s="81" t="str">
        <f t="shared" si="9"/>
        <v/>
      </c>
      <c r="R22" s="81" t="str">
        <f t="shared" si="9"/>
        <v/>
      </c>
      <c r="S22" s="81" t="str">
        <f t="shared" si="9"/>
        <v/>
      </c>
      <c r="T22" s="17" t="str">
        <f t="shared" si="9"/>
        <v/>
      </c>
      <c r="U22" s="81" t="str">
        <f t="shared" si="9"/>
        <v/>
      </c>
      <c r="V22" s="81" t="str">
        <f t="shared" si="9"/>
        <v/>
      </c>
      <c r="W22" s="81" t="str">
        <f t="shared" si="9"/>
        <v/>
      </c>
      <c r="X22" s="81" t="str">
        <f t="shared" si="9"/>
        <v/>
      </c>
      <c r="Y22" s="17" t="str">
        <f t="shared" si="9"/>
        <v/>
      </c>
      <c r="Z22" s="81" t="str">
        <f t="shared" si="9"/>
        <v/>
      </c>
      <c r="AA22" s="81" t="str">
        <f t="shared" si="9"/>
        <v/>
      </c>
      <c r="AB22" s="81" t="str">
        <f t="shared" si="9"/>
        <v/>
      </c>
      <c r="AC22" s="81" t="str">
        <f t="shared" si="9"/>
        <v/>
      </c>
      <c r="AD22" s="17" t="str">
        <f t="shared" si="9"/>
        <v/>
      </c>
      <c r="AE22" s="17" t="str">
        <f t="shared" si="9"/>
        <v/>
      </c>
      <c r="AF22" s="17" t="str">
        <f t="shared" si="9"/>
        <v/>
      </c>
      <c r="AG22" s="19" t="str">
        <f t="shared" si="9"/>
        <v/>
      </c>
    </row>
    <row r="23" spans="1:34" s="26" customFormat="1" ht="14.25" customHeight="1" outlineLevel="1" x14ac:dyDescent="0.25">
      <c r="A23" s="22"/>
      <c r="B23" s="199"/>
      <c r="C23" s="229"/>
      <c r="D23" s="23"/>
      <c r="E23" s="23"/>
      <c r="F23" s="24"/>
      <c r="G23" s="24"/>
      <c r="H23" s="24"/>
      <c r="I23" s="24"/>
      <c r="J23" s="23"/>
      <c r="K23" s="24"/>
      <c r="L23" s="24"/>
      <c r="M23" s="24"/>
      <c r="N23" s="24"/>
      <c r="O23" s="23"/>
      <c r="P23" s="24"/>
      <c r="Q23" s="24"/>
      <c r="R23" s="24"/>
      <c r="S23" s="24"/>
      <c r="T23" s="23"/>
      <c r="U23" s="24"/>
      <c r="V23" s="24"/>
      <c r="W23" s="24"/>
      <c r="X23" s="24"/>
      <c r="Y23" s="23"/>
      <c r="Z23" s="24"/>
      <c r="AA23" s="24"/>
      <c r="AB23" s="24"/>
      <c r="AC23" s="24"/>
      <c r="AD23" s="23"/>
      <c r="AE23" s="23"/>
      <c r="AF23" s="23"/>
      <c r="AG23" s="25"/>
      <c r="AH23" s="20"/>
    </row>
    <row r="24" spans="1:34" s="32" customFormat="1" ht="14.25" customHeight="1" x14ac:dyDescent="0.25">
      <c r="A24" s="250" t="str">
        <f>IFERROR( IFERROR(IFERROR(INDEX(MO_MA_GM_NONGAAP,0,COLUMN(MO_Common_Column_A)),INDEX(MO_MA_GM_DA_Including,0,COLUMN(MO_Common_Column_A))),INDEX(MO_MA_GM,0,COLUMN(MO_Common_Column_A))), "Gross Margin %")</f>
        <v>Gross Margin %</v>
      </c>
      <c r="B24" s="200"/>
      <c r="C24" s="230"/>
      <c r="D24" s="28" t="str">
        <f t="shared" ref="D24:AG24" si="10">IFERROR(D7/D5, "")</f>
        <v/>
      </c>
      <c r="E24" s="28" t="str">
        <f t="shared" si="10"/>
        <v/>
      </c>
      <c r="F24" s="29" t="str">
        <f t="shared" si="10"/>
        <v/>
      </c>
      <c r="G24" s="30" t="str">
        <f t="shared" si="10"/>
        <v/>
      </c>
      <c r="H24" s="30" t="str">
        <f t="shared" si="10"/>
        <v/>
      </c>
      <c r="I24" s="30" t="str">
        <f t="shared" si="10"/>
        <v/>
      </c>
      <c r="J24" s="28" t="str">
        <f t="shared" si="10"/>
        <v/>
      </c>
      <c r="K24" s="30" t="str">
        <f t="shared" si="10"/>
        <v/>
      </c>
      <c r="L24" s="30" t="str">
        <f t="shared" si="10"/>
        <v/>
      </c>
      <c r="M24" s="30" t="str">
        <f t="shared" si="10"/>
        <v/>
      </c>
      <c r="N24" s="30" t="str">
        <f t="shared" si="10"/>
        <v/>
      </c>
      <c r="O24" s="28" t="str">
        <f t="shared" si="10"/>
        <v/>
      </c>
      <c r="P24" s="30" t="str">
        <f t="shared" si="10"/>
        <v/>
      </c>
      <c r="Q24" s="30" t="str">
        <f t="shared" si="10"/>
        <v/>
      </c>
      <c r="R24" s="30" t="str">
        <f t="shared" si="10"/>
        <v/>
      </c>
      <c r="S24" s="30" t="str">
        <f t="shared" si="10"/>
        <v/>
      </c>
      <c r="T24" s="28" t="str">
        <f t="shared" si="10"/>
        <v/>
      </c>
      <c r="U24" s="30" t="str">
        <f t="shared" si="10"/>
        <v/>
      </c>
      <c r="V24" s="30" t="str">
        <f t="shared" si="10"/>
        <v/>
      </c>
      <c r="W24" s="30" t="str">
        <f t="shared" si="10"/>
        <v/>
      </c>
      <c r="X24" s="30" t="str">
        <f t="shared" si="10"/>
        <v/>
      </c>
      <c r="Y24" s="28" t="str">
        <f t="shared" si="10"/>
        <v/>
      </c>
      <c r="Z24" s="30" t="str">
        <f t="shared" si="10"/>
        <v/>
      </c>
      <c r="AA24" s="30" t="str">
        <f t="shared" si="10"/>
        <v/>
      </c>
      <c r="AB24" s="30" t="str">
        <f t="shared" si="10"/>
        <v/>
      </c>
      <c r="AC24" s="30" t="str">
        <f t="shared" si="10"/>
        <v/>
      </c>
      <c r="AD24" s="28" t="str">
        <f t="shared" si="10"/>
        <v/>
      </c>
      <c r="AE24" s="28" t="str">
        <f t="shared" si="10"/>
        <v/>
      </c>
      <c r="AF24" s="28" t="str">
        <f t="shared" si="10"/>
        <v/>
      </c>
      <c r="AG24" s="31" t="str">
        <f t="shared" si="10"/>
        <v/>
      </c>
      <c r="AH24" s="20"/>
    </row>
    <row r="25" spans="1:34" s="37" customFormat="1" ht="14.25" customHeight="1" x14ac:dyDescent="0.25">
      <c r="A25" s="33" t="s">
        <v>2</v>
      </c>
      <c r="B25" s="201"/>
      <c r="C25" s="231"/>
      <c r="D25" s="34" t="str">
        <f t="shared" ref="D25:AG25" si="11">IFERROR(D8/D5, "")</f>
        <v/>
      </c>
      <c r="E25" s="34" t="str">
        <f t="shared" si="11"/>
        <v/>
      </c>
      <c r="F25" s="35" t="str">
        <f t="shared" si="11"/>
        <v/>
      </c>
      <c r="G25" s="35" t="str">
        <f t="shared" si="11"/>
        <v/>
      </c>
      <c r="H25" s="35" t="str">
        <f t="shared" si="11"/>
        <v/>
      </c>
      <c r="I25" s="35" t="str">
        <f t="shared" si="11"/>
        <v/>
      </c>
      <c r="J25" s="34" t="str">
        <f t="shared" si="11"/>
        <v/>
      </c>
      <c r="K25" s="35" t="str">
        <f t="shared" si="11"/>
        <v/>
      </c>
      <c r="L25" s="35" t="str">
        <f t="shared" si="11"/>
        <v/>
      </c>
      <c r="M25" s="35" t="str">
        <f t="shared" si="11"/>
        <v/>
      </c>
      <c r="N25" s="35" t="str">
        <f t="shared" si="11"/>
        <v/>
      </c>
      <c r="O25" s="34" t="str">
        <f t="shared" si="11"/>
        <v/>
      </c>
      <c r="P25" s="35" t="str">
        <f t="shared" si="11"/>
        <v/>
      </c>
      <c r="Q25" s="35" t="str">
        <f t="shared" si="11"/>
        <v/>
      </c>
      <c r="R25" s="35" t="str">
        <f t="shared" si="11"/>
        <v/>
      </c>
      <c r="S25" s="35" t="str">
        <f t="shared" si="11"/>
        <v/>
      </c>
      <c r="T25" s="34" t="str">
        <f t="shared" si="11"/>
        <v/>
      </c>
      <c r="U25" s="35" t="str">
        <f t="shared" si="11"/>
        <v/>
      </c>
      <c r="V25" s="35" t="str">
        <f t="shared" si="11"/>
        <v/>
      </c>
      <c r="W25" s="35" t="str">
        <f t="shared" si="11"/>
        <v/>
      </c>
      <c r="X25" s="35" t="str">
        <f t="shared" si="11"/>
        <v/>
      </c>
      <c r="Y25" s="34" t="str">
        <f t="shared" si="11"/>
        <v/>
      </c>
      <c r="Z25" s="35" t="str">
        <f t="shared" si="11"/>
        <v/>
      </c>
      <c r="AA25" s="35" t="str">
        <f t="shared" si="11"/>
        <v/>
      </c>
      <c r="AB25" s="35" t="str">
        <f t="shared" si="11"/>
        <v/>
      </c>
      <c r="AC25" s="35" t="str">
        <f t="shared" si="11"/>
        <v/>
      </c>
      <c r="AD25" s="34" t="str">
        <f t="shared" si="11"/>
        <v/>
      </c>
      <c r="AE25" s="34" t="str">
        <f t="shared" si="11"/>
        <v/>
      </c>
      <c r="AF25" s="34" t="str">
        <f t="shared" si="11"/>
        <v/>
      </c>
      <c r="AG25" s="36" t="str">
        <f t="shared" si="11"/>
        <v/>
      </c>
      <c r="AH25" s="20"/>
    </row>
    <row r="26" spans="1:34" s="37" customFormat="1" ht="14.25" customHeight="1" x14ac:dyDescent="0.25">
      <c r="A26" s="27" t="str">
        <f>A9&amp;" Margin, %"</f>
        <v>EBIT - N/A Margin, %</v>
      </c>
      <c r="B26" s="200"/>
      <c r="C26" s="231"/>
      <c r="D26" s="34" t="str">
        <f t="shared" ref="D26:AG26" si="12">IFERROR(D9/D5, "")</f>
        <v/>
      </c>
      <c r="E26" s="34" t="str">
        <f t="shared" si="12"/>
        <v/>
      </c>
      <c r="F26" s="35" t="str">
        <f t="shared" si="12"/>
        <v/>
      </c>
      <c r="G26" s="35" t="str">
        <f t="shared" si="12"/>
        <v/>
      </c>
      <c r="H26" s="35" t="str">
        <f t="shared" si="12"/>
        <v/>
      </c>
      <c r="I26" s="35" t="str">
        <f t="shared" si="12"/>
        <v/>
      </c>
      <c r="J26" s="34" t="str">
        <f t="shared" si="12"/>
        <v/>
      </c>
      <c r="K26" s="35" t="str">
        <f t="shared" si="12"/>
        <v/>
      </c>
      <c r="L26" s="35" t="str">
        <f t="shared" si="12"/>
        <v/>
      </c>
      <c r="M26" s="35" t="str">
        <f t="shared" si="12"/>
        <v/>
      </c>
      <c r="N26" s="35" t="str">
        <f t="shared" si="12"/>
        <v/>
      </c>
      <c r="O26" s="34" t="str">
        <f t="shared" si="12"/>
        <v/>
      </c>
      <c r="P26" s="35" t="str">
        <f t="shared" si="12"/>
        <v/>
      </c>
      <c r="Q26" s="35" t="str">
        <f t="shared" si="12"/>
        <v/>
      </c>
      <c r="R26" s="35" t="str">
        <f t="shared" si="12"/>
        <v/>
      </c>
      <c r="S26" s="35" t="str">
        <f t="shared" si="12"/>
        <v/>
      </c>
      <c r="T26" s="34" t="str">
        <f t="shared" si="12"/>
        <v/>
      </c>
      <c r="U26" s="35" t="str">
        <f t="shared" si="12"/>
        <v/>
      </c>
      <c r="V26" s="35" t="str">
        <f t="shared" si="12"/>
        <v/>
      </c>
      <c r="W26" s="35" t="str">
        <f t="shared" si="12"/>
        <v/>
      </c>
      <c r="X26" s="35" t="str">
        <f t="shared" si="12"/>
        <v/>
      </c>
      <c r="Y26" s="34" t="str">
        <f t="shared" si="12"/>
        <v/>
      </c>
      <c r="Z26" s="35" t="str">
        <f t="shared" si="12"/>
        <v/>
      </c>
      <c r="AA26" s="35" t="str">
        <f t="shared" si="12"/>
        <v/>
      </c>
      <c r="AB26" s="35" t="str">
        <f t="shared" si="12"/>
        <v/>
      </c>
      <c r="AC26" s="35" t="str">
        <f t="shared" si="12"/>
        <v/>
      </c>
      <c r="AD26" s="34" t="str">
        <f t="shared" si="12"/>
        <v/>
      </c>
      <c r="AE26" s="34" t="str">
        <f t="shared" si="12"/>
        <v/>
      </c>
      <c r="AF26" s="34" t="str">
        <f t="shared" si="12"/>
        <v/>
      </c>
      <c r="AG26" s="36" t="str">
        <f t="shared" si="12"/>
        <v/>
      </c>
      <c r="AH26" s="20"/>
    </row>
    <row r="27" spans="1:34" s="37" customFormat="1" ht="14.25" customHeight="1" x14ac:dyDescent="0.25">
      <c r="A27" s="27" t="str">
        <f>A12&amp;" Margin, %"</f>
        <v>EBT Margin, %</v>
      </c>
      <c r="B27" s="200"/>
      <c r="C27" s="231"/>
      <c r="D27" s="34" t="str">
        <f t="shared" ref="D27:AG27" si="13">IFERROR(D12/D5, "")</f>
        <v/>
      </c>
      <c r="E27" s="34" t="str">
        <f t="shared" si="13"/>
        <v/>
      </c>
      <c r="F27" s="35" t="str">
        <f t="shared" si="13"/>
        <v/>
      </c>
      <c r="G27" s="35" t="str">
        <f t="shared" si="13"/>
        <v/>
      </c>
      <c r="H27" s="35" t="str">
        <f t="shared" si="13"/>
        <v/>
      </c>
      <c r="I27" s="35" t="str">
        <f t="shared" si="13"/>
        <v/>
      </c>
      <c r="J27" s="34" t="str">
        <f t="shared" si="13"/>
        <v/>
      </c>
      <c r="K27" s="35" t="str">
        <f t="shared" si="13"/>
        <v/>
      </c>
      <c r="L27" s="35" t="str">
        <f t="shared" si="13"/>
        <v/>
      </c>
      <c r="M27" s="35" t="str">
        <f t="shared" si="13"/>
        <v/>
      </c>
      <c r="N27" s="35" t="str">
        <f t="shared" si="13"/>
        <v/>
      </c>
      <c r="O27" s="34" t="str">
        <f t="shared" si="13"/>
        <v/>
      </c>
      <c r="P27" s="35" t="str">
        <f t="shared" si="13"/>
        <v/>
      </c>
      <c r="Q27" s="35" t="str">
        <f t="shared" si="13"/>
        <v/>
      </c>
      <c r="R27" s="35" t="str">
        <f t="shared" si="13"/>
        <v/>
      </c>
      <c r="S27" s="35" t="str">
        <f t="shared" si="13"/>
        <v/>
      </c>
      <c r="T27" s="34" t="str">
        <f t="shared" si="13"/>
        <v/>
      </c>
      <c r="U27" s="35" t="str">
        <f t="shared" si="13"/>
        <v/>
      </c>
      <c r="V27" s="35" t="str">
        <f t="shared" si="13"/>
        <v/>
      </c>
      <c r="W27" s="35" t="str">
        <f t="shared" si="13"/>
        <v/>
      </c>
      <c r="X27" s="35" t="str">
        <f t="shared" si="13"/>
        <v/>
      </c>
      <c r="Y27" s="34" t="str">
        <f t="shared" si="13"/>
        <v/>
      </c>
      <c r="Z27" s="35" t="str">
        <f t="shared" si="13"/>
        <v/>
      </c>
      <c r="AA27" s="35" t="str">
        <f t="shared" si="13"/>
        <v/>
      </c>
      <c r="AB27" s="35" t="str">
        <f t="shared" si="13"/>
        <v/>
      </c>
      <c r="AC27" s="35" t="str">
        <f t="shared" si="13"/>
        <v/>
      </c>
      <c r="AD27" s="34" t="str">
        <f t="shared" si="13"/>
        <v/>
      </c>
      <c r="AE27" s="34" t="str">
        <f t="shared" si="13"/>
        <v/>
      </c>
      <c r="AF27" s="34" t="str">
        <f t="shared" si="13"/>
        <v/>
      </c>
      <c r="AG27" s="36" t="str">
        <f t="shared" si="13"/>
        <v/>
      </c>
      <c r="AH27" s="20"/>
    </row>
    <row r="28" spans="1:34" s="37" customFormat="1" ht="14.25" customHeight="1" x14ac:dyDescent="0.25">
      <c r="A28" s="27" t="s">
        <v>3</v>
      </c>
      <c r="B28" s="200"/>
      <c r="C28" s="231"/>
      <c r="D28" s="34" t="str">
        <f>IFERROR(IFERROR(INDEX(MO_RIS_TaxRate_NONGAAP,0,MATCH(D$3,MO_Common_ColumnHeader,0)),INDEX(MO_RIS_TaxRate_Current,0,MATCH(D$3,MO_Common_ColumnHeader,0))+INDEX(MO_RIS_TaxRate_Deferred,0,MATCH(D$3,MO_Common_ColumnHeader,0))), "")</f>
        <v/>
      </c>
      <c r="E28" s="34" t="str">
        <f>IFERROR(IFERROR(INDEX(MO_RIS_TaxRate_NONGAAP,0,MATCH(E$3,MO_Common_ColumnHeader,0)),INDEX(MO_RIS_TaxRate_Current,0,MATCH(E$3,MO_Common_ColumnHeader,0))+INDEX(MO_RIS_TaxRate_Deferred,0,MATCH(E$3,MO_Common_ColumnHeader,0))), "")</f>
        <v/>
      </c>
      <c r="F28" s="35" t="str">
        <f>IFERROR(IFERROR(INDEX(MO_RIS_TaxRate_NONGAAP,0,MATCH(F$3,MO_Common_ColumnHeader,0)),INDEX(MO_RIS_TaxRate_Current,0,MATCH(F$3,MO_Common_ColumnHeader,0))+INDEX(MO_RIS_TaxRate_Deferred,0,MATCH(F$3,MO_Common_ColumnHeader,0))), "")</f>
        <v/>
      </c>
      <c r="G28" s="35" t="str">
        <f>IFERROR(IFERROR(INDEX(MO_RIS_TaxRate_NONGAAP,0,MATCH(G$3,MO_Common_ColumnHeader,0)),INDEX(MO_RIS_TaxRate_Current,0,MATCH(G$3,MO_Common_ColumnHeader,0))+INDEX(MO_RIS_TaxRate_Deferred,0,MATCH(G$3,MO_Common_ColumnHeader,0))), "")</f>
        <v/>
      </c>
      <c r="H28" s="35" t="str">
        <f>IFERROR(IFERROR(INDEX(MO_RIS_TaxRate_NONGAAP,0,MATCH(H$3,MO_Common_ColumnHeader,0)),INDEX(MO_RIS_TaxRate_Current,0,MATCH(H$3,MO_Common_ColumnHeader,0))+INDEX(MO_RIS_TaxRate_Deferred,0,MATCH(H$3,MO_Common_ColumnHeader,0))), "")</f>
        <v/>
      </c>
      <c r="I28" s="35" t="str">
        <f>IFERROR(IFERROR(INDEX(MO_RIS_TaxRate_NONGAAP,0,MATCH(I$3,MO_Common_ColumnHeader,0)),INDEX(MO_RIS_TaxRate_Current,0,MATCH(I$3,MO_Common_ColumnHeader,0))+INDEX(MO_RIS_TaxRate_Deferred,0,MATCH(I$3,MO_Common_ColumnHeader,0))), "")</f>
        <v/>
      </c>
      <c r="J28" s="34" t="str">
        <f>IFERROR(IFERROR(INDEX(MO_RIS_TaxRate_NONGAAP,0,MATCH(J$3,MO_Common_ColumnHeader,0)),INDEX(MO_RIS_TaxRate_Current,0,MATCH(J$3,MO_Common_ColumnHeader,0))+INDEX(MO_RIS_TaxRate_Deferred,0,MATCH(J$3,MO_Common_ColumnHeader,0))), "")</f>
        <v/>
      </c>
      <c r="K28" s="35" t="str">
        <f>IFERROR(IFERROR(INDEX(MO_RIS_TaxRate_NONGAAP,0,MATCH(K$3,MO_Common_ColumnHeader,0)),INDEX(MO_RIS_TaxRate_Current,0,MATCH(K$3,MO_Common_ColumnHeader,0))+INDEX(MO_RIS_TaxRate_Deferred,0,MATCH(K$3,MO_Common_ColumnHeader,0))), "")</f>
        <v/>
      </c>
      <c r="L28" s="35" t="str">
        <f>IFERROR(IFERROR(INDEX(MO_RIS_TaxRate_NONGAAP,0,MATCH(L$3,MO_Common_ColumnHeader,0)),INDEX(MO_RIS_TaxRate_Current,0,MATCH(L$3,MO_Common_ColumnHeader,0))+INDEX(MO_RIS_TaxRate_Deferred,0,MATCH(L$3,MO_Common_ColumnHeader,0))), "")</f>
        <v/>
      </c>
      <c r="M28" s="35" t="str">
        <f>IFERROR(IFERROR(INDEX(MO_RIS_TaxRate_NONGAAP,0,MATCH(M$3,MO_Common_ColumnHeader,0)),INDEX(MO_RIS_TaxRate_Current,0,MATCH(M$3,MO_Common_ColumnHeader,0))+INDEX(MO_RIS_TaxRate_Deferred,0,MATCH(M$3,MO_Common_ColumnHeader,0))), "")</f>
        <v/>
      </c>
      <c r="N28" s="35" t="str">
        <f>IFERROR(IFERROR(INDEX(MO_RIS_TaxRate_NONGAAP,0,MATCH(N$3,MO_Common_ColumnHeader,0)),INDEX(MO_RIS_TaxRate_Current,0,MATCH(N$3,MO_Common_ColumnHeader,0))+INDEX(MO_RIS_TaxRate_Deferred,0,MATCH(N$3,MO_Common_ColumnHeader,0))), "")</f>
        <v/>
      </c>
      <c r="O28" s="34" t="str">
        <f>IFERROR(IFERROR(INDEX(MO_RIS_TaxRate_NONGAAP,0,MATCH(O$3,MO_Common_ColumnHeader,0)),INDEX(MO_RIS_TaxRate_Current,0,MATCH(O$3,MO_Common_ColumnHeader,0))+INDEX(MO_RIS_TaxRate_Deferred,0,MATCH(O$3,MO_Common_ColumnHeader,0))), "")</f>
        <v/>
      </c>
      <c r="P28" s="35" t="str">
        <f>IFERROR(IFERROR(INDEX(MO_RIS_TaxRate_NONGAAP,0,MATCH(P$3,MO_Common_ColumnHeader,0)),INDEX(MO_RIS_TaxRate_Current,0,MATCH(P$3,MO_Common_ColumnHeader,0))+INDEX(MO_RIS_TaxRate_Deferred,0,MATCH(P$3,MO_Common_ColumnHeader,0))), "")</f>
        <v/>
      </c>
      <c r="Q28" s="35" t="str">
        <f>IFERROR(IFERROR(INDEX(MO_RIS_TaxRate_NONGAAP,0,MATCH(Q$3,MO_Common_ColumnHeader,0)),INDEX(MO_RIS_TaxRate_Current,0,MATCH(Q$3,MO_Common_ColumnHeader,0))+INDEX(MO_RIS_TaxRate_Deferred,0,MATCH(Q$3,MO_Common_ColumnHeader,0))), "")</f>
        <v/>
      </c>
      <c r="R28" s="35" t="str">
        <f>IFERROR(IFERROR(INDEX(MO_RIS_TaxRate_NONGAAP,0,MATCH(R$3,MO_Common_ColumnHeader,0)),INDEX(MO_RIS_TaxRate_Current,0,MATCH(R$3,MO_Common_ColumnHeader,0))+INDEX(MO_RIS_TaxRate_Deferred,0,MATCH(R$3,MO_Common_ColumnHeader,0))), "")</f>
        <v/>
      </c>
      <c r="S28" s="35" t="str">
        <f>IFERROR(IFERROR(INDEX(MO_RIS_TaxRate_NONGAAP,0,MATCH(S$3,MO_Common_ColumnHeader,0)),INDEX(MO_RIS_TaxRate_Current,0,MATCH(S$3,MO_Common_ColumnHeader,0))+INDEX(MO_RIS_TaxRate_Deferred,0,MATCH(S$3,MO_Common_ColumnHeader,0))), "")</f>
        <v/>
      </c>
      <c r="T28" s="34" t="str">
        <f>IFERROR(IFERROR(INDEX(MO_RIS_TaxRate_NONGAAP,0,MATCH(T$3,MO_Common_ColumnHeader,0)),INDEX(MO_RIS_TaxRate_Current,0,MATCH(T$3,MO_Common_ColumnHeader,0))+INDEX(MO_RIS_TaxRate_Deferred,0,MATCH(T$3,MO_Common_ColumnHeader,0))), "")</f>
        <v/>
      </c>
      <c r="U28" s="35" t="str">
        <f>IFERROR(IFERROR(INDEX(MO_RIS_TaxRate_NONGAAP,0,MATCH(U$3,MO_Common_ColumnHeader,0)),INDEX(MO_RIS_TaxRate_Current,0,MATCH(U$3,MO_Common_ColumnHeader,0))+INDEX(MO_RIS_TaxRate_Deferred,0,MATCH(U$3,MO_Common_ColumnHeader,0))), "")</f>
        <v/>
      </c>
      <c r="V28" s="35" t="str">
        <f>IFERROR(IFERROR(INDEX(MO_RIS_TaxRate_NONGAAP,0,MATCH(V$3,MO_Common_ColumnHeader,0)),INDEX(MO_RIS_TaxRate_Current,0,MATCH(V$3,MO_Common_ColumnHeader,0))+INDEX(MO_RIS_TaxRate_Deferred,0,MATCH(V$3,MO_Common_ColumnHeader,0))), "")</f>
        <v/>
      </c>
      <c r="W28" s="35" t="str">
        <f>IFERROR(IFERROR(INDEX(MO_RIS_TaxRate_NONGAAP,0,MATCH(W$3,MO_Common_ColumnHeader,0)),INDEX(MO_RIS_TaxRate_Current,0,MATCH(W$3,MO_Common_ColumnHeader,0))+INDEX(MO_RIS_TaxRate_Deferred,0,MATCH(W$3,MO_Common_ColumnHeader,0))), "")</f>
        <v/>
      </c>
      <c r="X28" s="35" t="str">
        <f>IFERROR(IFERROR(INDEX(MO_RIS_TaxRate_NONGAAP,0,MATCH(X$3,MO_Common_ColumnHeader,0)),INDEX(MO_RIS_TaxRate_Current,0,MATCH(X$3,MO_Common_ColumnHeader,0))+INDEX(MO_RIS_TaxRate_Deferred,0,MATCH(X$3,MO_Common_ColumnHeader,0))), "")</f>
        <v/>
      </c>
      <c r="Y28" s="34" t="str">
        <f>IFERROR(IFERROR(INDEX(MO_RIS_TaxRate_NONGAAP,0,MATCH(Y$3,MO_Common_ColumnHeader,0)),INDEX(MO_RIS_TaxRate_Current,0,MATCH(Y$3,MO_Common_ColumnHeader,0))+INDEX(MO_RIS_TaxRate_Deferred,0,MATCH(Y$3,MO_Common_ColumnHeader,0))), "")</f>
        <v/>
      </c>
      <c r="Z28" s="35" t="str">
        <f>IFERROR(IFERROR(INDEX(MO_RIS_TaxRate_NONGAAP,0,MATCH(Z$3,MO_Common_ColumnHeader,0)),INDEX(MO_RIS_TaxRate_Current,0,MATCH(Z$3,MO_Common_ColumnHeader,0))+INDEX(MO_RIS_TaxRate_Deferred,0,MATCH(Z$3,MO_Common_ColumnHeader,0))), "")</f>
        <v/>
      </c>
      <c r="AA28" s="35" t="str">
        <f>IFERROR(IFERROR(INDEX(MO_RIS_TaxRate_NONGAAP,0,MATCH(AA$3,MO_Common_ColumnHeader,0)),INDEX(MO_RIS_TaxRate_Current,0,MATCH(AA$3,MO_Common_ColumnHeader,0))+INDEX(MO_RIS_TaxRate_Deferred,0,MATCH(AA$3,MO_Common_ColumnHeader,0))), "")</f>
        <v/>
      </c>
      <c r="AB28" s="35" t="str">
        <f>IFERROR(IFERROR(INDEX(MO_RIS_TaxRate_NONGAAP,0,MATCH(AB$3,MO_Common_ColumnHeader,0)),INDEX(MO_RIS_TaxRate_Current,0,MATCH(AB$3,MO_Common_ColumnHeader,0))+INDEX(MO_RIS_TaxRate_Deferred,0,MATCH(AB$3,MO_Common_ColumnHeader,0))), "")</f>
        <v/>
      </c>
      <c r="AC28" s="35" t="str">
        <f>IFERROR(IFERROR(INDEX(MO_RIS_TaxRate_NONGAAP,0,MATCH(AC$3,MO_Common_ColumnHeader,0)),INDEX(MO_RIS_TaxRate_Current,0,MATCH(AC$3,MO_Common_ColumnHeader,0))+INDEX(MO_RIS_TaxRate_Deferred,0,MATCH(AC$3,MO_Common_ColumnHeader,0))), "")</f>
        <v/>
      </c>
      <c r="AD28" s="34" t="str">
        <f>IFERROR(IFERROR(INDEX(MO_RIS_TaxRate_NONGAAP,0,MATCH(AD$3,MO_Common_ColumnHeader,0)),INDEX(MO_RIS_TaxRate_Current,0,MATCH(AD$3,MO_Common_ColumnHeader,0))+INDEX(MO_RIS_TaxRate_Deferred,0,MATCH(AD$3,MO_Common_ColumnHeader,0))), "")</f>
        <v/>
      </c>
      <c r="AE28" s="34" t="str">
        <f>IFERROR(IFERROR(INDEX(MO_RIS_TaxRate_NONGAAP,0,MATCH(AE$3,MO_Common_ColumnHeader,0)),INDEX(MO_RIS_TaxRate_Current,0,MATCH(AE$3,MO_Common_ColumnHeader,0))+INDEX(MO_RIS_TaxRate_Deferred,0,MATCH(AE$3,MO_Common_ColumnHeader,0))), "")</f>
        <v/>
      </c>
      <c r="AF28" s="34" t="str">
        <f>IFERROR(IFERROR(INDEX(MO_RIS_TaxRate_NONGAAP,0,MATCH(AF$3,MO_Common_ColumnHeader,0)),INDEX(MO_RIS_TaxRate_Current,0,MATCH(AF$3,MO_Common_ColumnHeader,0))+INDEX(MO_RIS_TaxRate_Deferred,0,MATCH(AF$3,MO_Common_ColumnHeader,0))), "")</f>
        <v/>
      </c>
      <c r="AG28" s="36" t="str">
        <f>IFERROR(IFERROR(INDEX(MO_RIS_TaxRate_NONGAAP,0,MATCH(AG$3,MO_Common_ColumnHeader,0)),INDEX(MO_RIS_TaxRate_Current,0,MATCH(AG$3,MO_Common_ColumnHeader,0))+INDEX(MO_RIS_TaxRate_Deferred,0,MATCH(AG$3,MO_Common_ColumnHeader,0))), "")</f>
        <v/>
      </c>
      <c r="AH28" s="20"/>
    </row>
    <row r="29" spans="1:34" s="37" customFormat="1" ht="14.25" customHeight="1" x14ac:dyDescent="0.25">
      <c r="A29" s="27" t="s">
        <v>4</v>
      </c>
      <c r="B29" s="200"/>
      <c r="C29" s="231"/>
      <c r="D29" s="34" t="str">
        <f t="shared" ref="D29:AG29" si="14">IFERROR(D13/D5, "")</f>
        <v/>
      </c>
      <c r="E29" s="34" t="str">
        <f t="shared" si="14"/>
        <v/>
      </c>
      <c r="F29" s="35" t="str">
        <f t="shared" si="14"/>
        <v/>
      </c>
      <c r="G29" s="35" t="str">
        <f t="shared" si="14"/>
        <v/>
      </c>
      <c r="H29" s="35" t="str">
        <f t="shared" si="14"/>
        <v/>
      </c>
      <c r="I29" s="35" t="str">
        <f t="shared" si="14"/>
        <v/>
      </c>
      <c r="J29" s="34" t="str">
        <f t="shared" si="14"/>
        <v/>
      </c>
      <c r="K29" s="35" t="str">
        <f t="shared" si="14"/>
        <v/>
      </c>
      <c r="L29" s="35" t="str">
        <f t="shared" si="14"/>
        <v/>
      </c>
      <c r="M29" s="35" t="str">
        <f t="shared" si="14"/>
        <v/>
      </c>
      <c r="N29" s="35" t="str">
        <f t="shared" si="14"/>
        <v/>
      </c>
      <c r="O29" s="34" t="str">
        <f t="shared" si="14"/>
        <v/>
      </c>
      <c r="P29" s="35" t="str">
        <f t="shared" si="14"/>
        <v/>
      </c>
      <c r="Q29" s="35" t="str">
        <f t="shared" si="14"/>
        <v/>
      </c>
      <c r="R29" s="35" t="str">
        <f t="shared" si="14"/>
        <v/>
      </c>
      <c r="S29" s="35" t="str">
        <f t="shared" si="14"/>
        <v/>
      </c>
      <c r="T29" s="34" t="str">
        <f t="shared" si="14"/>
        <v/>
      </c>
      <c r="U29" s="35" t="str">
        <f t="shared" si="14"/>
        <v/>
      </c>
      <c r="V29" s="35" t="str">
        <f t="shared" si="14"/>
        <v/>
      </c>
      <c r="W29" s="35" t="str">
        <f t="shared" si="14"/>
        <v/>
      </c>
      <c r="X29" s="35" t="str">
        <f t="shared" si="14"/>
        <v/>
      </c>
      <c r="Y29" s="34" t="str">
        <f t="shared" si="14"/>
        <v/>
      </c>
      <c r="Z29" s="35" t="str">
        <f t="shared" si="14"/>
        <v/>
      </c>
      <c r="AA29" s="35" t="str">
        <f t="shared" si="14"/>
        <v/>
      </c>
      <c r="AB29" s="35" t="str">
        <f t="shared" si="14"/>
        <v/>
      </c>
      <c r="AC29" s="35" t="str">
        <f t="shared" si="14"/>
        <v/>
      </c>
      <c r="AD29" s="34" t="str">
        <f t="shared" si="14"/>
        <v/>
      </c>
      <c r="AE29" s="34" t="str">
        <f t="shared" si="14"/>
        <v/>
      </c>
      <c r="AF29" s="34" t="str">
        <f t="shared" si="14"/>
        <v/>
      </c>
      <c r="AG29" s="36" t="str">
        <f t="shared" si="14"/>
        <v/>
      </c>
      <c r="AH29" s="20"/>
    </row>
    <row r="30" spans="1:34" ht="14.25" customHeight="1" x14ac:dyDescent="0.25">
      <c r="A30" s="38"/>
      <c r="B30" s="202"/>
      <c r="C30" s="232"/>
      <c r="D30" s="39"/>
      <c r="E30" s="39"/>
      <c r="F30" s="40"/>
      <c r="J30" s="39"/>
      <c r="O30" s="39"/>
      <c r="T30" s="39"/>
      <c r="Y30" s="39"/>
      <c r="AD30" s="39"/>
      <c r="AE30" s="39"/>
      <c r="AF30" s="39"/>
      <c r="AG30" s="41"/>
      <c r="AH30" s="20"/>
    </row>
    <row r="31" spans="1:34" ht="14.25" customHeight="1" x14ac:dyDescent="0.25">
      <c r="A31" s="12" t="s">
        <v>5</v>
      </c>
      <c r="B31" s="196"/>
      <c r="C31" s="227"/>
      <c r="D31" s="13"/>
      <c r="E31" s="13"/>
      <c r="F31" s="14"/>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5"/>
      <c r="AH31" s="20"/>
    </row>
    <row r="32" spans="1:34" s="20" customFormat="1" ht="14.25" customHeight="1" outlineLevel="1" x14ac:dyDescent="0.25">
      <c r="A32" s="42" t="s">
        <v>6</v>
      </c>
      <c r="B32" s="203"/>
      <c r="C32" s="228"/>
      <c r="D32" s="44">
        <f>IFERROR(INDEX(MO_Common_FPDays,0,MATCH(D$3,MO_Common_ColumnHeader,0)),0)</f>
        <v>0</v>
      </c>
      <c r="E32" s="44">
        <f>IFERROR(INDEX(MO_Common_FPDays,0,MATCH(E$3,MO_Common_ColumnHeader,0)),0)</f>
        <v>0</v>
      </c>
      <c r="F32" s="45">
        <f>IFERROR(INDEX(MO_Common_FPDays,0,MATCH(F$3,MO_Common_ColumnHeader,0)),0)</f>
        <v>0</v>
      </c>
      <c r="G32" s="45">
        <f>IFERROR(INDEX(MO_Common_FPDays,0,MATCH(G$3,MO_Common_ColumnHeader,0)),0)</f>
        <v>0</v>
      </c>
      <c r="H32" s="45">
        <f>IFERROR(INDEX(MO_Common_FPDays,0,MATCH(H$3,MO_Common_ColumnHeader,0)),0)</f>
        <v>0</v>
      </c>
      <c r="I32" s="45">
        <f>IFERROR(INDEX(MO_Common_FPDays,0,MATCH(I$3,MO_Common_ColumnHeader,0)),0)</f>
        <v>0</v>
      </c>
      <c r="J32" s="44">
        <f>IFERROR(INDEX(MO_Common_FPDays,0,MATCH(J$3,MO_Common_ColumnHeader,0)),0)</f>
        <v>0</v>
      </c>
      <c r="K32" s="45">
        <f>IFERROR(INDEX(MO_Common_FPDays,0,MATCH(K$3,MO_Common_ColumnHeader,0)),0)</f>
        <v>0</v>
      </c>
      <c r="L32" s="45">
        <f>IFERROR(INDEX(MO_Common_FPDays,0,MATCH(L$3,MO_Common_ColumnHeader,0)),0)</f>
        <v>0</v>
      </c>
      <c r="M32" s="45">
        <f>IFERROR(INDEX(MO_Common_FPDays,0,MATCH(M$3,MO_Common_ColumnHeader,0)),0)</f>
        <v>0</v>
      </c>
      <c r="N32" s="45">
        <f>IFERROR(INDEX(MO_Common_FPDays,0,MATCH(N$3,MO_Common_ColumnHeader,0)),0)</f>
        <v>0</v>
      </c>
      <c r="O32" s="44">
        <f>IFERROR(INDEX(MO_Common_FPDays,0,MATCH(O$3,MO_Common_ColumnHeader,0)),0)</f>
        <v>0</v>
      </c>
      <c r="P32" s="45">
        <f>IFERROR(INDEX(MO_Common_FPDays,0,MATCH(P$3,MO_Common_ColumnHeader,0)),0)</f>
        <v>0</v>
      </c>
      <c r="Q32" s="45">
        <f>IFERROR(INDEX(MO_Common_FPDays,0,MATCH(Q$3,MO_Common_ColumnHeader,0)),0)</f>
        <v>0</v>
      </c>
      <c r="R32" s="45">
        <f>IFERROR(INDEX(MO_Common_FPDays,0,MATCH(R$3,MO_Common_ColumnHeader,0)),0)</f>
        <v>0</v>
      </c>
      <c r="S32" s="45">
        <f>IFERROR(INDEX(MO_Common_FPDays,0,MATCH(S$3,MO_Common_ColumnHeader,0)),0)</f>
        <v>0</v>
      </c>
      <c r="T32" s="44">
        <f>IFERROR(INDEX(MO_Common_FPDays,0,MATCH(T$3,MO_Common_ColumnHeader,0)),0)</f>
        <v>0</v>
      </c>
      <c r="U32" s="45">
        <f>IFERROR(INDEX(MO_Common_FPDays,0,MATCH(U$3,MO_Common_ColumnHeader,0)),0)</f>
        <v>0</v>
      </c>
      <c r="V32" s="45">
        <f>IFERROR(INDEX(MO_Common_FPDays,0,MATCH(V$3,MO_Common_ColumnHeader,0)),0)</f>
        <v>0</v>
      </c>
      <c r="W32" s="45">
        <f>IFERROR(INDEX(MO_Common_FPDays,0,MATCH(W$3,MO_Common_ColumnHeader,0)),0)</f>
        <v>0</v>
      </c>
      <c r="X32" s="45">
        <f>IFERROR(INDEX(MO_Common_FPDays,0,MATCH(X$3,MO_Common_ColumnHeader,0)),0)</f>
        <v>0</v>
      </c>
      <c r="Y32" s="44">
        <f>IFERROR(INDEX(MO_Common_FPDays,0,MATCH(Y$3,MO_Common_ColumnHeader,0)),0)</f>
        <v>0</v>
      </c>
      <c r="Z32" s="45">
        <f>IFERROR(INDEX(MO_Common_FPDays,0,MATCH(Z$3,MO_Common_ColumnHeader,0)),0)</f>
        <v>0</v>
      </c>
      <c r="AA32" s="45">
        <f>IFERROR(INDEX(MO_Common_FPDays,0,MATCH(AA$3,MO_Common_ColumnHeader,0)),0)</f>
        <v>0</v>
      </c>
      <c r="AB32" s="45">
        <f>IFERROR(INDEX(MO_Common_FPDays,0,MATCH(AB$3,MO_Common_ColumnHeader,0)),0)</f>
        <v>0</v>
      </c>
      <c r="AC32" s="45">
        <f>IFERROR(INDEX(MO_Common_FPDays,0,MATCH(AC$3,MO_Common_ColumnHeader,0)),0)</f>
        <v>0</v>
      </c>
      <c r="AD32" s="44">
        <f>IFERROR(INDEX(MO_Common_FPDays,0,MATCH(AD$3,MO_Common_ColumnHeader,0)),0)</f>
        <v>0</v>
      </c>
      <c r="AE32" s="44">
        <f>IFERROR(INDEX(MO_Common_FPDays,0,MATCH(AE$3,MO_Common_ColumnHeader,0)),0)</f>
        <v>0</v>
      </c>
      <c r="AF32" s="44">
        <f>IFERROR(INDEX(MO_Common_FPDays,0,MATCH(AF$3,MO_Common_ColumnHeader,0)),0)</f>
        <v>0</v>
      </c>
      <c r="AG32" s="46">
        <f>IFERROR(INDEX(MO_Common_FPDays,0,MATCH(AG$3,MO_Common_ColumnHeader,0)),0)</f>
        <v>0</v>
      </c>
    </row>
    <row r="33" spans="1:34" s="20" customFormat="1" ht="14.25" customHeight="1" outlineLevel="1" x14ac:dyDescent="0.25">
      <c r="A33" s="42"/>
      <c r="B33" s="203"/>
      <c r="C33" s="228"/>
      <c r="D33" s="17"/>
      <c r="E33" s="17"/>
      <c r="F33" s="18"/>
      <c r="G33" s="18"/>
      <c r="H33" s="18"/>
      <c r="I33" s="18"/>
      <c r="J33" s="17"/>
      <c r="K33" s="18"/>
      <c r="L33" s="18"/>
      <c r="M33" s="18"/>
      <c r="N33" s="18"/>
      <c r="O33" s="17"/>
      <c r="P33" s="18"/>
      <c r="Q33" s="18"/>
      <c r="R33" s="18"/>
      <c r="S33" s="18"/>
      <c r="T33" s="17"/>
      <c r="U33" s="18"/>
      <c r="V33" s="18"/>
      <c r="W33" s="18"/>
      <c r="X33" s="18"/>
      <c r="Y33" s="17"/>
      <c r="Z33" s="18"/>
      <c r="AA33" s="18"/>
      <c r="AB33" s="18"/>
      <c r="AC33" s="18"/>
      <c r="AD33" s="17"/>
      <c r="AE33" s="17"/>
      <c r="AF33" s="17"/>
      <c r="AG33" s="19"/>
    </row>
    <row r="34" spans="1:34" s="20" customFormat="1" ht="14.25" customHeight="1" outlineLevel="1" x14ac:dyDescent="0.25">
      <c r="A34" s="42" t="s">
        <v>7</v>
      </c>
      <c r="B34" s="203"/>
      <c r="C34" s="228"/>
      <c r="D34" s="17">
        <f>IFERROR(INDEX(MO_BS_AR,0,MATCH(D$3,MO_Common_ColumnHeader,0)), 0)</f>
        <v>0</v>
      </c>
      <c r="E34" s="17">
        <f>IFERROR(INDEX(MO_BS_AR,0,MATCH(E$3,MO_Common_ColumnHeader,0)), 0)</f>
        <v>0</v>
      </c>
      <c r="F34" s="18">
        <f>IFERROR(INDEX(MO_BS_AR,0,MATCH(F$3,MO_Common_ColumnHeader,0)), 0)</f>
        <v>0</v>
      </c>
      <c r="G34" s="18">
        <f>IFERROR(INDEX(MO_BS_AR,0,MATCH(G$3,MO_Common_ColumnHeader,0)), 0)</f>
        <v>0</v>
      </c>
      <c r="H34" s="18">
        <f>IFERROR(INDEX(MO_BS_AR,0,MATCH(H$3,MO_Common_ColumnHeader,0)), 0)</f>
        <v>0</v>
      </c>
      <c r="I34" s="18">
        <f>IFERROR(INDEX(MO_BS_AR,0,MATCH(I$3,MO_Common_ColumnHeader,0)), 0)</f>
        <v>0</v>
      </c>
      <c r="J34" s="17">
        <f>IFERROR(INDEX(MO_BS_AR,0,MATCH(J$3,MO_Common_ColumnHeader,0)), 0)</f>
        <v>0</v>
      </c>
      <c r="K34" s="18">
        <f>IFERROR(INDEX(MO_BS_AR,0,MATCH(K$3,MO_Common_ColumnHeader,0)), 0)</f>
        <v>0</v>
      </c>
      <c r="L34" s="18">
        <f>IFERROR(INDEX(MO_BS_AR,0,MATCH(L$3,MO_Common_ColumnHeader,0)), 0)</f>
        <v>0</v>
      </c>
      <c r="M34" s="18">
        <f>IFERROR(INDEX(MO_BS_AR,0,MATCH(M$3,MO_Common_ColumnHeader,0)), 0)</f>
        <v>0</v>
      </c>
      <c r="N34" s="18">
        <f>IFERROR(INDEX(MO_BS_AR,0,MATCH(N$3,MO_Common_ColumnHeader,0)), 0)</f>
        <v>0</v>
      </c>
      <c r="O34" s="17">
        <f>IFERROR(INDEX(MO_BS_AR,0,MATCH(O$3,MO_Common_ColumnHeader,0)), 0)</f>
        <v>0</v>
      </c>
      <c r="P34" s="18">
        <f>IFERROR(INDEX(MO_BS_AR,0,MATCH(P$3,MO_Common_ColumnHeader,0)), 0)</f>
        <v>0</v>
      </c>
      <c r="Q34" s="18">
        <f>IFERROR(INDEX(MO_BS_AR,0,MATCH(Q$3,MO_Common_ColumnHeader,0)), 0)</f>
        <v>0</v>
      </c>
      <c r="R34" s="18">
        <f>IFERROR(INDEX(MO_BS_AR,0,MATCH(R$3,MO_Common_ColumnHeader,0)), 0)</f>
        <v>0</v>
      </c>
      <c r="S34" s="18">
        <f>IFERROR(INDEX(MO_BS_AR,0,MATCH(S$3,MO_Common_ColumnHeader,0)), 0)</f>
        <v>0</v>
      </c>
      <c r="T34" s="17">
        <f>IFERROR(INDEX(MO_BS_AR,0,MATCH(T$3,MO_Common_ColumnHeader,0)), 0)</f>
        <v>0</v>
      </c>
      <c r="U34" s="18">
        <f>IFERROR(INDEX(MO_BS_AR,0,MATCH(U$3,MO_Common_ColumnHeader,0)), 0)</f>
        <v>0</v>
      </c>
      <c r="V34" s="18">
        <f>IFERROR(INDEX(MO_BS_AR,0,MATCH(V$3,MO_Common_ColumnHeader,0)), 0)</f>
        <v>0</v>
      </c>
      <c r="W34" s="18">
        <f>IFERROR(INDEX(MO_BS_AR,0,MATCH(W$3,MO_Common_ColumnHeader,0)), 0)</f>
        <v>0</v>
      </c>
      <c r="X34" s="18">
        <f>IFERROR(INDEX(MO_BS_AR,0,MATCH(X$3,MO_Common_ColumnHeader,0)), 0)</f>
        <v>0</v>
      </c>
      <c r="Y34" s="17">
        <f>IFERROR(INDEX(MO_BS_AR,0,MATCH(Y$3,MO_Common_ColumnHeader,0)), 0)</f>
        <v>0</v>
      </c>
      <c r="Z34" s="18">
        <f>IFERROR(INDEX(MO_BS_AR,0,MATCH(Z$3,MO_Common_ColumnHeader,0)), 0)</f>
        <v>0</v>
      </c>
      <c r="AA34" s="18">
        <f>IFERROR(INDEX(MO_BS_AR,0,MATCH(AA$3,MO_Common_ColumnHeader,0)), 0)</f>
        <v>0</v>
      </c>
      <c r="AB34" s="18">
        <f>IFERROR(INDEX(MO_BS_AR,0,MATCH(AB$3,MO_Common_ColumnHeader,0)), 0)</f>
        <v>0</v>
      </c>
      <c r="AC34" s="18">
        <f>IFERROR(INDEX(MO_BS_AR,0,MATCH(AC$3,MO_Common_ColumnHeader,0)), 0)</f>
        <v>0</v>
      </c>
      <c r="AD34" s="17">
        <f>IFERROR(INDEX(MO_BS_AR,0,MATCH(AD$3,MO_Common_ColumnHeader,0)), 0)</f>
        <v>0</v>
      </c>
      <c r="AE34" s="17">
        <f>IFERROR(INDEX(MO_BS_AR,0,MATCH(AE$3,MO_Common_ColumnHeader,0)), 0)</f>
        <v>0</v>
      </c>
      <c r="AF34" s="17">
        <f>IFERROR(INDEX(MO_BS_AR,0,MATCH(AF$3,MO_Common_ColumnHeader,0)), 0)</f>
        <v>0</v>
      </c>
      <c r="AG34" s="19">
        <f>IFERROR(INDEX(MO_BS_AR,0,MATCH(AG$3,MO_Common_ColumnHeader,0)), 0)</f>
        <v>0</v>
      </c>
    </row>
    <row r="35" spans="1:34" s="20" customFormat="1" ht="14.25" customHeight="1" outlineLevel="1" x14ac:dyDescent="0.25">
      <c r="A35" s="42" t="s">
        <v>8</v>
      </c>
      <c r="B35" s="203"/>
      <c r="C35" s="228"/>
      <c r="D35" s="17">
        <f>IFERROR(INDEX(MO_BS_INV,0,MATCH(D$3,MO_Common_ColumnHeader,0)), 0)</f>
        <v>0</v>
      </c>
      <c r="E35" s="17">
        <f>IFERROR(INDEX(MO_BS_INV,0,MATCH(E$3,MO_Common_ColumnHeader,0)), 0)</f>
        <v>0</v>
      </c>
      <c r="F35" s="18">
        <f>IFERROR(INDEX(MO_BS_INV,0,MATCH(F$3,MO_Common_ColumnHeader,0)), 0)</f>
        <v>0</v>
      </c>
      <c r="G35" s="18">
        <f>IFERROR(INDEX(MO_BS_INV,0,MATCH(G$3,MO_Common_ColumnHeader,0)), 0)</f>
        <v>0</v>
      </c>
      <c r="H35" s="18">
        <f>IFERROR(INDEX(MO_BS_INV,0,MATCH(H$3,MO_Common_ColumnHeader,0)), 0)</f>
        <v>0</v>
      </c>
      <c r="I35" s="18">
        <f>IFERROR(INDEX(MO_BS_INV,0,MATCH(I$3,MO_Common_ColumnHeader,0)), 0)</f>
        <v>0</v>
      </c>
      <c r="J35" s="17">
        <f>IFERROR(INDEX(MO_BS_INV,0,MATCH(J$3,MO_Common_ColumnHeader,0)), 0)</f>
        <v>0</v>
      </c>
      <c r="K35" s="18">
        <f>IFERROR(INDEX(MO_BS_INV,0,MATCH(K$3,MO_Common_ColumnHeader,0)), 0)</f>
        <v>0</v>
      </c>
      <c r="L35" s="18">
        <f>IFERROR(INDEX(MO_BS_INV,0,MATCH(L$3,MO_Common_ColumnHeader,0)), 0)</f>
        <v>0</v>
      </c>
      <c r="M35" s="18">
        <f>IFERROR(INDEX(MO_BS_INV,0,MATCH(M$3,MO_Common_ColumnHeader,0)), 0)</f>
        <v>0</v>
      </c>
      <c r="N35" s="18">
        <f>IFERROR(INDEX(MO_BS_INV,0,MATCH(N$3,MO_Common_ColumnHeader,0)), 0)</f>
        <v>0</v>
      </c>
      <c r="O35" s="17">
        <f>IFERROR(INDEX(MO_BS_INV,0,MATCH(O$3,MO_Common_ColumnHeader,0)), 0)</f>
        <v>0</v>
      </c>
      <c r="P35" s="18">
        <f>IFERROR(INDEX(MO_BS_INV,0,MATCH(P$3,MO_Common_ColumnHeader,0)), 0)</f>
        <v>0</v>
      </c>
      <c r="Q35" s="18">
        <f>IFERROR(INDEX(MO_BS_INV,0,MATCH(Q$3,MO_Common_ColumnHeader,0)), 0)</f>
        <v>0</v>
      </c>
      <c r="R35" s="18">
        <f>IFERROR(INDEX(MO_BS_INV,0,MATCH(R$3,MO_Common_ColumnHeader,0)), 0)</f>
        <v>0</v>
      </c>
      <c r="S35" s="18">
        <f>IFERROR(INDEX(MO_BS_INV,0,MATCH(S$3,MO_Common_ColumnHeader,0)), 0)</f>
        <v>0</v>
      </c>
      <c r="T35" s="17">
        <f>IFERROR(INDEX(MO_BS_INV,0,MATCH(T$3,MO_Common_ColumnHeader,0)), 0)</f>
        <v>0</v>
      </c>
      <c r="U35" s="18">
        <f>IFERROR(INDEX(MO_BS_INV,0,MATCH(U$3,MO_Common_ColumnHeader,0)), 0)</f>
        <v>0</v>
      </c>
      <c r="V35" s="18">
        <f>IFERROR(INDEX(MO_BS_INV,0,MATCH(V$3,MO_Common_ColumnHeader,0)), 0)</f>
        <v>0</v>
      </c>
      <c r="W35" s="18">
        <f>IFERROR(INDEX(MO_BS_INV,0,MATCH(W$3,MO_Common_ColumnHeader,0)), 0)</f>
        <v>0</v>
      </c>
      <c r="X35" s="18">
        <f>IFERROR(INDEX(MO_BS_INV,0,MATCH(X$3,MO_Common_ColumnHeader,0)), 0)</f>
        <v>0</v>
      </c>
      <c r="Y35" s="17">
        <f>IFERROR(INDEX(MO_BS_INV,0,MATCH(Y$3,MO_Common_ColumnHeader,0)), 0)</f>
        <v>0</v>
      </c>
      <c r="Z35" s="18">
        <f>IFERROR(INDEX(MO_BS_INV,0,MATCH(Z$3,MO_Common_ColumnHeader,0)), 0)</f>
        <v>0</v>
      </c>
      <c r="AA35" s="18">
        <f>IFERROR(INDEX(MO_BS_INV,0,MATCH(AA$3,MO_Common_ColumnHeader,0)), 0)</f>
        <v>0</v>
      </c>
      <c r="AB35" s="18">
        <f>IFERROR(INDEX(MO_BS_INV,0,MATCH(AB$3,MO_Common_ColumnHeader,0)), 0)</f>
        <v>0</v>
      </c>
      <c r="AC35" s="18">
        <f>IFERROR(INDEX(MO_BS_INV,0,MATCH(AC$3,MO_Common_ColumnHeader,0)), 0)</f>
        <v>0</v>
      </c>
      <c r="AD35" s="17">
        <f>IFERROR(INDEX(MO_BS_INV,0,MATCH(AD$3,MO_Common_ColumnHeader,0)), 0)</f>
        <v>0</v>
      </c>
      <c r="AE35" s="17">
        <f>IFERROR(INDEX(MO_BS_INV,0,MATCH(AE$3,MO_Common_ColumnHeader,0)), 0)</f>
        <v>0</v>
      </c>
      <c r="AF35" s="17">
        <f>IFERROR(INDEX(MO_BS_INV,0,MATCH(AF$3,MO_Common_ColumnHeader,0)), 0)</f>
        <v>0</v>
      </c>
      <c r="AG35" s="19">
        <f>IFERROR(INDEX(MO_BS_INV,0,MATCH(AG$3,MO_Common_ColumnHeader,0)), 0)</f>
        <v>0</v>
      </c>
    </row>
    <row r="36" spans="1:34" s="20" customFormat="1" ht="14.25" customHeight="1" outlineLevel="1" x14ac:dyDescent="0.25">
      <c r="A36" s="42" t="str">
        <f>IFERROR(IFERROR(INDEX(MO_BS_AP,0,COLUMN(MO_Common_Column_A)),INDEX(MO_BS_APandAE,0,COLUMN(MO_Common_Column_A))),"Accounts Payable")</f>
        <v>Accounts Payable</v>
      </c>
      <c r="B36" s="203"/>
      <c r="C36" s="228"/>
      <c r="D36" s="17">
        <f>IFERROR(IFERROR(INDEX(MO_BS_AP,0,MATCH(D$3,MO_Common_ColumnHeader,0)),INDEX(MO_BS_APandAE,0,MATCH(D$3,MO_Common_ColumnHeader,0))),0)</f>
        <v>0</v>
      </c>
      <c r="E36" s="17">
        <f>IFERROR(IFERROR(INDEX(MO_BS_AP,0,MATCH(E$3,MO_Common_ColumnHeader,0)),INDEX(MO_BS_APandAE,0,MATCH(E$3,MO_Common_ColumnHeader,0))),0)</f>
        <v>0</v>
      </c>
      <c r="F36" s="18">
        <f>IFERROR(IFERROR(INDEX(MO_BS_AP,0,MATCH(F$3,MO_Common_ColumnHeader,0)),INDEX(MO_BS_APandAE,0,MATCH(F$3,MO_Common_ColumnHeader,0))),0)</f>
        <v>0</v>
      </c>
      <c r="G36" s="18">
        <f>IFERROR(IFERROR(INDEX(MO_BS_AP,0,MATCH(G$3,MO_Common_ColumnHeader,0)),INDEX(MO_BS_APandAE,0,MATCH(G$3,MO_Common_ColumnHeader,0))),0)</f>
        <v>0</v>
      </c>
      <c r="H36" s="18">
        <f>IFERROR(IFERROR(INDEX(MO_BS_AP,0,MATCH(H$3,MO_Common_ColumnHeader,0)),INDEX(MO_BS_APandAE,0,MATCH(H$3,MO_Common_ColumnHeader,0))),0)</f>
        <v>0</v>
      </c>
      <c r="I36" s="18">
        <f>IFERROR(IFERROR(INDEX(MO_BS_AP,0,MATCH(I$3,MO_Common_ColumnHeader,0)),INDEX(MO_BS_APandAE,0,MATCH(I$3,MO_Common_ColumnHeader,0))),0)</f>
        <v>0</v>
      </c>
      <c r="J36" s="17">
        <f>IFERROR(IFERROR(INDEX(MO_BS_AP,0,MATCH(J$3,MO_Common_ColumnHeader,0)),INDEX(MO_BS_APandAE,0,MATCH(J$3,MO_Common_ColumnHeader,0))),0)</f>
        <v>0</v>
      </c>
      <c r="K36" s="18">
        <f>IFERROR(IFERROR(INDEX(MO_BS_AP,0,MATCH(K$3,MO_Common_ColumnHeader,0)),INDEX(MO_BS_APandAE,0,MATCH(K$3,MO_Common_ColumnHeader,0))),0)</f>
        <v>0</v>
      </c>
      <c r="L36" s="18">
        <f>IFERROR(IFERROR(INDEX(MO_BS_AP,0,MATCH(L$3,MO_Common_ColumnHeader,0)),INDEX(MO_BS_APandAE,0,MATCH(L$3,MO_Common_ColumnHeader,0))),0)</f>
        <v>0</v>
      </c>
      <c r="M36" s="18">
        <f>IFERROR(IFERROR(INDEX(MO_BS_AP,0,MATCH(M$3,MO_Common_ColumnHeader,0)),INDEX(MO_BS_APandAE,0,MATCH(M$3,MO_Common_ColumnHeader,0))),0)</f>
        <v>0</v>
      </c>
      <c r="N36" s="18">
        <f>IFERROR(IFERROR(INDEX(MO_BS_AP,0,MATCH(N$3,MO_Common_ColumnHeader,0)),INDEX(MO_BS_APandAE,0,MATCH(N$3,MO_Common_ColumnHeader,0))),0)</f>
        <v>0</v>
      </c>
      <c r="O36" s="17">
        <f>IFERROR(IFERROR(INDEX(MO_BS_AP,0,MATCH(O$3,MO_Common_ColumnHeader,0)),INDEX(MO_BS_APandAE,0,MATCH(O$3,MO_Common_ColumnHeader,0))),0)</f>
        <v>0</v>
      </c>
      <c r="P36" s="18">
        <f>IFERROR(IFERROR(INDEX(MO_BS_AP,0,MATCH(P$3,MO_Common_ColumnHeader,0)),INDEX(MO_BS_APandAE,0,MATCH(P$3,MO_Common_ColumnHeader,0))),0)</f>
        <v>0</v>
      </c>
      <c r="Q36" s="18">
        <f>IFERROR(IFERROR(INDEX(MO_BS_AP,0,MATCH(Q$3,MO_Common_ColumnHeader,0)),INDEX(MO_BS_APandAE,0,MATCH(Q$3,MO_Common_ColumnHeader,0))),0)</f>
        <v>0</v>
      </c>
      <c r="R36" s="18">
        <f>IFERROR(IFERROR(INDEX(MO_BS_AP,0,MATCH(R$3,MO_Common_ColumnHeader,0)),INDEX(MO_BS_APandAE,0,MATCH(R$3,MO_Common_ColumnHeader,0))),0)</f>
        <v>0</v>
      </c>
      <c r="S36" s="18">
        <f>IFERROR(IFERROR(INDEX(MO_BS_AP,0,MATCH(S$3,MO_Common_ColumnHeader,0)),INDEX(MO_BS_APandAE,0,MATCH(S$3,MO_Common_ColumnHeader,0))),0)</f>
        <v>0</v>
      </c>
      <c r="T36" s="17">
        <f>IFERROR(IFERROR(INDEX(MO_BS_AP,0,MATCH(T$3,MO_Common_ColumnHeader,0)),INDEX(MO_BS_APandAE,0,MATCH(T$3,MO_Common_ColumnHeader,0))),0)</f>
        <v>0</v>
      </c>
      <c r="U36" s="18">
        <f>IFERROR(IFERROR(INDEX(MO_BS_AP,0,MATCH(U$3,MO_Common_ColumnHeader,0)),INDEX(MO_BS_APandAE,0,MATCH(U$3,MO_Common_ColumnHeader,0))),0)</f>
        <v>0</v>
      </c>
      <c r="V36" s="18">
        <f>IFERROR(IFERROR(INDEX(MO_BS_AP,0,MATCH(V$3,MO_Common_ColumnHeader,0)),INDEX(MO_BS_APandAE,0,MATCH(V$3,MO_Common_ColumnHeader,0))),0)</f>
        <v>0</v>
      </c>
      <c r="W36" s="18">
        <f>IFERROR(IFERROR(INDEX(MO_BS_AP,0,MATCH(W$3,MO_Common_ColumnHeader,0)),INDEX(MO_BS_APandAE,0,MATCH(W$3,MO_Common_ColumnHeader,0))),0)</f>
        <v>0</v>
      </c>
      <c r="X36" s="18">
        <f>IFERROR(IFERROR(INDEX(MO_BS_AP,0,MATCH(X$3,MO_Common_ColumnHeader,0)),INDEX(MO_BS_APandAE,0,MATCH(X$3,MO_Common_ColumnHeader,0))),0)</f>
        <v>0</v>
      </c>
      <c r="Y36" s="17">
        <f>IFERROR(IFERROR(INDEX(MO_BS_AP,0,MATCH(Y$3,MO_Common_ColumnHeader,0)),INDEX(MO_BS_APandAE,0,MATCH(Y$3,MO_Common_ColumnHeader,0))),0)</f>
        <v>0</v>
      </c>
      <c r="Z36" s="18">
        <f>IFERROR(IFERROR(INDEX(MO_BS_AP,0,MATCH(Z$3,MO_Common_ColumnHeader,0)),INDEX(MO_BS_APandAE,0,MATCH(Z$3,MO_Common_ColumnHeader,0))),0)</f>
        <v>0</v>
      </c>
      <c r="AA36" s="18">
        <f>IFERROR(IFERROR(INDEX(MO_BS_AP,0,MATCH(AA$3,MO_Common_ColumnHeader,0)),INDEX(MO_BS_APandAE,0,MATCH(AA$3,MO_Common_ColumnHeader,0))),0)</f>
        <v>0</v>
      </c>
      <c r="AB36" s="18">
        <f>IFERROR(IFERROR(INDEX(MO_BS_AP,0,MATCH(AB$3,MO_Common_ColumnHeader,0)),INDEX(MO_BS_APandAE,0,MATCH(AB$3,MO_Common_ColumnHeader,0))),0)</f>
        <v>0</v>
      </c>
      <c r="AC36" s="18">
        <f>IFERROR(IFERROR(INDEX(MO_BS_AP,0,MATCH(AC$3,MO_Common_ColumnHeader,0)),INDEX(MO_BS_APandAE,0,MATCH(AC$3,MO_Common_ColumnHeader,0))),0)</f>
        <v>0</v>
      </c>
      <c r="AD36" s="17">
        <f>IFERROR(IFERROR(INDEX(MO_BS_AP,0,MATCH(AD$3,MO_Common_ColumnHeader,0)),INDEX(MO_BS_APandAE,0,MATCH(AD$3,MO_Common_ColumnHeader,0))),0)</f>
        <v>0</v>
      </c>
      <c r="AE36" s="17">
        <f>IFERROR(IFERROR(INDEX(MO_BS_AP,0,MATCH(AE$3,MO_Common_ColumnHeader,0)),INDEX(MO_BS_APandAE,0,MATCH(AE$3,MO_Common_ColumnHeader,0))),0)</f>
        <v>0</v>
      </c>
      <c r="AF36" s="17">
        <f>IFERROR(IFERROR(INDEX(MO_BS_AP,0,MATCH(AF$3,MO_Common_ColumnHeader,0)),INDEX(MO_BS_APandAE,0,MATCH(AF$3,MO_Common_ColumnHeader,0))),0)</f>
        <v>0</v>
      </c>
      <c r="AG36" s="19">
        <f>IFERROR(IFERROR(INDEX(MO_BS_AP,0,MATCH(AG$3,MO_Common_ColumnHeader,0)),INDEX(MO_BS_APandAE,0,MATCH(AG$3,MO_Common_ColumnHeader,0))),0)</f>
        <v>0</v>
      </c>
    </row>
    <row r="37" spans="1:34" s="26" customFormat="1" ht="14.25" customHeight="1" outlineLevel="1" x14ac:dyDescent="0.25">
      <c r="A37" s="22"/>
      <c r="B37" s="199"/>
      <c r="C37" s="229"/>
      <c r="D37" s="23"/>
      <c r="E37" s="23"/>
      <c r="F37" s="24"/>
      <c r="G37" s="24"/>
      <c r="H37" s="24"/>
      <c r="I37" s="24"/>
      <c r="J37" s="23"/>
      <c r="K37" s="24"/>
      <c r="L37" s="24"/>
      <c r="M37" s="24"/>
      <c r="N37" s="24"/>
      <c r="O37" s="23"/>
      <c r="P37" s="24"/>
      <c r="Q37" s="24"/>
      <c r="R37" s="24"/>
      <c r="S37" s="24"/>
      <c r="T37" s="23"/>
      <c r="U37" s="24"/>
      <c r="V37" s="24"/>
      <c r="W37" s="24"/>
      <c r="X37" s="24"/>
      <c r="Y37" s="23"/>
      <c r="Z37" s="24"/>
      <c r="AA37" s="24"/>
      <c r="AB37" s="24"/>
      <c r="AC37" s="24"/>
      <c r="AD37" s="23"/>
      <c r="AE37" s="23"/>
      <c r="AF37" s="23"/>
      <c r="AG37" s="25"/>
      <c r="AH37" s="20"/>
    </row>
    <row r="38" spans="1:34" s="50" customFormat="1" ht="14.25" customHeight="1" x14ac:dyDescent="0.25">
      <c r="A38" s="42" t="str">
        <f>A34&amp;" Turnover"</f>
        <v>Accounts Receivable Turnover</v>
      </c>
      <c r="B38" s="203"/>
      <c r="C38" s="233" t="str">
        <f>"=LTM Rev / Avg "&amp;A34</f>
        <v>=LTM Rev / Avg Accounts Receivable</v>
      </c>
      <c r="D38" s="47"/>
      <c r="E38" s="47" t="str">
        <f t="shared" ref="E38:AG38" si="15">IFERROR(E$15/
(IF(LEFT(E$3,1)="F",AVERAGE(E34,INDEX(34:34,0,MATCH("FY"&amp;RIGHT(E$3,4)-1,$3:$3,0))),
IF(LEFT(E$3,2)="Q1",AVERAGE(E34,INDEX(34:34,0,MATCH("Q4-"&amp;RIGHT(E$3,4)-1,$3:$3,0))),
IF(LEFT(E$3,2)="Q2",AVERAGE(E34,INDEX(34:34,0,MATCH("Q1-"&amp;RIGHT(E$3,4),$3:$3,0))),
IF(LEFT(E$3,2)="Q3",AVERAGE(E34,INDEX(34:34,0,MATCH("Q2-"&amp;RIGHT(E$3,4),$3:$3,0))),
IF(LEFT(E$3,2)="Q4",AVERAGE(E34,INDEX(34:34,0,MATCH("Q3-"&amp;RIGHT(E$3,4),$3:$3,0))))))))), "")</f>
        <v/>
      </c>
      <c r="F38" s="251" t="str">
        <f t="shared" si="15"/>
        <v/>
      </c>
      <c r="G38" s="251" t="str">
        <f t="shared" si="15"/>
        <v/>
      </c>
      <c r="H38" s="251" t="str">
        <f t="shared" si="15"/>
        <v/>
      </c>
      <c r="I38" s="251" t="str">
        <f t="shared" si="15"/>
        <v/>
      </c>
      <c r="J38" s="47" t="str">
        <f t="shared" si="15"/>
        <v/>
      </c>
      <c r="K38" s="251" t="str">
        <f t="shared" si="15"/>
        <v/>
      </c>
      <c r="L38" s="251" t="str">
        <f t="shared" si="15"/>
        <v/>
      </c>
      <c r="M38" s="251" t="str">
        <f t="shared" si="15"/>
        <v/>
      </c>
      <c r="N38" s="251" t="str">
        <f t="shared" si="15"/>
        <v/>
      </c>
      <c r="O38" s="47" t="str">
        <f t="shared" si="15"/>
        <v/>
      </c>
      <c r="P38" s="251" t="str">
        <f t="shared" si="15"/>
        <v/>
      </c>
      <c r="Q38" s="251" t="str">
        <f t="shared" si="15"/>
        <v/>
      </c>
      <c r="R38" s="251" t="str">
        <f t="shared" si="15"/>
        <v/>
      </c>
      <c r="S38" s="251" t="str">
        <f t="shared" si="15"/>
        <v/>
      </c>
      <c r="T38" s="47" t="str">
        <f t="shared" si="15"/>
        <v/>
      </c>
      <c r="U38" s="251" t="str">
        <f t="shared" si="15"/>
        <v/>
      </c>
      <c r="V38" s="251" t="str">
        <f t="shared" si="15"/>
        <v/>
      </c>
      <c r="W38" s="251" t="str">
        <f t="shared" si="15"/>
        <v/>
      </c>
      <c r="X38" s="251" t="str">
        <f t="shared" si="15"/>
        <v/>
      </c>
      <c r="Y38" s="47" t="str">
        <f t="shared" si="15"/>
        <v/>
      </c>
      <c r="Z38" s="251" t="str">
        <f t="shared" si="15"/>
        <v/>
      </c>
      <c r="AA38" s="251" t="str">
        <f t="shared" si="15"/>
        <v/>
      </c>
      <c r="AB38" s="251" t="str">
        <f t="shared" si="15"/>
        <v/>
      </c>
      <c r="AC38" s="251" t="str">
        <f t="shared" si="15"/>
        <v/>
      </c>
      <c r="AD38" s="47" t="str">
        <f t="shared" si="15"/>
        <v/>
      </c>
      <c r="AE38" s="47" t="str">
        <f t="shared" si="15"/>
        <v/>
      </c>
      <c r="AF38" s="47" t="str">
        <f t="shared" si="15"/>
        <v/>
      </c>
      <c r="AG38" s="49" t="str">
        <f t="shared" si="15"/>
        <v/>
      </c>
      <c r="AH38" s="20"/>
    </row>
    <row r="39" spans="1:34" s="50" customFormat="1" ht="14.25" customHeight="1" x14ac:dyDescent="0.25">
      <c r="A39" s="42" t="str">
        <f>A35&amp;" Turnover"</f>
        <v>Inventory Turnover</v>
      </c>
      <c r="B39" s="203"/>
      <c r="C39" s="233" t="str">
        <f>"=LTM "&amp;A6&amp;" / Avg "&amp;A35</f>
        <v>=LTM COGS / Avg Inventory</v>
      </c>
      <c r="D39" s="47"/>
      <c r="E39" s="47" t="str">
        <f t="shared" ref="E39:AG39" si="16">IFERROR((E15-E16)/
(IF(LEFT(E$3,1)="F",AVERAGE(E35,INDEX(35:35,0,MATCH("FY"&amp;RIGHT(E$3,4)-1,$3:$3,0))),
IF(LEFT(E$3,2)="Q1",AVERAGE(E35,INDEX(35:35,0,MATCH("Q4-"&amp;RIGHT(E$3,4)-1,$3:$3,0))),
IF(LEFT(E$3,2)="Q2",AVERAGE(E35,INDEX(35:35,0,MATCH("Q1-"&amp;RIGHT(E$3,4),$3:$3,0))),
IF(LEFT(E$3,2)="Q3",AVERAGE(E35,INDEX(35:35,0,MATCH("Q2-"&amp;RIGHT(E$3,4),$3:$3,0))),
IF(LEFT(E$3,2)="Q4",AVERAGE(E35,INDEX(35:35,0,MATCH("Q3-"&amp;RIGHT(E$3,4),$3:$3,0))))))))), "")</f>
        <v/>
      </c>
      <c r="F39" s="251" t="str">
        <f t="shared" si="16"/>
        <v/>
      </c>
      <c r="G39" s="251" t="str">
        <f t="shared" si="16"/>
        <v/>
      </c>
      <c r="H39" s="251" t="str">
        <f t="shared" si="16"/>
        <v/>
      </c>
      <c r="I39" s="251" t="str">
        <f t="shared" si="16"/>
        <v/>
      </c>
      <c r="J39" s="47" t="str">
        <f t="shared" si="16"/>
        <v/>
      </c>
      <c r="K39" s="251" t="str">
        <f t="shared" si="16"/>
        <v/>
      </c>
      <c r="L39" s="251" t="str">
        <f t="shared" si="16"/>
        <v/>
      </c>
      <c r="M39" s="251" t="str">
        <f t="shared" si="16"/>
        <v/>
      </c>
      <c r="N39" s="251" t="str">
        <f t="shared" si="16"/>
        <v/>
      </c>
      <c r="O39" s="47" t="str">
        <f t="shared" si="16"/>
        <v/>
      </c>
      <c r="P39" s="251" t="str">
        <f t="shared" si="16"/>
        <v/>
      </c>
      <c r="Q39" s="251" t="str">
        <f t="shared" si="16"/>
        <v/>
      </c>
      <c r="R39" s="251" t="str">
        <f t="shared" si="16"/>
        <v/>
      </c>
      <c r="S39" s="251" t="str">
        <f t="shared" si="16"/>
        <v/>
      </c>
      <c r="T39" s="47" t="str">
        <f t="shared" si="16"/>
        <v/>
      </c>
      <c r="U39" s="251" t="str">
        <f t="shared" si="16"/>
        <v/>
      </c>
      <c r="V39" s="251" t="str">
        <f t="shared" si="16"/>
        <v/>
      </c>
      <c r="W39" s="251" t="str">
        <f t="shared" si="16"/>
        <v/>
      </c>
      <c r="X39" s="251" t="str">
        <f t="shared" si="16"/>
        <v/>
      </c>
      <c r="Y39" s="47" t="str">
        <f t="shared" si="16"/>
        <v/>
      </c>
      <c r="Z39" s="251" t="str">
        <f t="shared" si="16"/>
        <v/>
      </c>
      <c r="AA39" s="251" t="str">
        <f t="shared" si="16"/>
        <v/>
      </c>
      <c r="AB39" s="251" t="str">
        <f t="shared" si="16"/>
        <v/>
      </c>
      <c r="AC39" s="251" t="str">
        <f t="shared" si="16"/>
        <v/>
      </c>
      <c r="AD39" s="47" t="str">
        <f t="shared" si="16"/>
        <v/>
      </c>
      <c r="AE39" s="47" t="str">
        <f t="shared" si="16"/>
        <v/>
      </c>
      <c r="AF39" s="47" t="str">
        <f t="shared" si="16"/>
        <v/>
      </c>
      <c r="AG39" s="49" t="str">
        <f t="shared" si="16"/>
        <v/>
      </c>
      <c r="AH39" s="20"/>
    </row>
    <row r="40" spans="1:34" s="50" customFormat="1" ht="14.25" customHeight="1" x14ac:dyDescent="0.25">
      <c r="A40" s="42" t="str">
        <f>A36&amp;" Turnover"</f>
        <v>Accounts Payable Turnover</v>
      </c>
      <c r="B40" s="203"/>
      <c r="C40" s="233" t="str">
        <f>"=LTM "&amp;A6&amp;" / Avg "&amp;A36</f>
        <v>=LTM COGS / Avg Accounts Payable</v>
      </c>
      <c r="D40" s="47"/>
      <c r="E40" s="47" t="str">
        <f t="shared" ref="E40:AG40" si="17">IFERROR((E15-E16)/
(IF(LEFT(E$3,1)="F",AVERAGE(E36,INDEX(36:36,0,MATCH("FY"&amp;RIGHT(E$3,4)-1,$3:$3,0))),
IF(LEFT(E$3,2)="Q1",AVERAGE(E36,INDEX(36:36,0,MATCH("Q4-"&amp;RIGHT(E$3,4)-1,$3:$3,0))),
IF(LEFT(E$3,2)="Q2",AVERAGE(E36,INDEX(36:36,0,MATCH("Q1-"&amp;RIGHT(E$3,4),$3:$3,0))),
IF(LEFT(E$3,2)="Q3",AVERAGE(E36,INDEX(36:36,0,MATCH("Q2-"&amp;RIGHT(E$3,4),$3:$3,0))),
IF(LEFT(E$3,2)="Q4",AVERAGE(E36,INDEX(36:36,0,MATCH("Q3-"&amp;RIGHT(E$3,4),$3:$3,0))))))))), "")</f>
        <v/>
      </c>
      <c r="F40" s="251" t="str">
        <f t="shared" si="17"/>
        <v/>
      </c>
      <c r="G40" s="251" t="str">
        <f t="shared" si="17"/>
        <v/>
      </c>
      <c r="H40" s="251" t="str">
        <f t="shared" si="17"/>
        <v/>
      </c>
      <c r="I40" s="251" t="str">
        <f t="shared" si="17"/>
        <v/>
      </c>
      <c r="J40" s="47" t="str">
        <f t="shared" si="17"/>
        <v/>
      </c>
      <c r="K40" s="251" t="str">
        <f t="shared" si="17"/>
        <v/>
      </c>
      <c r="L40" s="251" t="str">
        <f t="shared" si="17"/>
        <v/>
      </c>
      <c r="M40" s="251" t="str">
        <f t="shared" si="17"/>
        <v/>
      </c>
      <c r="N40" s="251" t="str">
        <f t="shared" si="17"/>
        <v/>
      </c>
      <c r="O40" s="47" t="str">
        <f t="shared" si="17"/>
        <v/>
      </c>
      <c r="P40" s="251" t="str">
        <f t="shared" si="17"/>
        <v/>
      </c>
      <c r="Q40" s="251" t="str">
        <f t="shared" si="17"/>
        <v/>
      </c>
      <c r="R40" s="251" t="str">
        <f t="shared" si="17"/>
        <v/>
      </c>
      <c r="S40" s="251" t="str">
        <f t="shared" si="17"/>
        <v/>
      </c>
      <c r="T40" s="47" t="str">
        <f t="shared" si="17"/>
        <v/>
      </c>
      <c r="U40" s="251" t="str">
        <f t="shared" si="17"/>
        <v/>
      </c>
      <c r="V40" s="251" t="str">
        <f t="shared" si="17"/>
        <v/>
      </c>
      <c r="W40" s="251" t="str">
        <f t="shared" si="17"/>
        <v/>
      </c>
      <c r="X40" s="251" t="str">
        <f t="shared" si="17"/>
        <v/>
      </c>
      <c r="Y40" s="47" t="str">
        <f t="shared" si="17"/>
        <v/>
      </c>
      <c r="Z40" s="251" t="str">
        <f t="shared" si="17"/>
        <v/>
      </c>
      <c r="AA40" s="251" t="str">
        <f t="shared" si="17"/>
        <v/>
      </c>
      <c r="AB40" s="251" t="str">
        <f t="shared" si="17"/>
        <v/>
      </c>
      <c r="AC40" s="251" t="str">
        <f t="shared" si="17"/>
        <v/>
      </c>
      <c r="AD40" s="47" t="str">
        <f t="shared" si="17"/>
        <v/>
      </c>
      <c r="AE40" s="47" t="str">
        <f t="shared" si="17"/>
        <v/>
      </c>
      <c r="AF40" s="47" t="str">
        <f t="shared" si="17"/>
        <v/>
      </c>
      <c r="AG40" s="49" t="str">
        <f t="shared" si="17"/>
        <v/>
      </c>
      <c r="AH40" s="20"/>
    </row>
    <row r="41" spans="1:34" ht="14.25" customHeight="1" x14ac:dyDescent="0.25">
      <c r="A41" s="38"/>
      <c r="B41" s="202"/>
      <c r="C41" s="232"/>
      <c r="D41" s="51"/>
      <c r="E41" s="51"/>
      <c r="F41" s="52"/>
      <c r="G41" s="52"/>
      <c r="H41" s="52"/>
      <c r="I41" s="52"/>
      <c r="J41" s="51"/>
      <c r="K41" s="52"/>
      <c r="L41" s="52"/>
      <c r="M41" s="52"/>
      <c r="N41" s="52"/>
      <c r="O41" s="51"/>
      <c r="P41" s="52"/>
      <c r="Q41" s="52"/>
      <c r="R41" s="52"/>
      <c r="S41" s="52"/>
      <c r="T41" s="51"/>
      <c r="U41" s="52"/>
      <c r="V41" s="52"/>
      <c r="W41" s="52"/>
      <c r="X41" s="52"/>
      <c r="Y41" s="51"/>
      <c r="Z41" s="52"/>
      <c r="AA41" s="52"/>
      <c r="AB41" s="52"/>
      <c r="AC41" s="52"/>
      <c r="AD41" s="51"/>
      <c r="AE41" s="51"/>
      <c r="AF41" s="51"/>
      <c r="AG41" s="53"/>
      <c r="AH41" s="20"/>
    </row>
    <row r="42" spans="1:34" s="20" customFormat="1" ht="14.25" customHeight="1" x14ac:dyDescent="0.25">
      <c r="A42" s="54" t="s">
        <v>9</v>
      </c>
      <c r="B42" s="204"/>
      <c r="C42" s="234"/>
      <c r="D42" s="55"/>
      <c r="E42" s="55">
        <f t="shared" ref="E42:AG42" si="18">IFERROR(IF(LEFT(E$3,1)="F",E$32/E38,E$32/E38*4), 0)</f>
        <v>0</v>
      </c>
      <c r="F42" s="56">
        <f t="shared" si="18"/>
        <v>0</v>
      </c>
      <c r="G42" s="57">
        <f t="shared" si="18"/>
        <v>0</v>
      </c>
      <c r="H42" s="57">
        <f t="shared" si="18"/>
        <v>0</v>
      </c>
      <c r="I42" s="57">
        <f t="shared" si="18"/>
        <v>0</v>
      </c>
      <c r="J42" s="55">
        <f t="shared" si="18"/>
        <v>0</v>
      </c>
      <c r="K42" s="57">
        <f t="shared" si="18"/>
        <v>0</v>
      </c>
      <c r="L42" s="57">
        <f t="shared" si="18"/>
        <v>0</v>
      </c>
      <c r="M42" s="57">
        <f t="shared" si="18"/>
        <v>0</v>
      </c>
      <c r="N42" s="57">
        <f t="shared" si="18"/>
        <v>0</v>
      </c>
      <c r="O42" s="55">
        <f t="shared" si="18"/>
        <v>0</v>
      </c>
      <c r="P42" s="57">
        <f t="shared" si="18"/>
        <v>0</v>
      </c>
      <c r="Q42" s="57">
        <f t="shared" si="18"/>
        <v>0</v>
      </c>
      <c r="R42" s="57">
        <f t="shared" si="18"/>
        <v>0</v>
      </c>
      <c r="S42" s="57">
        <f t="shared" si="18"/>
        <v>0</v>
      </c>
      <c r="T42" s="55">
        <f t="shared" si="18"/>
        <v>0</v>
      </c>
      <c r="U42" s="57">
        <f t="shared" si="18"/>
        <v>0</v>
      </c>
      <c r="V42" s="57">
        <f t="shared" si="18"/>
        <v>0</v>
      </c>
      <c r="W42" s="57">
        <f t="shared" si="18"/>
        <v>0</v>
      </c>
      <c r="X42" s="57">
        <f t="shared" si="18"/>
        <v>0</v>
      </c>
      <c r="Y42" s="55">
        <f t="shared" si="18"/>
        <v>0</v>
      </c>
      <c r="Z42" s="57">
        <f t="shared" si="18"/>
        <v>0</v>
      </c>
      <c r="AA42" s="57">
        <f t="shared" si="18"/>
        <v>0</v>
      </c>
      <c r="AB42" s="57">
        <f t="shared" si="18"/>
        <v>0</v>
      </c>
      <c r="AC42" s="57">
        <f t="shared" si="18"/>
        <v>0</v>
      </c>
      <c r="AD42" s="55">
        <f t="shared" si="18"/>
        <v>0</v>
      </c>
      <c r="AE42" s="55">
        <f t="shared" si="18"/>
        <v>0</v>
      </c>
      <c r="AF42" s="55">
        <f t="shared" si="18"/>
        <v>0</v>
      </c>
      <c r="AG42" s="58">
        <f t="shared" si="18"/>
        <v>0</v>
      </c>
    </row>
    <row r="43" spans="1:34" s="20" customFormat="1" ht="14.25" customHeight="1" x14ac:dyDescent="0.25">
      <c r="A43" s="54" t="s">
        <v>10</v>
      </c>
      <c r="B43" s="204"/>
      <c r="C43" s="234"/>
      <c r="D43" s="55"/>
      <c r="E43" s="55">
        <f t="shared" ref="E43:AG43" si="19">IFERROR(IF(LEFT(E$3,1)="F",E$32/E39,E$32/E39*4), 0)</f>
        <v>0</v>
      </c>
      <c r="F43" s="56">
        <f t="shared" si="19"/>
        <v>0</v>
      </c>
      <c r="G43" s="57">
        <f t="shared" si="19"/>
        <v>0</v>
      </c>
      <c r="H43" s="57">
        <f t="shared" si="19"/>
        <v>0</v>
      </c>
      <c r="I43" s="57">
        <f t="shared" si="19"/>
        <v>0</v>
      </c>
      <c r="J43" s="55">
        <f t="shared" si="19"/>
        <v>0</v>
      </c>
      <c r="K43" s="57">
        <f t="shared" si="19"/>
        <v>0</v>
      </c>
      <c r="L43" s="57">
        <f t="shared" si="19"/>
        <v>0</v>
      </c>
      <c r="M43" s="57">
        <f t="shared" si="19"/>
        <v>0</v>
      </c>
      <c r="N43" s="57">
        <f t="shared" si="19"/>
        <v>0</v>
      </c>
      <c r="O43" s="55">
        <f t="shared" si="19"/>
        <v>0</v>
      </c>
      <c r="P43" s="57">
        <f t="shared" si="19"/>
        <v>0</v>
      </c>
      <c r="Q43" s="57">
        <f t="shared" si="19"/>
        <v>0</v>
      </c>
      <c r="R43" s="57">
        <f t="shared" si="19"/>
        <v>0</v>
      </c>
      <c r="S43" s="57">
        <f t="shared" si="19"/>
        <v>0</v>
      </c>
      <c r="T43" s="55">
        <f t="shared" si="19"/>
        <v>0</v>
      </c>
      <c r="U43" s="57">
        <f t="shared" si="19"/>
        <v>0</v>
      </c>
      <c r="V43" s="57">
        <f t="shared" si="19"/>
        <v>0</v>
      </c>
      <c r="W43" s="57">
        <f t="shared" si="19"/>
        <v>0</v>
      </c>
      <c r="X43" s="57">
        <f t="shared" si="19"/>
        <v>0</v>
      </c>
      <c r="Y43" s="55">
        <f t="shared" si="19"/>
        <v>0</v>
      </c>
      <c r="Z43" s="57">
        <f t="shared" si="19"/>
        <v>0</v>
      </c>
      <c r="AA43" s="57">
        <f t="shared" si="19"/>
        <v>0</v>
      </c>
      <c r="AB43" s="57">
        <f t="shared" si="19"/>
        <v>0</v>
      </c>
      <c r="AC43" s="57">
        <f t="shared" si="19"/>
        <v>0</v>
      </c>
      <c r="AD43" s="55">
        <f t="shared" si="19"/>
        <v>0</v>
      </c>
      <c r="AE43" s="55">
        <f t="shared" si="19"/>
        <v>0</v>
      </c>
      <c r="AF43" s="55">
        <f t="shared" si="19"/>
        <v>0</v>
      </c>
      <c r="AG43" s="58">
        <f t="shared" si="19"/>
        <v>0</v>
      </c>
    </row>
    <row r="44" spans="1:34" s="20" customFormat="1" ht="14.25" customHeight="1" x14ac:dyDescent="0.25">
      <c r="A44" s="59" t="s">
        <v>11</v>
      </c>
      <c r="B44" s="205"/>
      <c r="C44" s="235"/>
      <c r="D44" s="60"/>
      <c r="E44" s="60">
        <f t="shared" ref="E44:AG44" si="20">IFERROR(IF(LEFT(E$3,1)="F",E$32/E40,E$32/E40*4), 0)</f>
        <v>0</v>
      </c>
      <c r="F44" s="61">
        <f t="shared" si="20"/>
        <v>0</v>
      </c>
      <c r="G44" s="62">
        <f t="shared" si="20"/>
        <v>0</v>
      </c>
      <c r="H44" s="62">
        <f t="shared" si="20"/>
        <v>0</v>
      </c>
      <c r="I44" s="62">
        <f t="shared" si="20"/>
        <v>0</v>
      </c>
      <c r="J44" s="60">
        <f t="shared" si="20"/>
        <v>0</v>
      </c>
      <c r="K44" s="62">
        <f t="shared" si="20"/>
        <v>0</v>
      </c>
      <c r="L44" s="62">
        <f t="shared" si="20"/>
        <v>0</v>
      </c>
      <c r="M44" s="62">
        <f t="shared" si="20"/>
        <v>0</v>
      </c>
      <c r="N44" s="62">
        <f t="shared" si="20"/>
        <v>0</v>
      </c>
      <c r="O44" s="60">
        <f t="shared" si="20"/>
        <v>0</v>
      </c>
      <c r="P44" s="62">
        <f t="shared" si="20"/>
        <v>0</v>
      </c>
      <c r="Q44" s="62">
        <f t="shared" si="20"/>
        <v>0</v>
      </c>
      <c r="R44" s="62">
        <f t="shared" si="20"/>
        <v>0</v>
      </c>
      <c r="S44" s="62">
        <f t="shared" si="20"/>
        <v>0</v>
      </c>
      <c r="T44" s="60">
        <f t="shared" si="20"/>
        <v>0</v>
      </c>
      <c r="U44" s="62">
        <f t="shared" si="20"/>
        <v>0</v>
      </c>
      <c r="V44" s="62">
        <f t="shared" si="20"/>
        <v>0</v>
      </c>
      <c r="W44" s="62">
        <f t="shared" si="20"/>
        <v>0</v>
      </c>
      <c r="X44" s="62">
        <f t="shared" si="20"/>
        <v>0</v>
      </c>
      <c r="Y44" s="60">
        <f t="shared" si="20"/>
        <v>0</v>
      </c>
      <c r="Z44" s="62">
        <f t="shared" si="20"/>
        <v>0</v>
      </c>
      <c r="AA44" s="62">
        <f t="shared" si="20"/>
        <v>0</v>
      </c>
      <c r="AB44" s="62">
        <f t="shared" si="20"/>
        <v>0</v>
      </c>
      <c r="AC44" s="62">
        <f t="shared" si="20"/>
        <v>0</v>
      </c>
      <c r="AD44" s="60">
        <f t="shared" si="20"/>
        <v>0</v>
      </c>
      <c r="AE44" s="60">
        <f t="shared" si="20"/>
        <v>0</v>
      </c>
      <c r="AF44" s="60">
        <f t="shared" si="20"/>
        <v>0</v>
      </c>
      <c r="AG44" s="63">
        <f t="shared" si="20"/>
        <v>0</v>
      </c>
    </row>
    <row r="45" spans="1:34" s="69" customFormat="1" ht="14.25" customHeight="1" x14ac:dyDescent="0.25">
      <c r="A45" s="64" t="s">
        <v>12</v>
      </c>
      <c r="B45" s="206"/>
      <c r="C45" s="236"/>
      <c r="D45" s="65"/>
      <c r="E45" s="65" t="str">
        <f t="shared" ref="E45:AG45" si="21">IFERROR(IF(AND(E42=0,E43=0,E44=0),"",E42+E43-E44), "")</f>
        <v/>
      </c>
      <c r="F45" s="66" t="str">
        <f t="shared" si="21"/>
        <v/>
      </c>
      <c r="G45" s="67" t="str">
        <f t="shared" si="21"/>
        <v/>
      </c>
      <c r="H45" s="67" t="str">
        <f t="shared" si="21"/>
        <v/>
      </c>
      <c r="I45" s="67" t="str">
        <f t="shared" si="21"/>
        <v/>
      </c>
      <c r="J45" s="65" t="str">
        <f t="shared" si="21"/>
        <v/>
      </c>
      <c r="K45" s="67" t="str">
        <f t="shared" si="21"/>
        <v/>
      </c>
      <c r="L45" s="67" t="str">
        <f t="shared" si="21"/>
        <v/>
      </c>
      <c r="M45" s="67" t="str">
        <f t="shared" si="21"/>
        <v/>
      </c>
      <c r="N45" s="67" t="str">
        <f t="shared" si="21"/>
        <v/>
      </c>
      <c r="O45" s="65" t="str">
        <f t="shared" si="21"/>
        <v/>
      </c>
      <c r="P45" s="67" t="str">
        <f t="shared" si="21"/>
        <v/>
      </c>
      <c r="Q45" s="67" t="str">
        <f t="shared" si="21"/>
        <v/>
      </c>
      <c r="R45" s="67" t="str">
        <f t="shared" si="21"/>
        <v/>
      </c>
      <c r="S45" s="67" t="str">
        <f t="shared" si="21"/>
        <v/>
      </c>
      <c r="T45" s="65" t="str">
        <f t="shared" si="21"/>
        <v/>
      </c>
      <c r="U45" s="67" t="str">
        <f t="shared" si="21"/>
        <v/>
      </c>
      <c r="V45" s="67" t="str">
        <f t="shared" si="21"/>
        <v/>
      </c>
      <c r="W45" s="67" t="str">
        <f t="shared" si="21"/>
        <v/>
      </c>
      <c r="X45" s="67" t="str">
        <f t="shared" si="21"/>
        <v/>
      </c>
      <c r="Y45" s="65" t="str">
        <f t="shared" si="21"/>
        <v/>
      </c>
      <c r="Z45" s="67" t="str">
        <f t="shared" si="21"/>
        <v/>
      </c>
      <c r="AA45" s="67" t="str">
        <f t="shared" si="21"/>
        <v/>
      </c>
      <c r="AB45" s="67" t="str">
        <f t="shared" si="21"/>
        <v/>
      </c>
      <c r="AC45" s="67" t="str">
        <f t="shared" si="21"/>
        <v/>
      </c>
      <c r="AD45" s="65" t="str">
        <f t="shared" si="21"/>
        <v/>
      </c>
      <c r="AE45" s="65" t="str">
        <f t="shared" si="21"/>
        <v/>
      </c>
      <c r="AF45" s="65" t="str">
        <f t="shared" si="21"/>
        <v/>
      </c>
      <c r="AG45" s="68" t="str">
        <f t="shared" si="21"/>
        <v/>
      </c>
      <c r="AH45" s="20"/>
    </row>
    <row r="46" spans="1:34" ht="14.25" customHeight="1" x14ac:dyDescent="0.25">
      <c r="A46" s="38"/>
      <c r="B46" s="202"/>
      <c r="C46" s="232"/>
      <c r="D46" s="51"/>
      <c r="E46" s="51"/>
      <c r="F46" s="52"/>
      <c r="G46" s="52"/>
      <c r="H46" s="52"/>
      <c r="I46" s="52"/>
      <c r="J46" s="51"/>
      <c r="K46" s="52"/>
      <c r="L46" s="52"/>
      <c r="M46" s="52"/>
      <c r="N46" s="52"/>
      <c r="O46" s="51"/>
      <c r="P46" s="52"/>
      <c r="Q46" s="52"/>
      <c r="R46" s="52"/>
      <c r="S46" s="52"/>
      <c r="T46" s="51"/>
      <c r="U46" s="52"/>
      <c r="V46" s="52"/>
      <c r="W46" s="52"/>
      <c r="X46" s="52"/>
      <c r="Y46" s="51"/>
      <c r="Z46" s="52"/>
      <c r="AA46" s="52"/>
      <c r="AB46" s="52"/>
      <c r="AC46" s="52"/>
      <c r="AD46" s="51"/>
      <c r="AE46" s="51"/>
      <c r="AF46" s="51"/>
      <c r="AG46" s="53"/>
      <c r="AH46" s="20"/>
    </row>
    <row r="47" spans="1:34" ht="14.25" customHeight="1" x14ac:dyDescent="0.25">
      <c r="A47" s="12" t="s">
        <v>13</v>
      </c>
      <c r="B47" s="196"/>
      <c r="C47" s="227"/>
      <c r="D47" s="13"/>
      <c r="E47" s="13"/>
      <c r="F47" s="14"/>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5"/>
      <c r="AH47" s="20"/>
    </row>
    <row r="48" spans="1:34" s="20" customFormat="1" ht="14.25" customHeight="1" outlineLevel="1" x14ac:dyDescent="0.25">
      <c r="A48" s="16" t="s">
        <v>15</v>
      </c>
      <c r="B48" s="197"/>
      <c r="C48" s="228"/>
      <c r="D48" s="17">
        <f>IFERROR(INDEX(MO_RIS_DA,0,MATCH(D$3,MO_Common_ColumnHeader,0)),0)+IFERROR(INDEX(MO_RIS_DA_operating,0,MATCH(D$3,MO_Common_ColumnHeader,0)),0)+IFERROR(INDEX(MO_RIS_DAintangibles_operating,0,MATCH(D$3,MO_Common_ColumnHeader,0)),0)+IFERROR(INDEX(MO_RIS_DAintangibles,0,MATCH(D$3,MO_Common_ColumnHeader,0)),0)+IFERROR(INDEX(MO_RIS_DAintangible,0,MATCH(D$3,MO_Common_ColumnHeader,0)),0)</f>
        <v>0</v>
      </c>
      <c r="E48" s="17">
        <f>IFERROR(INDEX(MO_RIS_DA,0,MATCH(E$3,MO_Common_ColumnHeader,0)),0)+IFERROR(INDEX(MO_RIS_DA_operating,0,MATCH(E$3,MO_Common_ColumnHeader,0)),0)+IFERROR(INDEX(MO_RIS_DAintangibles_operating,0,MATCH(E$3,MO_Common_ColumnHeader,0)),0)+IFERROR(INDEX(MO_RIS_DAintangibles,0,MATCH(E$3,MO_Common_ColumnHeader,0)),0)+IFERROR(INDEX(MO_RIS_DAintangible,0,MATCH(E$3,MO_Common_ColumnHeader,0)),0)</f>
        <v>0</v>
      </c>
      <c r="F48" s="18">
        <f>IFERROR(INDEX(MO_RIS_DA,0,MATCH(F$3,MO_Common_ColumnHeader,0)),0)+IFERROR(INDEX(MO_RIS_DA_operating,0,MATCH(F$3,MO_Common_ColumnHeader,0)),0)+IFERROR(INDEX(MO_RIS_DAintangibles_operating,0,MATCH(F$3,MO_Common_ColumnHeader,0)),0)+IFERROR(INDEX(MO_RIS_DAintangibles,0,MATCH(F$3,MO_Common_ColumnHeader,0)),0)+IFERROR(INDEX(MO_RIS_DAintangible,0,MATCH(F$3,MO_Common_ColumnHeader,0)),0)</f>
        <v>0</v>
      </c>
      <c r="G48" s="18">
        <f>IFERROR(INDEX(MO_RIS_DA,0,MATCH(G$3,MO_Common_ColumnHeader,0)),0)+IFERROR(INDEX(MO_RIS_DA_operating,0,MATCH(G$3,MO_Common_ColumnHeader,0)),0)+IFERROR(INDEX(MO_RIS_DAintangibles_operating,0,MATCH(G$3,MO_Common_ColumnHeader,0)),0)+IFERROR(INDEX(MO_RIS_DAintangibles,0,MATCH(G$3,MO_Common_ColumnHeader,0)),0)+IFERROR(INDEX(MO_RIS_DAintangible,0,MATCH(G$3,MO_Common_ColumnHeader,0)),0)</f>
        <v>0</v>
      </c>
      <c r="H48" s="18">
        <f>IFERROR(INDEX(MO_RIS_DA,0,MATCH(H$3,MO_Common_ColumnHeader,0)),0)+IFERROR(INDEX(MO_RIS_DA_operating,0,MATCH(H$3,MO_Common_ColumnHeader,0)),0)+IFERROR(INDEX(MO_RIS_DAintangibles_operating,0,MATCH(H$3,MO_Common_ColumnHeader,0)),0)+IFERROR(INDEX(MO_RIS_DAintangibles,0,MATCH(H$3,MO_Common_ColumnHeader,0)),0)+IFERROR(INDEX(MO_RIS_DAintangible,0,MATCH(H$3,MO_Common_ColumnHeader,0)),0)</f>
        <v>0</v>
      </c>
      <c r="I48" s="18">
        <f>IFERROR(INDEX(MO_RIS_DA,0,MATCH(I$3,MO_Common_ColumnHeader,0)),0)+IFERROR(INDEX(MO_RIS_DA_operating,0,MATCH(I$3,MO_Common_ColumnHeader,0)),0)+IFERROR(INDEX(MO_RIS_DAintangibles_operating,0,MATCH(I$3,MO_Common_ColumnHeader,0)),0)+IFERROR(INDEX(MO_RIS_DAintangibles,0,MATCH(I$3,MO_Common_ColumnHeader,0)),0)+IFERROR(INDEX(MO_RIS_DAintangible,0,MATCH(I$3,MO_Common_ColumnHeader,0)),0)</f>
        <v>0</v>
      </c>
      <c r="J48" s="17">
        <f>IFERROR(INDEX(MO_RIS_DA,0,MATCH(J$3,MO_Common_ColumnHeader,0)),0)+IFERROR(INDEX(MO_RIS_DA_operating,0,MATCH(J$3,MO_Common_ColumnHeader,0)),0)+IFERROR(INDEX(MO_RIS_DAintangibles_operating,0,MATCH(J$3,MO_Common_ColumnHeader,0)),0)+IFERROR(INDEX(MO_RIS_DAintangibles,0,MATCH(J$3,MO_Common_ColumnHeader,0)),0)+IFERROR(INDEX(MO_RIS_DAintangible,0,MATCH(J$3,MO_Common_ColumnHeader,0)),0)</f>
        <v>0</v>
      </c>
      <c r="K48" s="18">
        <f>IFERROR(INDEX(MO_RIS_DA,0,MATCH(K$3,MO_Common_ColumnHeader,0)),0)+IFERROR(INDEX(MO_RIS_DA_operating,0,MATCH(K$3,MO_Common_ColumnHeader,0)),0)+IFERROR(INDEX(MO_RIS_DAintangibles_operating,0,MATCH(K$3,MO_Common_ColumnHeader,0)),0)+IFERROR(INDEX(MO_RIS_DAintangibles,0,MATCH(K$3,MO_Common_ColumnHeader,0)),0)+IFERROR(INDEX(MO_RIS_DAintangible,0,MATCH(K$3,MO_Common_ColumnHeader,0)),0)</f>
        <v>0</v>
      </c>
      <c r="L48" s="18">
        <f>IFERROR(INDEX(MO_RIS_DA,0,MATCH(L$3,MO_Common_ColumnHeader,0)),0)+IFERROR(INDEX(MO_RIS_DA_operating,0,MATCH(L$3,MO_Common_ColumnHeader,0)),0)+IFERROR(INDEX(MO_RIS_DAintangibles_operating,0,MATCH(L$3,MO_Common_ColumnHeader,0)),0)+IFERROR(INDEX(MO_RIS_DAintangibles,0,MATCH(L$3,MO_Common_ColumnHeader,0)),0)+IFERROR(INDEX(MO_RIS_DAintangible,0,MATCH(L$3,MO_Common_ColumnHeader,0)),0)</f>
        <v>0</v>
      </c>
      <c r="M48" s="18">
        <f>IFERROR(INDEX(MO_RIS_DA,0,MATCH(M$3,MO_Common_ColumnHeader,0)),0)+IFERROR(INDEX(MO_RIS_DA_operating,0,MATCH(M$3,MO_Common_ColumnHeader,0)),0)+IFERROR(INDEX(MO_RIS_DAintangibles_operating,0,MATCH(M$3,MO_Common_ColumnHeader,0)),0)+IFERROR(INDEX(MO_RIS_DAintangibles,0,MATCH(M$3,MO_Common_ColumnHeader,0)),0)+IFERROR(INDEX(MO_RIS_DAintangible,0,MATCH(M$3,MO_Common_ColumnHeader,0)),0)</f>
        <v>0</v>
      </c>
      <c r="N48" s="18">
        <f>IFERROR(INDEX(MO_RIS_DA,0,MATCH(N$3,MO_Common_ColumnHeader,0)),0)+IFERROR(INDEX(MO_RIS_DA_operating,0,MATCH(N$3,MO_Common_ColumnHeader,0)),0)+IFERROR(INDEX(MO_RIS_DAintangibles_operating,0,MATCH(N$3,MO_Common_ColumnHeader,0)),0)+IFERROR(INDEX(MO_RIS_DAintangibles,0,MATCH(N$3,MO_Common_ColumnHeader,0)),0)+IFERROR(INDEX(MO_RIS_DAintangible,0,MATCH(N$3,MO_Common_ColumnHeader,0)),0)</f>
        <v>0</v>
      </c>
      <c r="O48" s="17">
        <f>IFERROR(INDEX(MO_RIS_DA,0,MATCH(O$3,MO_Common_ColumnHeader,0)),0)+IFERROR(INDEX(MO_RIS_DA_operating,0,MATCH(O$3,MO_Common_ColumnHeader,0)),0)+IFERROR(INDEX(MO_RIS_DAintangibles_operating,0,MATCH(O$3,MO_Common_ColumnHeader,0)),0)+IFERROR(INDEX(MO_RIS_DAintangibles,0,MATCH(O$3,MO_Common_ColumnHeader,0)),0)+IFERROR(INDEX(MO_RIS_DAintangible,0,MATCH(O$3,MO_Common_ColumnHeader,0)),0)</f>
        <v>0</v>
      </c>
      <c r="P48" s="18">
        <f>IFERROR(INDEX(MO_RIS_DA,0,MATCH(P$3,MO_Common_ColumnHeader,0)),0)+IFERROR(INDEX(MO_RIS_DA_operating,0,MATCH(P$3,MO_Common_ColumnHeader,0)),0)+IFERROR(INDEX(MO_RIS_DAintangibles_operating,0,MATCH(P$3,MO_Common_ColumnHeader,0)),0)+IFERROR(INDEX(MO_RIS_DAintangibles,0,MATCH(P$3,MO_Common_ColumnHeader,0)),0)+IFERROR(INDEX(MO_RIS_DAintangible,0,MATCH(P$3,MO_Common_ColumnHeader,0)),0)</f>
        <v>0</v>
      </c>
      <c r="Q48" s="18">
        <f>IFERROR(INDEX(MO_RIS_DA,0,MATCH(Q$3,MO_Common_ColumnHeader,0)),0)+IFERROR(INDEX(MO_RIS_DA_operating,0,MATCH(Q$3,MO_Common_ColumnHeader,0)),0)+IFERROR(INDEX(MO_RIS_DAintangibles_operating,0,MATCH(Q$3,MO_Common_ColumnHeader,0)),0)+IFERROR(INDEX(MO_RIS_DAintangibles,0,MATCH(Q$3,MO_Common_ColumnHeader,0)),0)+IFERROR(INDEX(MO_RIS_DAintangible,0,MATCH(Q$3,MO_Common_ColumnHeader,0)),0)</f>
        <v>0</v>
      </c>
      <c r="R48" s="18">
        <f>IFERROR(INDEX(MO_RIS_DA,0,MATCH(R$3,MO_Common_ColumnHeader,0)),0)+IFERROR(INDEX(MO_RIS_DA_operating,0,MATCH(R$3,MO_Common_ColumnHeader,0)),0)+IFERROR(INDEX(MO_RIS_DAintangibles_operating,0,MATCH(R$3,MO_Common_ColumnHeader,0)),0)+IFERROR(INDEX(MO_RIS_DAintangibles,0,MATCH(R$3,MO_Common_ColumnHeader,0)),0)+IFERROR(INDEX(MO_RIS_DAintangible,0,MATCH(R$3,MO_Common_ColumnHeader,0)),0)</f>
        <v>0</v>
      </c>
      <c r="S48" s="18">
        <f>IFERROR(INDEX(MO_RIS_DA,0,MATCH(S$3,MO_Common_ColumnHeader,0)),0)+IFERROR(INDEX(MO_RIS_DA_operating,0,MATCH(S$3,MO_Common_ColumnHeader,0)),0)+IFERROR(INDEX(MO_RIS_DAintangibles_operating,0,MATCH(S$3,MO_Common_ColumnHeader,0)),0)+IFERROR(INDEX(MO_RIS_DAintangibles,0,MATCH(S$3,MO_Common_ColumnHeader,0)),0)+IFERROR(INDEX(MO_RIS_DAintangible,0,MATCH(S$3,MO_Common_ColumnHeader,0)),0)</f>
        <v>0</v>
      </c>
      <c r="T48" s="17">
        <f>IFERROR(INDEX(MO_RIS_DA,0,MATCH(T$3,MO_Common_ColumnHeader,0)),0)+IFERROR(INDEX(MO_RIS_DA_operating,0,MATCH(T$3,MO_Common_ColumnHeader,0)),0)+IFERROR(INDEX(MO_RIS_DAintangibles_operating,0,MATCH(T$3,MO_Common_ColumnHeader,0)),0)+IFERROR(INDEX(MO_RIS_DAintangibles,0,MATCH(T$3,MO_Common_ColumnHeader,0)),0)+IFERROR(INDEX(MO_RIS_DAintangible,0,MATCH(T$3,MO_Common_ColumnHeader,0)),0)</f>
        <v>0</v>
      </c>
      <c r="U48" s="18">
        <f>IFERROR(INDEX(MO_RIS_DA,0,MATCH(U$3,MO_Common_ColumnHeader,0)),0)+IFERROR(INDEX(MO_RIS_DA_operating,0,MATCH(U$3,MO_Common_ColumnHeader,0)),0)+IFERROR(INDEX(MO_RIS_DAintangibles_operating,0,MATCH(U$3,MO_Common_ColumnHeader,0)),0)+IFERROR(INDEX(MO_RIS_DAintangibles,0,MATCH(U$3,MO_Common_ColumnHeader,0)),0)+IFERROR(INDEX(MO_RIS_DAintangible,0,MATCH(U$3,MO_Common_ColumnHeader,0)),0)</f>
        <v>0</v>
      </c>
      <c r="V48" s="18">
        <f>IFERROR(INDEX(MO_RIS_DA,0,MATCH(V$3,MO_Common_ColumnHeader,0)),0)+IFERROR(INDEX(MO_RIS_DA_operating,0,MATCH(V$3,MO_Common_ColumnHeader,0)),0)+IFERROR(INDEX(MO_RIS_DAintangibles_operating,0,MATCH(V$3,MO_Common_ColumnHeader,0)),0)+IFERROR(INDEX(MO_RIS_DAintangibles,0,MATCH(V$3,MO_Common_ColumnHeader,0)),0)+IFERROR(INDEX(MO_RIS_DAintangible,0,MATCH(V$3,MO_Common_ColumnHeader,0)),0)</f>
        <v>0</v>
      </c>
      <c r="W48" s="18">
        <f>IFERROR(INDEX(MO_RIS_DA,0,MATCH(W$3,MO_Common_ColumnHeader,0)),0)+IFERROR(INDEX(MO_RIS_DA_operating,0,MATCH(W$3,MO_Common_ColumnHeader,0)),0)+IFERROR(INDEX(MO_RIS_DAintangibles_operating,0,MATCH(W$3,MO_Common_ColumnHeader,0)),0)+IFERROR(INDEX(MO_RIS_DAintangibles,0,MATCH(W$3,MO_Common_ColumnHeader,0)),0)+IFERROR(INDEX(MO_RIS_DAintangible,0,MATCH(W$3,MO_Common_ColumnHeader,0)),0)</f>
        <v>0</v>
      </c>
      <c r="X48" s="18">
        <f>IFERROR(INDEX(MO_RIS_DA,0,MATCH(X$3,MO_Common_ColumnHeader,0)),0)+IFERROR(INDEX(MO_RIS_DA_operating,0,MATCH(X$3,MO_Common_ColumnHeader,0)),0)+IFERROR(INDEX(MO_RIS_DAintangibles_operating,0,MATCH(X$3,MO_Common_ColumnHeader,0)),0)+IFERROR(INDEX(MO_RIS_DAintangibles,0,MATCH(X$3,MO_Common_ColumnHeader,0)),0)+IFERROR(INDEX(MO_RIS_DAintangible,0,MATCH(X$3,MO_Common_ColumnHeader,0)),0)</f>
        <v>0</v>
      </c>
      <c r="Y48" s="17">
        <f>IFERROR(INDEX(MO_RIS_DA,0,MATCH(Y$3,MO_Common_ColumnHeader,0)),0)+IFERROR(INDEX(MO_RIS_DA_operating,0,MATCH(Y$3,MO_Common_ColumnHeader,0)),0)+IFERROR(INDEX(MO_RIS_DAintangibles_operating,0,MATCH(Y$3,MO_Common_ColumnHeader,0)),0)+IFERROR(INDEX(MO_RIS_DAintangibles,0,MATCH(Y$3,MO_Common_ColumnHeader,0)),0)+IFERROR(INDEX(MO_RIS_DAintangible,0,MATCH(Y$3,MO_Common_ColumnHeader,0)),0)</f>
        <v>0</v>
      </c>
      <c r="Z48" s="18">
        <f>IFERROR(INDEX(MO_RIS_DA,0,MATCH(Z$3,MO_Common_ColumnHeader,0)),0)+IFERROR(INDEX(MO_RIS_DA_operating,0,MATCH(Z$3,MO_Common_ColumnHeader,0)),0)+IFERROR(INDEX(MO_RIS_DAintangibles_operating,0,MATCH(Z$3,MO_Common_ColumnHeader,0)),0)+IFERROR(INDEX(MO_RIS_DAintangibles,0,MATCH(Z$3,MO_Common_ColumnHeader,0)),0)+IFERROR(INDEX(MO_RIS_DAintangible,0,MATCH(Z$3,MO_Common_ColumnHeader,0)),0)</f>
        <v>0</v>
      </c>
      <c r="AA48" s="18">
        <f>IFERROR(INDEX(MO_RIS_DA,0,MATCH(AA$3,MO_Common_ColumnHeader,0)),0)+IFERROR(INDEX(MO_RIS_DA_operating,0,MATCH(AA$3,MO_Common_ColumnHeader,0)),0)+IFERROR(INDEX(MO_RIS_DAintangibles_operating,0,MATCH(AA$3,MO_Common_ColumnHeader,0)),0)+IFERROR(INDEX(MO_RIS_DAintangibles,0,MATCH(AA$3,MO_Common_ColumnHeader,0)),0)+IFERROR(INDEX(MO_RIS_DAintangible,0,MATCH(AA$3,MO_Common_ColumnHeader,0)),0)</f>
        <v>0</v>
      </c>
      <c r="AB48" s="18">
        <f>IFERROR(INDEX(MO_RIS_DA,0,MATCH(AB$3,MO_Common_ColumnHeader,0)),0)+IFERROR(INDEX(MO_RIS_DA_operating,0,MATCH(AB$3,MO_Common_ColumnHeader,0)),0)+IFERROR(INDEX(MO_RIS_DAintangibles_operating,0,MATCH(AB$3,MO_Common_ColumnHeader,0)),0)+IFERROR(INDEX(MO_RIS_DAintangibles,0,MATCH(AB$3,MO_Common_ColumnHeader,0)),0)+IFERROR(INDEX(MO_RIS_DAintangible,0,MATCH(AB$3,MO_Common_ColumnHeader,0)),0)</f>
        <v>0</v>
      </c>
      <c r="AC48" s="18">
        <f>IFERROR(INDEX(MO_RIS_DA,0,MATCH(AC$3,MO_Common_ColumnHeader,0)),0)+IFERROR(INDEX(MO_RIS_DA_operating,0,MATCH(AC$3,MO_Common_ColumnHeader,0)),0)+IFERROR(INDEX(MO_RIS_DAintangibles_operating,0,MATCH(AC$3,MO_Common_ColumnHeader,0)),0)+IFERROR(INDEX(MO_RIS_DAintangibles,0,MATCH(AC$3,MO_Common_ColumnHeader,0)),0)+IFERROR(INDEX(MO_RIS_DAintangible,0,MATCH(AC$3,MO_Common_ColumnHeader,0)),0)</f>
        <v>0</v>
      </c>
      <c r="AD48" s="17">
        <f>IFERROR(INDEX(MO_RIS_DA,0,MATCH(AD$3,MO_Common_ColumnHeader,0)),0)+IFERROR(INDEX(MO_RIS_DA_operating,0,MATCH(AD$3,MO_Common_ColumnHeader,0)),0)+IFERROR(INDEX(MO_RIS_DAintangibles_operating,0,MATCH(AD$3,MO_Common_ColumnHeader,0)),0)+IFERROR(INDEX(MO_RIS_DAintangibles,0,MATCH(AD$3,MO_Common_ColumnHeader,0)),0)+IFERROR(INDEX(MO_RIS_DAintangible,0,MATCH(AD$3,MO_Common_ColumnHeader,0)),0)</f>
        <v>0</v>
      </c>
      <c r="AE48" s="17">
        <f>IFERROR(INDEX(MO_RIS_DA,0,MATCH(AE$3,MO_Common_ColumnHeader,0)),0)+IFERROR(INDEX(MO_RIS_DA_operating,0,MATCH(AE$3,MO_Common_ColumnHeader,0)),0)+IFERROR(INDEX(MO_RIS_DAintangibles_operating,0,MATCH(AE$3,MO_Common_ColumnHeader,0)),0)+IFERROR(INDEX(MO_RIS_DAintangibles,0,MATCH(AE$3,MO_Common_ColumnHeader,0)),0)+IFERROR(INDEX(MO_RIS_DAintangible,0,MATCH(AE$3,MO_Common_ColumnHeader,0)),0)</f>
        <v>0</v>
      </c>
      <c r="AF48" s="17">
        <f>IFERROR(INDEX(MO_RIS_DA,0,MATCH(AF$3,MO_Common_ColumnHeader,0)),0)+IFERROR(INDEX(MO_RIS_DA_operating,0,MATCH(AF$3,MO_Common_ColumnHeader,0)),0)+IFERROR(INDEX(MO_RIS_DAintangibles_operating,0,MATCH(AF$3,MO_Common_ColumnHeader,0)),0)+IFERROR(INDEX(MO_RIS_DAintangibles,0,MATCH(AF$3,MO_Common_ColumnHeader,0)),0)+IFERROR(INDEX(MO_RIS_DAintangible,0,MATCH(AF$3,MO_Common_ColumnHeader,0)),0)</f>
        <v>0</v>
      </c>
      <c r="AG48" s="19">
        <f>IFERROR(INDEX(MO_RIS_DA,0,MATCH(AG$3,MO_Common_ColumnHeader,0)),0)+IFERROR(INDEX(MO_RIS_DA_operating,0,MATCH(AG$3,MO_Common_ColumnHeader,0)),0)+IFERROR(INDEX(MO_RIS_DAintangibles_operating,0,MATCH(AG$3,MO_Common_ColumnHeader,0)),0)+IFERROR(INDEX(MO_RIS_DAintangibles,0,MATCH(AG$3,MO_Common_ColumnHeader,0)),0)+IFERROR(INDEX(MO_RIS_DAintangible,0,MATCH(AG$3,MO_Common_ColumnHeader,0)),0)</f>
        <v>0</v>
      </c>
    </row>
    <row r="49" spans="1:34" s="20" customFormat="1" ht="14.25" customHeight="1" outlineLevel="1" x14ac:dyDescent="0.25">
      <c r="A49" s="16" t="s">
        <v>16</v>
      </c>
      <c r="B49" s="197"/>
      <c r="C49" s="228"/>
      <c r="D49" s="17">
        <f>IFERROR(INDEX(MO_CFSum_Capex,0,MATCH(D$3,MO_Common_ColumnHeader,0)),IFERROR(INDEX(MO_CFS_Capex,0,MATCH(D$3,MO_Common_ColumnHeader,0)),0))</f>
        <v>0</v>
      </c>
      <c r="E49" s="17">
        <f>IFERROR(INDEX(MO_CFSum_Capex,0,MATCH(E$3,MO_Common_ColumnHeader,0)),IFERROR(INDEX(MO_CFS_Capex,0,MATCH(E$3,MO_Common_ColumnHeader,0)),0))</f>
        <v>0</v>
      </c>
      <c r="F49" s="18">
        <f>IFERROR(INDEX(MO_CFSum_Capex,0,MATCH(F$3,MO_Common_ColumnHeader,0)),IFERROR(INDEX(MO_CFS_Capex,0,MATCH(F$3,MO_Common_ColumnHeader,0)),0))</f>
        <v>0</v>
      </c>
      <c r="G49" s="18">
        <f>IFERROR(INDEX(MO_CFSum_Capex,0,MATCH(G$3,MO_Common_ColumnHeader,0)),IFERROR(INDEX(MO_CFS_Capex,0,MATCH(G$3,MO_Common_ColumnHeader,0)),0))</f>
        <v>0</v>
      </c>
      <c r="H49" s="18">
        <f>IFERROR(INDEX(MO_CFSum_Capex,0,MATCH(H$3,MO_Common_ColumnHeader,0)),IFERROR(INDEX(MO_CFS_Capex,0,MATCH(H$3,MO_Common_ColumnHeader,0)),0))</f>
        <v>0</v>
      </c>
      <c r="I49" s="18">
        <f>IFERROR(INDEX(MO_CFSum_Capex,0,MATCH(I$3,MO_Common_ColumnHeader,0)),IFERROR(INDEX(MO_CFS_Capex,0,MATCH(I$3,MO_Common_ColumnHeader,0)),0))</f>
        <v>0</v>
      </c>
      <c r="J49" s="17">
        <f>IFERROR(INDEX(MO_CFSum_Capex,0,MATCH(J$3,MO_Common_ColumnHeader,0)),IFERROR(INDEX(MO_CFS_Capex,0,MATCH(J$3,MO_Common_ColumnHeader,0)),0))</f>
        <v>0</v>
      </c>
      <c r="K49" s="18">
        <f>IFERROR(INDEX(MO_CFSum_Capex,0,MATCH(K$3,MO_Common_ColumnHeader,0)),IFERROR(INDEX(MO_CFS_Capex,0,MATCH(K$3,MO_Common_ColumnHeader,0)),0))</f>
        <v>0</v>
      </c>
      <c r="L49" s="18">
        <f>IFERROR(INDEX(MO_CFSum_Capex,0,MATCH(L$3,MO_Common_ColumnHeader,0)),IFERROR(INDEX(MO_CFS_Capex,0,MATCH(L$3,MO_Common_ColumnHeader,0)),0))</f>
        <v>0</v>
      </c>
      <c r="M49" s="18">
        <f>IFERROR(INDEX(MO_CFSum_Capex,0,MATCH(M$3,MO_Common_ColumnHeader,0)),IFERROR(INDEX(MO_CFS_Capex,0,MATCH(M$3,MO_Common_ColumnHeader,0)),0))</f>
        <v>0</v>
      </c>
      <c r="N49" s="18">
        <f>IFERROR(INDEX(MO_CFSum_Capex,0,MATCH(N$3,MO_Common_ColumnHeader,0)),IFERROR(INDEX(MO_CFS_Capex,0,MATCH(N$3,MO_Common_ColumnHeader,0)),0))</f>
        <v>0</v>
      </c>
      <c r="O49" s="17">
        <f>IFERROR(INDEX(MO_CFSum_Capex,0,MATCH(O$3,MO_Common_ColumnHeader,0)),IFERROR(INDEX(MO_CFS_Capex,0,MATCH(O$3,MO_Common_ColumnHeader,0)),0))</f>
        <v>0</v>
      </c>
      <c r="P49" s="18">
        <f>IFERROR(INDEX(MO_CFSum_Capex,0,MATCH(P$3,MO_Common_ColumnHeader,0)),IFERROR(INDEX(MO_CFS_Capex,0,MATCH(P$3,MO_Common_ColumnHeader,0)),0))</f>
        <v>0</v>
      </c>
      <c r="Q49" s="18">
        <f>IFERROR(INDEX(MO_CFSum_Capex,0,MATCH(Q$3,MO_Common_ColumnHeader,0)),IFERROR(INDEX(MO_CFS_Capex,0,MATCH(Q$3,MO_Common_ColumnHeader,0)),0))</f>
        <v>0</v>
      </c>
      <c r="R49" s="18">
        <f>IFERROR(INDEX(MO_CFSum_Capex,0,MATCH(R$3,MO_Common_ColumnHeader,0)),IFERROR(INDEX(MO_CFS_Capex,0,MATCH(R$3,MO_Common_ColumnHeader,0)),0))</f>
        <v>0</v>
      </c>
      <c r="S49" s="18">
        <f>IFERROR(INDEX(MO_CFSum_Capex,0,MATCH(S$3,MO_Common_ColumnHeader,0)),IFERROR(INDEX(MO_CFS_Capex,0,MATCH(S$3,MO_Common_ColumnHeader,0)),0))</f>
        <v>0</v>
      </c>
      <c r="T49" s="17">
        <f>IFERROR(INDEX(MO_CFSum_Capex,0,MATCH(T$3,MO_Common_ColumnHeader,0)),IFERROR(INDEX(MO_CFS_Capex,0,MATCH(T$3,MO_Common_ColumnHeader,0)),0))</f>
        <v>0</v>
      </c>
      <c r="U49" s="18">
        <f>IFERROR(INDEX(MO_CFSum_Capex,0,MATCH(U$3,MO_Common_ColumnHeader,0)),IFERROR(INDEX(MO_CFS_Capex,0,MATCH(U$3,MO_Common_ColumnHeader,0)),0))</f>
        <v>0</v>
      </c>
      <c r="V49" s="18">
        <f>IFERROR(INDEX(MO_CFSum_Capex,0,MATCH(V$3,MO_Common_ColumnHeader,0)),IFERROR(INDEX(MO_CFS_Capex,0,MATCH(V$3,MO_Common_ColumnHeader,0)),0))</f>
        <v>0</v>
      </c>
      <c r="W49" s="18">
        <f>IFERROR(INDEX(MO_CFSum_Capex,0,MATCH(W$3,MO_Common_ColumnHeader,0)),IFERROR(INDEX(MO_CFS_Capex,0,MATCH(W$3,MO_Common_ColumnHeader,0)),0))</f>
        <v>0</v>
      </c>
      <c r="X49" s="18">
        <f>IFERROR(INDEX(MO_CFSum_Capex,0,MATCH(X$3,MO_Common_ColumnHeader,0)),IFERROR(INDEX(MO_CFS_Capex,0,MATCH(X$3,MO_Common_ColumnHeader,0)),0))</f>
        <v>0</v>
      </c>
      <c r="Y49" s="17">
        <f>IFERROR(INDEX(MO_CFSum_Capex,0,MATCH(Y$3,MO_Common_ColumnHeader,0)),IFERROR(INDEX(MO_CFS_Capex,0,MATCH(Y$3,MO_Common_ColumnHeader,0)),0))</f>
        <v>0</v>
      </c>
      <c r="Z49" s="18">
        <f>IFERROR(INDEX(MO_CFSum_Capex,0,MATCH(Z$3,MO_Common_ColumnHeader,0)),IFERROR(INDEX(MO_CFS_Capex,0,MATCH(Z$3,MO_Common_ColumnHeader,0)),0))</f>
        <v>0</v>
      </c>
      <c r="AA49" s="18">
        <f>IFERROR(INDEX(MO_CFSum_Capex,0,MATCH(AA$3,MO_Common_ColumnHeader,0)),IFERROR(INDEX(MO_CFS_Capex,0,MATCH(AA$3,MO_Common_ColumnHeader,0)),0))</f>
        <v>0</v>
      </c>
      <c r="AB49" s="18">
        <f>IFERROR(INDEX(MO_CFSum_Capex,0,MATCH(AB$3,MO_Common_ColumnHeader,0)),IFERROR(INDEX(MO_CFS_Capex,0,MATCH(AB$3,MO_Common_ColumnHeader,0)),0))</f>
        <v>0</v>
      </c>
      <c r="AC49" s="18">
        <f>IFERROR(INDEX(MO_CFSum_Capex,0,MATCH(AC$3,MO_Common_ColumnHeader,0)),IFERROR(INDEX(MO_CFS_Capex,0,MATCH(AC$3,MO_Common_ColumnHeader,0)),0))</f>
        <v>0</v>
      </c>
      <c r="AD49" s="17">
        <f>IFERROR(INDEX(MO_CFSum_Capex,0,MATCH(AD$3,MO_Common_ColumnHeader,0)),IFERROR(INDEX(MO_CFS_Capex,0,MATCH(AD$3,MO_Common_ColumnHeader,0)),0))</f>
        <v>0</v>
      </c>
      <c r="AE49" s="17">
        <f>IFERROR(INDEX(MO_CFSum_Capex,0,MATCH(AE$3,MO_Common_ColumnHeader,0)),IFERROR(INDEX(MO_CFS_Capex,0,MATCH(AE$3,MO_Common_ColumnHeader,0)),0))</f>
        <v>0</v>
      </c>
      <c r="AF49" s="17">
        <f>IFERROR(INDEX(MO_CFSum_Capex,0,MATCH(AF$3,MO_Common_ColumnHeader,0)),IFERROR(INDEX(MO_CFS_Capex,0,MATCH(AF$3,MO_Common_ColumnHeader,0)),0))</f>
        <v>0</v>
      </c>
      <c r="AG49" s="19">
        <f>IFERROR(INDEX(MO_CFSum_Capex,0,MATCH(AG$3,MO_Common_ColumnHeader,0)),IFERROR(INDEX(MO_CFS_Capex,0,MATCH(AG$3,MO_Common_ColumnHeader,0)),0))</f>
        <v>0</v>
      </c>
    </row>
    <row r="50" spans="1:34" s="20" customFormat="1" ht="14.25" customHeight="1" outlineLevel="1" x14ac:dyDescent="0.25">
      <c r="A50" s="16"/>
      <c r="B50" s="197"/>
      <c r="C50" s="228"/>
      <c r="D50" s="17"/>
      <c r="E50" s="17"/>
      <c r="F50" s="18"/>
      <c r="G50" s="18"/>
      <c r="H50" s="18"/>
      <c r="I50" s="18"/>
      <c r="J50" s="17"/>
      <c r="K50" s="18"/>
      <c r="L50" s="18"/>
      <c r="M50" s="18"/>
      <c r="N50" s="18"/>
      <c r="O50" s="17"/>
      <c r="P50" s="18"/>
      <c r="Q50" s="18"/>
      <c r="R50" s="18"/>
      <c r="S50" s="18"/>
      <c r="T50" s="17"/>
      <c r="U50" s="18"/>
      <c r="V50" s="18"/>
      <c r="W50" s="18"/>
      <c r="X50" s="18"/>
      <c r="Y50" s="17"/>
      <c r="Z50" s="18"/>
      <c r="AA50" s="18"/>
      <c r="AB50" s="18"/>
      <c r="AC50" s="18"/>
      <c r="AD50" s="17"/>
      <c r="AE50" s="17"/>
      <c r="AF50" s="17"/>
      <c r="AG50" s="19"/>
    </row>
    <row r="51" spans="1:34" s="20" customFormat="1" ht="14.25" customHeight="1" outlineLevel="1" x14ac:dyDescent="0.25">
      <c r="A51" s="16" t="str">
        <f>"LTM "&amp;A48</f>
        <v>LTM D&amp;A</v>
      </c>
      <c r="B51" s="197"/>
      <c r="C51" s="228"/>
      <c r="D51" s="17" t="str">
        <f t="shared" ref="D51:AG51" si="22">IFERROR(IF(LEFT(D$3,1)="F",D48,
IF(LEFT(D$3,2)="Q1",D48+INDEX(48:48,0,MATCH("Q4-"&amp;RIGHT(D$3,4)-1,$3:$3,0))+INDEX(48:48,0,MATCH("Q3-"&amp;RIGHT(D$3,4)-1,$3:$3,0))+INDEX(48:48,0,MATCH("Q2-"&amp;RIGHT(D$3,4)-1,$3:$3,0)),
IF(LEFT(D$3,2)="Q2",D48+INDEX(48:48,0,MATCH("Q4-"&amp;RIGHT(D$3,4)-1,$3:$3,0))+INDEX(48:48,0,MATCH("Q3-"&amp;RIGHT(D$3,4)-1,$3:$3,0))+INDEX(48:48,0,MATCH("Q1-"&amp;RIGHT(D$3,4),$3:$3,0)),
IF(LEFT(D$3,2)="Q3",D48+INDEX(48:48,0,MATCH("Q4-"&amp;RIGHT(D$3,4)-1,$3:$3,0))+INDEX(48:48,0,MATCH("Q2-"&amp;RIGHT(D$3,4),$3:$3,0))+INDEX(48:48,0,MATCH("Q1-"&amp;RIGHT(D$3,4),$3:$3,0)),
IF(LEFT(D$3,2)="Q4",INDEX(48:48,0,MATCH("FY"&amp;RIGHT(D$3,4),$3:$3,0))))))), "")</f>
        <v/>
      </c>
      <c r="E51" s="17" t="str">
        <f t="shared" si="22"/>
        <v/>
      </c>
      <c r="F51" s="81" t="str">
        <f t="shared" si="22"/>
        <v/>
      </c>
      <c r="G51" s="81" t="str">
        <f t="shared" si="22"/>
        <v/>
      </c>
      <c r="H51" s="81" t="str">
        <f t="shared" si="22"/>
        <v/>
      </c>
      <c r="I51" s="81" t="str">
        <f t="shared" si="22"/>
        <v/>
      </c>
      <c r="J51" s="17" t="str">
        <f t="shared" si="22"/>
        <v/>
      </c>
      <c r="K51" s="81" t="str">
        <f t="shared" si="22"/>
        <v/>
      </c>
      <c r="L51" s="81" t="str">
        <f t="shared" si="22"/>
        <v/>
      </c>
      <c r="M51" s="81" t="str">
        <f t="shared" si="22"/>
        <v/>
      </c>
      <c r="N51" s="81" t="str">
        <f t="shared" si="22"/>
        <v/>
      </c>
      <c r="O51" s="17" t="str">
        <f t="shared" si="22"/>
        <v/>
      </c>
      <c r="P51" s="81" t="str">
        <f t="shared" si="22"/>
        <v/>
      </c>
      <c r="Q51" s="81" t="str">
        <f t="shared" si="22"/>
        <v/>
      </c>
      <c r="R51" s="81" t="str">
        <f t="shared" si="22"/>
        <v/>
      </c>
      <c r="S51" s="81" t="str">
        <f t="shared" si="22"/>
        <v/>
      </c>
      <c r="T51" s="17" t="str">
        <f t="shared" si="22"/>
        <v/>
      </c>
      <c r="U51" s="81" t="str">
        <f t="shared" si="22"/>
        <v/>
      </c>
      <c r="V51" s="81" t="str">
        <f t="shared" si="22"/>
        <v/>
      </c>
      <c r="W51" s="81" t="str">
        <f t="shared" si="22"/>
        <v/>
      </c>
      <c r="X51" s="81" t="str">
        <f t="shared" si="22"/>
        <v/>
      </c>
      <c r="Y51" s="17" t="str">
        <f t="shared" si="22"/>
        <v/>
      </c>
      <c r="Z51" s="81" t="str">
        <f t="shared" si="22"/>
        <v/>
      </c>
      <c r="AA51" s="81" t="str">
        <f t="shared" si="22"/>
        <v/>
      </c>
      <c r="AB51" s="81" t="str">
        <f t="shared" si="22"/>
        <v/>
      </c>
      <c r="AC51" s="81" t="str">
        <f t="shared" si="22"/>
        <v/>
      </c>
      <c r="AD51" s="17" t="str">
        <f t="shared" si="22"/>
        <v/>
      </c>
      <c r="AE51" s="17" t="str">
        <f t="shared" si="22"/>
        <v/>
      </c>
      <c r="AF51" s="17" t="str">
        <f t="shared" si="22"/>
        <v/>
      </c>
      <c r="AG51" s="19" t="str">
        <f t="shared" si="22"/>
        <v/>
      </c>
    </row>
    <row r="52" spans="1:34" s="20" customFormat="1" ht="14.25" customHeight="1" outlineLevel="1" x14ac:dyDescent="0.25">
      <c r="A52" s="16" t="str">
        <f>"LTM "&amp;A49</f>
        <v>LTM CAPEX</v>
      </c>
      <c r="B52" s="197"/>
      <c r="C52" s="228"/>
      <c r="D52" s="17" t="str">
        <f t="shared" ref="D52:AG52" si="23">IFERROR(IF(LEFT(D$3,1)="F",D49,
IF(LEFT(D$3,2)="Q1",D49+INDEX(49:49,0,MATCH("Q4-"&amp;RIGHT(D$3,4)-1,$3:$3,0))+INDEX(49:49,0,MATCH("Q3-"&amp;RIGHT(D$3,4)-1,$3:$3,0))+INDEX(49:49,0,MATCH("Q2-"&amp;RIGHT(D$3,4)-1,$3:$3,0)),
IF(LEFT(D$3,2)="Q2",D49+INDEX(49:49,0,MATCH("Q4-"&amp;RIGHT(D$3,4)-1,$3:$3,0))+INDEX(49:49,0,MATCH("Q3-"&amp;RIGHT(D$3,4)-1,$3:$3,0))+INDEX(49:49,0,MATCH("Q1-"&amp;RIGHT(D$3,4),$3:$3,0)),
IF(LEFT(D$3,2)="Q3",D49+INDEX(49:49,0,MATCH("Q4-"&amp;RIGHT(D$3,4)-1,$3:$3,0))+INDEX(49:49,0,MATCH("Q2-"&amp;RIGHT(D$3,4),$3:$3,0))+INDEX(49:49,0,MATCH("Q1-"&amp;RIGHT(D$3,4),$3:$3,0)),
IF(LEFT(D$3,2)="Q4",INDEX(49:49,0,MATCH("FY"&amp;RIGHT(D$3,4),$3:$3,0))))))), "")</f>
        <v/>
      </c>
      <c r="E52" s="17" t="str">
        <f t="shared" si="23"/>
        <v/>
      </c>
      <c r="F52" s="81" t="str">
        <f t="shared" si="23"/>
        <v/>
      </c>
      <c r="G52" s="81" t="str">
        <f t="shared" si="23"/>
        <v/>
      </c>
      <c r="H52" s="81" t="str">
        <f t="shared" si="23"/>
        <v/>
      </c>
      <c r="I52" s="81" t="str">
        <f t="shared" si="23"/>
        <v/>
      </c>
      <c r="J52" s="17" t="str">
        <f t="shared" si="23"/>
        <v/>
      </c>
      <c r="K52" s="81" t="str">
        <f t="shared" si="23"/>
        <v/>
      </c>
      <c r="L52" s="81" t="str">
        <f t="shared" si="23"/>
        <v/>
      </c>
      <c r="M52" s="81" t="str">
        <f t="shared" si="23"/>
        <v/>
      </c>
      <c r="N52" s="81" t="str">
        <f t="shared" si="23"/>
        <v/>
      </c>
      <c r="O52" s="17" t="str">
        <f t="shared" si="23"/>
        <v/>
      </c>
      <c r="P52" s="81" t="str">
        <f t="shared" si="23"/>
        <v/>
      </c>
      <c r="Q52" s="81" t="str">
        <f t="shared" si="23"/>
        <v/>
      </c>
      <c r="R52" s="81" t="str">
        <f t="shared" si="23"/>
        <v/>
      </c>
      <c r="S52" s="81" t="str">
        <f t="shared" si="23"/>
        <v/>
      </c>
      <c r="T52" s="17" t="str">
        <f t="shared" si="23"/>
        <v/>
      </c>
      <c r="U52" s="81" t="str">
        <f t="shared" si="23"/>
        <v/>
      </c>
      <c r="V52" s="81" t="str">
        <f t="shared" si="23"/>
        <v/>
      </c>
      <c r="W52" s="81" t="str">
        <f t="shared" si="23"/>
        <v/>
      </c>
      <c r="X52" s="81" t="str">
        <f t="shared" si="23"/>
        <v/>
      </c>
      <c r="Y52" s="17" t="str">
        <f t="shared" si="23"/>
        <v/>
      </c>
      <c r="Z52" s="81" t="str">
        <f t="shared" si="23"/>
        <v/>
      </c>
      <c r="AA52" s="81" t="str">
        <f t="shared" si="23"/>
        <v/>
      </c>
      <c r="AB52" s="81" t="str">
        <f t="shared" si="23"/>
        <v/>
      </c>
      <c r="AC52" s="81" t="str">
        <f t="shared" si="23"/>
        <v/>
      </c>
      <c r="AD52" s="17" t="str">
        <f t="shared" si="23"/>
        <v/>
      </c>
      <c r="AE52" s="17" t="str">
        <f t="shared" si="23"/>
        <v/>
      </c>
      <c r="AF52" s="17" t="str">
        <f t="shared" si="23"/>
        <v/>
      </c>
      <c r="AG52" s="19" t="str">
        <f t="shared" si="23"/>
        <v/>
      </c>
    </row>
    <row r="53" spans="1:34" s="20" customFormat="1" ht="14.25" customHeight="1" outlineLevel="1" x14ac:dyDescent="0.25">
      <c r="A53" s="16"/>
      <c r="B53" s="197"/>
      <c r="C53" s="228"/>
      <c r="D53" s="17"/>
      <c r="E53" s="17"/>
      <c r="F53" s="18"/>
      <c r="G53" s="18"/>
      <c r="H53" s="18"/>
      <c r="I53" s="18"/>
      <c r="J53" s="17"/>
      <c r="K53" s="18"/>
      <c r="L53" s="18"/>
      <c r="M53" s="18"/>
      <c r="N53" s="18"/>
      <c r="O53" s="17"/>
      <c r="P53" s="18"/>
      <c r="Q53" s="18"/>
      <c r="R53" s="18"/>
      <c r="S53" s="18"/>
      <c r="T53" s="17"/>
      <c r="U53" s="18"/>
      <c r="V53" s="18"/>
      <c r="W53" s="18"/>
      <c r="X53" s="18"/>
      <c r="Y53" s="17"/>
      <c r="Z53" s="18"/>
      <c r="AA53" s="18"/>
      <c r="AB53" s="18"/>
      <c r="AC53" s="18"/>
      <c r="AD53" s="17"/>
      <c r="AE53" s="17"/>
      <c r="AF53" s="17"/>
      <c r="AG53" s="19"/>
    </row>
    <row r="54" spans="1:34" s="20" customFormat="1" ht="14.25" customHeight="1" outlineLevel="1" x14ac:dyDescent="0.25">
      <c r="A54" s="16" t="s">
        <v>14</v>
      </c>
      <c r="B54" s="197"/>
      <c r="C54" s="237" t="str">
        <f>"=Current Assets / Current Liabilities"</f>
        <v>=Current Assets / Current Liabilities</v>
      </c>
      <c r="D54" s="17">
        <f t="shared" ref="D54:AG54" si="24">D69-D72</f>
        <v>0</v>
      </c>
      <c r="E54" s="17">
        <f t="shared" si="24"/>
        <v>0</v>
      </c>
      <c r="F54" s="18">
        <f t="shared" si="24"/>
        <v>0</v>
      </c>
      <c r="G54" s="18">
        <f t="shared" si="24"/>
        <v>0</v>
      </c>
      <c r="H54" s="18">
        <f t="shared" si="24"/>
        <v>0</v>
      </c>
      <c r="I54" s="18">
        <f t="shared" si="24"/>
        <v>0</v>
      </c>
      <c r="J54" s="17">
        <f t="shared" si="24"/>
        <v>0</v>
      </c>
      <c r="K54" s="18">
        <f t="shared" si="24"/>
        <v>0</v>
      </c>
      <c r="L54" s="18">
        <f t="shared" si="24"/>
        <v>0</v>
      </c>
      <c r="M54" s="18">
        <f t="shared" si="24"/>
        <v>0</v>
      </c>
      <c r="N54" s="18">
        <f t="shared" si="24"/>
        <v>0</v>
      </c>
      <c r="O54" s="17">
        <f t="shared" si="24"/>
        <v>0</v>
      </c>
      <c r="P54" s="18">
        <f t="shared" si="24"/>
        <v>0</v>
      </c>
      <c r="Q54" s="18">
        <f t="shared" si="24"/>
        <v>0</v>
      </c>
      <c r="R54" s="18">
        <f t="shared" si="24"/>
        <v>0</v>
      </c>
      <c r="S54" s="18">
        <f t="shared" si="24"/>
        <v>0</v>
      </c>
      <c r="T54" s="17">
        <f t="shared" si="24"/>
        <v>0</v>
      </c>
      <c r="U54" s="18">
        <f t="shared" si="24"/>
        <v>0</v>
      </c>
      <c r="V54" s="18">
        <f t="shared" si="24"/>
        <v>0</v>
      </c>
      <c r="W54" s="18">
        <f t="shared" si="24"/>
        <v>0</v>
      </c>
      <c r="X54" s="18">
        <f t="shared" si="24"/>
        <v>0</v>
      </c>
      <c r="Y54" s="17">
        <f t="shared" si="24"/>
        <v>0</v>
      </c>
      <c r="Z54" s="18">
        <f t="shared" si="24"/>
        <v>0</v>
      </c>
      <c r="AA54" s="18">
        <f t="shared" si="24"/>
        <v>0</v>
      </c>
      <c r="AB54" s="18">
        <f t="shared" si="24"/>
        <v>0</v>
      </c>
      <c r="AC54" s="18">
        <f t="shared" si="24"/>
        <v>0</v>
      </c>
      <c r="AD54" s="17">
        <f t="shared" si="24"/>
        <v>0</v>
      </c>
      <c r="AE54" s="17">
        <f t="shared" si="24"/>
        <v>0</v>
      </c>
      <c r="AF54" s="17">
        <f t="shared" si="24"/>
        <v>0</v>
      </c>
      <c r="AG54" s="19">
        <f t="shared" si="24"/>
        <v>0</v>
      </c>
    </row>
    <row r="55" spans="1:34" s="20" customFormat="1" ht="14.25" customHeight="1" outlineLevel="1" x14ac:dyDescent="0.25">
      <c r="A55" s="16" t="s">
        <v>17</v>
      </c>
      <c r="B55" s="197"/>
      <c r="C55" s="228"/>
      <c r="D55" s="17">
        <f>IFERROR(INDEX(MO_BS_PPE,0,MATCH(D$3,MO_Common_ColumnHeader,0)),0)</f>
        <v>0</v>
      </c>
      <c r="E55" s="17">
        <f>IFERROR(INDEX(MO_BS_PPE,0,MATCH(E$3,MO_Common_ColumnHeader,0)),0)</f>
        <v>0</v>
      </c>
      <c r="F55" s="18">
        <f>IFERROR(INDEX(MO_BS_PPE,0,MATCH(F$3,MO_Common_ColumnHeader,0)),0)</f>
        <v>0</v>
      </c>
      <c r="G55" s="18">
        <f>IFERROR(INDEX(MO_BS_PPE,0,MATCH(G$3,MO_Common_ColumnHeader,0)),0)</f>
        <v>0</v>
      </c>
      <c r="H55" s="18">
        <f>IFERROR(INDEX(MO_BS_PPE,0,MATCH(H$3,MO_Common_ColumnHeader,0)),0)</f>
        <v>0</v>
      </c>
      <c r="I55" s="18">
        <f>IFERROR(INDEX(MO_BS_PPE,0,MATCH(I$3,MO_Common_ColumnHeader,0)),0)</f>
        <v>0</v>
      </c>
      <c r="J55" s="17">
        <f>IFERROR(INDEX(MO_BS_PPE,0,MATCH(J$3,MO_Common_ColumnHeader,0)),0)</f>
        <v>0</v>
      </c>
      <c r="K55" s="18">
        <f>IFERROR(INDEX(MO_BS_PPE,0,MATCH(K$3,MO_Common_ColumnHeader,0)),0)</f>
        <v>0</v>
      </c>
      <c r="L55" s="18">
        <f>IFERROR(INDEX(MO_BS_PPE,0,MATCH(L$3,MO_Common_ColumnHeader,0)),0)</f>
        <v>0</v>
      </c>
      <c r="M55" s="18">
        <f>IFERROR(INDEX(MO_BS_PPE,0,MATCH(M$3,MO_Common_ColumnHeader,0)),0)</f>
        <v>0</v>
      </c>
      <c r="N55" s="18">
        <f>IFERROR(INDEX(MO_BS_PPE,0,MATCH(N$3,MO_Common_ColumnHeader,0)),0)</f>
        <v>0</v>
      </c>
      <c r="O55" s="17">
        <f>IFERROR(INDEX(MO_BS_PPE,0,MATCH(O$3,MO_Common_ColumnHeader,0)),0)</f>
        <v>0</v>
      </c>
      <c r="P55" s="18">
        <f>IFERROR(INDEX(MO_BS_PPE,0,MATCH(P$3,MO_Common_ColumnHeader,0)),0)</f>
        <v>0</v>
      </c>
      <c r="Q55" s="18">
        <f>IFERROR(INDEX(MO_BS_PPE,0,MATCH(Q$3,MO_Common_ColumnHeader,0)),0)</f>
        <v>0</v>
      </c>
      <c r="R55" s="18">
        <f>IFERROR(INDEX(MO_BS_PPE,0,MATCH(R$3,MO_Common_ColumnHeader,0)),0)</f>
        <v>0</v>
      </c>
      <c r="S55" s="18">
        <f>IFERROR(INDEX(MO_BS_PPE,0,MATCH(S$3,MO_Common_ColumnHeader,0)),0)</f>
        <v>0</v>
      </c>
      <c r="T55" s="17">
        <f>IFERROR(INDEX(MO_BS_PPE,0,MATCH(T$3,MO_Common_ColumnHeader,0)),0)</f>
        <v>0</v>
      </c>
      <c r="U55" s="18">
        <f>IFERROR(INDEX(MO_BS_PPE,0,MATCH(U$3,MO_Common_ColumnHeader,0)),0)</f>
        <v>0</v>
      </c>
      <c r="V55" s="18">
        <f>IFERROR(INDEX(MO_BS_PPE,0,MATCH(V$3,MO_Common_ColumnHeader,0)),0)</f>
        <v>0</v>
      </c>
      <c r="W55" s="18">
        <f>IFERROR(INDEX(MO_BS_PPE,0,MATCH(W$3,MO_Common_ColumnHeader,0)),0)</f>
        <v>0</v>
      </c>
      <c r="X55" s="18">
        <f>IFERROR(INDEX(MO_BS_PPE,0,MATCH(X$3,MO_Common_ColumnHeader,0)),0)</f>
        <v>0</v>
      </c>
      <c r="Y55" s="17">
        <f>IFERROR(INDEX(MO_BS_PPE,0,MATCH(Y$3,MO_Common_ColumnHeader,0)),0)</f>
        <v>0</v>
      </c>
      <c r="Z55" s="18">
        <f>IFERROR(INDEX(MO_BS_PPE,0,MATCH(Z$3,MO_Common_ColumnHeader,0)),0)</f>
        <v>0</v>
      </c>
      <c r="AA55" s="18">
        <f>IFERROR(INDEX(MO_BS_PPE,0,MATCH(AA$3,MO_Common_ColumnHeader,0)),0)</f>
        <v>0</v>
      </c>
      <c r="AB55" s="18">
        <f>IFERROR(INDEX(MO_BS_PPE,0,MATCH(AB$3,MO_Common_ColumnHeader,0)),0)</f>
        <v>0</v>
      </c>
      <c r="AC55" s="18">
        <f>IFERROR(INDEX(MO_BS_PPE,0,MATCH(AC$3,MO_Common_ColumnHeader,0)),0)</f>
        <v>0</v>
      </c>
      <c r="AD55" s="17">
        <f>IFERROR(INDEX(MO_BS_PPE,0,MATCH(AD$3,MO_Common_ColumnHeader,0)),0)</f>
        <v>0</v>
      </c>
      <c r="AE55" s="17">
        <f>IFERROR(INDEX(MO_BS_PPE,0,MATCH(AE$3,MO_Common_ColumnHeader,0)),0)</f>
        <v>0</v>
      </c>
      <c r="AF55" s="17">
        <f>IFERROR(INDEX(MO_BS_PPE,0,MATCH(AF$3,MO_Common_ColumnHeader,0)),0)</f>
        <v>0</v>
      </c>
      <c r="AG55" s="19">
        <f>IFERROR(INDEX(MO_BS_PPE,0,MATCH(AG$3,MO_Common_ColumnHeader,0)),0)</f>
        <v>0</v>
      </c>
    </row>
    <row r="56" spans="1:34" s="20" customFormat="1" ht="14.25" customHeight="1" outlineLevel="1" x14ac:dyDescent="0.25">
      <c r="A56" s="16"/>
      <c r="B56" s="197"/>
      <c r="C56" s="228"/>
      <c r="D56" s="17"/>
      <c r="E56" s="17"/>
      <c r="F56" s="18"/>
      <c r="G56" s="18"/>
      <c r="H56" s="18"/>
      <c r="I56" s="18"/>
      <c r="J56" s="17"/>
      <c r="K56" s="18"/>
      <c r="L56" s="18"/>
      <c r="M56" s="18"/>
      <c r="N56" s="18"/>
      <c r="O56" s="17"/>
      <c r="P56" s="18"/>
      <c r="Q56" s="18"/>
      <c r="R56" s="18"/>
      <c r="S56" s="18"/>
      <c r="T56" s="17"/>
      <c r="U56" s="18"/>
      <c r="V56" s="18"/>
      <c r="W56" s="18"/>
      <c r="X56" s="18"/>
      <c r="Y56" s="17"/>
      <c r="Z56" s="18"/>
      <c r="AA56" s="18"/>
      <c r="AB56" s="18"/>
      <c r="AC56" s="18"/>
      <c r="AD56" s="17"/>
      <c r="AE56" s="17"/>
      <c r="AF56" s="17"/>
      <c r="AG56" s="19"/>
    </row>
    <row r="57" spans="1:34" s="50" customFormat="1" ht="14.25" customHeight="1" x14ac:dyDescent="0.25">
      <c r="A57" s="70" t="s">
        <v>18</v>
      </c>
      <c r="B57" s="207"/>
      <c r="C57" s="237" t="str">
        <f>"=LTM Rev / Avg WC"</f>
        <v>=LTM Rev / Avg WC</v>
      </c>
      <c r="D57" s="47"/>
      <c r="E57" s="47" t="str">
        <f t="shared" ref="E57:AG57" si="25">IFERROR(E$15/
(IF(LEFT(E$3,1)="F",AVERAGE(E54,INDEX(54:54,0,MATCH("FY"&amp;RIGHT(E$3,4)-1,$3:$3,0))),
IF(LEFT(E$3,2)="Q1",AVERAGE(E54,INDEX(54:54,0,MATCH("Q4-"&amp;RIGHT(E$3,4)-1,$3:$3,0))),
IF(LEFT(E$3,2)="Q2",AVERAGE(E54,INDEX(54:54,0,MATCH("Q1-"&amp;RIGHT(E$3,4),$3:$3,0))),
IF(LEFT(E$3,2)="Q3",AVERAGE(E54,INDEX(54:54,0,MATCH("Q2-"&amp;RIGHT(E$3,4),$3:$3,0))),
IF(LEFT(E$3,2)="Q4",AVERAGE(E54,INDEX(54:54,0,MATCH("Q3-"&amp;RIGHT(E$3,4),$3:$3,0))))))))), "")</f>
        <v/>
      </c>
      <c r="F57" s="251" t="str">
        <f t="shared" si="25"/>
        <v/>
      </c>
      <c r="G57" s="251" t="str">
        <f t="shared" si="25"/>
        <v/>
      </c>
      <c r="H57" s="251" t="str">
        <f t="shared" si="25"/>
        <v/>
      </c>
      <c r="I57" s="251" t="str">
        <f t="shared" si="25"/>
        <v/>
      </c>
      <c r="J57" s="47" t="str">
        <f t="shared" si="25"/>
        <v/>
      </c>
      <c r="K57" s="251" t="str">
        <f t="shared" si="25"/>
        <v/>
      </c>
      <c r="L57" s="251" t="str">
        <f t="shared" si="25"/>
        <v/>
      </c>
      <c r="M57" s="251" t="str">
        <f t="shared" si="25"/>
        <v/>
      </c>
      <c r="N57" s="251" t="str">
        <f t="shared" si="25"/>
        <v/>
      </c>
      <c r="O57" s="47" t="str">
        <f t="shared" si="25"/>
        <v/>
      </c>
      <c r="P57" s="251" t="str">
        <f t="shared" si="25"/>
        <v/>
      </c>
      <c r="Q57" s="251" t="str">
        <f t="shared" si="25"/>
        <v/>
      </c>
      <c r="R57" s="251" t="str">
        <f t="shared" si="25"/>
        <v/>
      </c>
      <c r="S57" s="251" t="str">
        <f t="shared" si="25"/>
        <v/>
      </c>
      <c r="T57" s="47" t="str">
        <f t="shared" si="25"/>
        <v/>
      </c>
      <c r="U57" s="251" t="str">
        <f t="shared" si="25"/>
        <v/>
      </c>
      <c r="V57" s="251" t="str">
        <f t="shared" si="25"/>
        <v/>
      </c>
      <c r="W57" s="251" t="str">
        <f t="shared" si="25"/>
        <v/>
      </c>
      <c r="X57" s="251" t="str">
        <f t="shared" si="25"/>
        <v/>
      </c>
      <c r="Y57" s="47" t="str">
        <f t="shared" si="25"/>
        <v/>
      </c>
      <c r="Z57" s="251" t="str">
        <f t="shared" si="25"/>
        <v/>
      </c>
      <c r="AA57" s="251" t="str">
        <f t="shared" si="25"/>
        <v/>
      </c>
      <c r="AB57" s="251" t="str">
        <f t="shared" si="25"/>
        <v/>
      </c>
      <c r="AC57" s="251" t="str">
        <f t="shared" si="25"/>
        <v/>
      </c>
      <c r="AD57" s="47" t="str">
        <f t="shared" si="25"/>
        <v/>
      </c>
      <c r="AE57" s="47" t="str">
        <f t="shared" si="25"/>
        <v/>
      </c>
      <c r="AF57" s="47" t="str">
        <f t="shared" si="25"/>
        <v/>
      </c>
      <c r="AG57" s="49" t="str">
        <f t="shared" si="25"/>
        <v/>
      </c>
      <c r="AH57" s="20"/>
    </row>
    <row r="58" spans="1:34" s="50" customFormat="1" ht="14.25" customHeight="1" x14ac:dyDescent="0.25">
      <c r="A58" s="70" t="s">
        <v>19</v>
      </c>
      <c r="B58" s="207"/>
      <c r="C58" s="237" t="str">
        <f>"=LTM Rev / Avg PP&amp;E"</f>
        <v>=LTM Rev / Avg PP&amp;E</v>
      </c>
      <c r="D58" s="47"/>
      <c r="E58" s="47" t="str">
        <f t="shared" ref="E58:AG58" si="26">IFERROR(E$15/
(IF(LEFT(E$3,1)="F",AVERAGE(E55,INDEX(55:55,0,MATCH("FY"&amp;RIGHT(E$3,4)-1,$3:$3,0))),
IF(LEFT(E$3,2)="Q1",AVERAGE(E55,INDEX(55:55,0,MATCH("Q4-"&amp;RIGHT(E$3,4)-1,$3:$3,0))),
IF(LEFT(E$3,2)="Q2",AVERAGE(E55,INDEX(55:55,0,MATCH("Q1-"&amp;RIGHT(E$3,4),$3:$3,0))),
IF(LEFT(E$3,2)="Q3",AVERAGE(E55,INDEX(55:55,0,MATCH("Q2-"&amp;RIGHT(E$3,4),$3:$3,0))),
IF(LEFT(E$3,2)="Q4",AVERAGE(E55,INDEX(55:55,0,MATCH("Q3-"&amp;RIGHT(E$3,4),$3:$3,0))))))))), "")</f>
        <v/>
      </c>
      <c r="F58" s="251" t="str">
        <f t="shared" si="26"/>
        <v/>
      </c>
      <c r="G58" s="251" t="str">
        <f t="shared" si="26"/>
        <v/>
      </c>
      <c r="H58" s="251" t="str">
        <f t="shared" si="26"/>
        <v/>
      </c>
      <c r="I58" s="251" t="str">
        <f t="shared" si="26"/>
        <v/>
      </c>
      <c r="J58" s="47" t="str">
        <f t="shared" si="26"/>
        <v/>
      </c>
      <c r="K58" s="251" t="str">
        <f t="shared" si="26"/>
        <v/>
      </c>
      <c r="L58" s="251" t="str">
        <f t="shared" si="26"/>
        <v/>
      </c>
      <c r="M58" s="251" t="str">
        <f t="shared" si="26"/>
        <v/>
      </c>
      <c r="N58" s="251" t="str">
        <f t="shared" si="26"/>
        <v/>
      </c>
      <c r="O58" s="47" t="str">
        <f t="shared" si="26"/>
        <v/>
      </c>
      <c r="P58" s="251" t="str">
        <f t="shared" si="26"/>
        <v/>
      </c>
      <c r="Q58" s="251" t="str">
        <f t="shared" si="26"/>
        <v/>
      </c>
      <c r="R58" s="251" t="str">
        <f t="shared" si="26"/>
        <v/>
      </c>
      <c r="S58" s="251" t="str">
        <f t="shared" si="26"/>
        <v/>
      </c>
      <c r="T58" s="47" t="str">
        <f t="shared" si="26"/>
        <v/>
      </c>
      <c r="U58" s="251" t="str">
        <f t="shared" si="26"/>
        <v/>
      </c>
      <c r="V58" s="251" t="str">
        <f t="shared" si="26"/>
        <v/>
      </c>
      <c r="W58" s="251" t="str">
        <f t="shared" si="26"/>
        <v/>
      </c>
      <c r="X58" s="251" t="str">
        <f t="shared" si="26"/>
        <v/>
      </c>
      <c r="Y58" s="47" t="str">
        <f t="shared" si="26"/>
        <v/>
      </c>
      <c r="Z58" s="251" t="str">
        <f t="shared" si="26"/>
        <v/>
      </c>
      <c r="AA58" s="251" t="str">
        <f t="shared" si="26"/>
        <v/>
      </c>
      <c r="AB58" s="251" t="str">
        <f t="shared" si="26"/>
        <v/>
      </c>
      <c r="AC58" s="251" t="str">
        <f t="shared" si="26"/>
        <v/>
      </c>
      <c r="AD58" s="47" t="str">
        <f t="shared" si="26"/>
        <v/>
      </c>
      <c r="AE58" s="47" t="str">
        <f t="shared" si="26"/>
        <v/>
      </c>
      <c r="AF58" s="47" t="str">
        <f t="shared" si="26"/>
        <v/>
      </c>
      <c r="AG58" s="49" t="str">
        <f t="shared" si="26"/>
        <v/>
      </c>
      <c r="AH58" s="20"/>
    </row>
    <row r="59" spans="1:34" s="50" customFormat="1" ht="14.25" customHeight="1" x14ac:dyDescent="0.25">
      <c r="A59" s="70" t="s">
        <v>20</v>
      </c>
      <c r="B59" s="207"/>
      <c r="C59" s="237" t="str">
        <f>"=LTM Rev / Avg Total Assets"</f>
        <v>=LTM Rev / Avg Total Assets</v>
      </c>
      <c r="D59" s="47"/>
      <c r="E59" s="47" t="str">
        <f t="shared" ref="E59:AG59" si="27">IFERROR(E$15/
(IF(LEFT(E$3,1)="F",AVERAGE(E84,INDEX(84:84,0,MATCH("FY"&amp;RIGHT(E$3,4)-1,$3:$3,0))),
IF(LEFT(E$3,2)="Q1",AVERAGE(E84,INDEX(84:84,0,MATCH("Q4-"&amp;RIGHT(E$3,4)-1,$3:$3,0))),
IF(LEFT(E$3,2)="Q2",AVERAGE(E84,INDEX(84:84,0,MATCH("Q1-"&amp;RIGHT(E$3,4),$3:$3,0))),
IF(LEFT(E$3,2)="Q3",AVERAGE(E84,INDEX(84:84,0,MATCH("Q2-"&amp;RIGHT(E$3,4),$3:$3,0))),
IF(LEFT(E$3,2)="Q4",AVERAGE(E84,INDEX(84:84,0,MATCH("Q3-"&amp;RIGHT(E$3,4),$3:$3,0))))))))), "")</f>
        <v/>
      </c>
      <c r="F59" s="251" t="str">
        <f t="shared" si="27"/>
        <v/>
      </c>
      <c r="G59" s="251" t="str">
        <f t="shared" si="27"/>
        <v/>
      </c>
      <c r="H59" s="251" t="str">
        <f t="shared" si="27"/>
        <v/>
      </c>
      <c r="I59" s="251" t="str">
        <f t="shared" si="27"/>
        <v/>
      </c>
      <c r="J59" s="47" t="str">
        <f t="shared" si="27"/>
        <v/>
      </c>
      <c r="K59" s="251" t="str">
        <f t="shared" si="27"/>
        <v/>
      </c>
      <c r="L59" s="251" t="str">
        <f t="shared" si="27"/>
        <v/>
      </c>
      <c r="M59" s="251" t="str">
        <f t="shared" si="27"/>
        <v/>
      </c>
      <c r="N59" s="251" t="str">
        <f t="shared" si="27"/>
        <v/>
      </c>
      <c r="O59" s="47" t="str">
        <f t="shared" si="27"/>
        <v/>
      </c>
      <c r="P59" s="251" t="str">
        <f t="shared" si="27"/>
        <v/>
      </c>
      <c r="Q59" s="251" t="str">
        <f t="shared" si="27"/>
        <v/>
      </c>
      <c r="R59" s="251" t="str">
        <f t="shared" si="27"/>
        <v/>
      </c>
      <c r="S59" s="251" t="str">
        <f t="shared" si="27"/>
        <v/>
      </c>
      <c r="T59" s="47" t="str">
        <f t="shared" si="27"/>
        <v/>
      </c>
      <c r="U59" s="251" t="str">
        <f t="shared" si="27"/>
        <v/>
      </c>
      <c r="V59" s="251" t="str">
        <f t="shared" si="27"/>
        <v/>
      </c>
      <c r="W59" s="251" t="str">
        <f t="shared" si="27"/>
        <v/>
      </c>
      <c r="X59" s="251" t="str">
        <f t="shared" si="27"/>
        <v/>
      </c>
      <c r="Y59" s="47" t="str">
        <f t="shared" si="27"/>
        <v/>
      </c>
      <c r="Z59" s="251" t="str">
        <f t="shared" si="27"/>
        <v/>
      </c>
      <c r="AA59" s="251" t="str">
        <f t="shared" si="27"/>
        <v/>
      </c>
      <c r="AB59" s="251" t="str">
        <f t="shared" si="27"/>
        <v/>
      </c>
      <c r="AC59" s="251" t="str">
        <f t="shared" si="27"/>
        <v/>
      </c>
      <c r="AD59" s="47" t="str">
        <f t="shared" si="27"/>
        <v/>
      </c>
      <c r="AE59" s="47" t="str">
        <f t="shared" si="27"/>
        <v/>
      </c>
      <c r="AF59" s="47" t="str">
        <f t="shared" si="27"/>
        <v/>
      </c>
      <c r="AG59" s="49" t="str">
        <f t="shared" si="27"/>
        <v/>
      </c>
      <c r="AH59" s="20"/>
    </row>
    <row r="60" spans="1:34" s="50" customFormat="1" ht="14.25" customHeight="1" x14ac:dyDescent="0.25">
      <c r="A60" s="70"/>
      <c r="B60" s="207"/>
      <c r="C60" s="237"/>
      <c r="D60" s="47"/>
      <c r="E60" s="47"/>
      <c r="F60" s="48"/>
      <c r="G60" s="48"/>
      <c r="H60" s="48"/>
      <c r="I60" s="48"/>
      <c r="J60" s="47"/>
      <c r="K60" s="48"/>
      <c r="L60" s="48"/>
      <c r="M60" s="48"/>
      <c r="N60" s="48"/>
      <c r="O60" s="47"/>
      <c r="P60" s="48"/>
      <c r="Q60" s="48"/>
      <c r="R60" s="48"/>
      <c r="S60" s="48"/>
      <c r="T60" s="47"/>
      <c r="U60" s="48"/>
      <c r="V60" s="48"/>
      <c r="W60" s="48"/>
      <c r="X60" s="48"/>
      <c r="Y60" s="47"/>
      <c r="Z60" s="48"/>
      <c r="AA60" s="48"/>
      <c r="AB60" s="48"/>
      <c r="AC60" s="48"/>
      <c r="AD60" s="47"/>
      <c r="AE60" s="47"/>
      <c r="AF60" s="47"/>
      <c r="AG60" s="49"/>
      <c r="AH60" s="20"/>
    </row>
    <row r="61" spans="1:34" s="20" customFormat="1" ht="14.25" customHeight="1" x14ac:dyDescent="0.25">
      <c r="A61" s="16" t="s">
        <v>21</v>
      </c>
      <c r="B61" s="197"/>
      <c r="C61" s="237"/>
      <c r="D61" s="71" t="str">
        <f>IFERROR(-D$52/D51, "")</f>
        <v/>
      </c>
      <c r="E61" s="71" t="str">
        <f t="shared" ref="E61:AG61" si="28">IFERROR(-E$52/E51, "")</f>
        <v/>
      </c>
      <c r="F61" s="72" t="str">
        <f t="shared" si="28"/>
        <v/>
      </c>
      <c r="G61" s="72" t="str">
        <f t="shared" si="28"/>
        <v/>
      </c>
      <c r="H61" s="72" t="str">
        <f t="shared" si="28"/>
        <v/>
      </c>
      <c r="I61" s="72" t="str">
        <f t="shared" si="28"/>
        <v/>
      </c>
      <c r="J61" s="71" t="str">
        <f t="shared" si="28"/>
        <v/>
      </c>
      <c r="K61" s="72" t="str">
        <f t="shared" si="28"/>
        <v/>
      </c>
      <c r="L61" s="72" t="str">
        <f t="shared" si="28"/>
        <v/>
      </c>
      <c r="M61" s="72" t="str">
        <f t="shared" si="28"/>
        <v/>
      </c>
      <c r="N61" s="72" t="str">
        <f t="shared" si="28"/>
        <v/>
      </c>
      <c r="O61" s="71" t="str">
        <f t="shared" si="28"/>
        <v/>
      </c>
      <c r="P61" s="72" t="str">
        <f t="shared" si="28"/>
        <v/>
      </c>
      <c r="Q61" s="72" t="str">
        <f t="shared" si="28"/>
        <v/>
      </c>
      <c r="R61" s="72" t="str">
        <f t="shared" si="28"/>
        <v/>
      </c>
      <c r="S61" s="72" t="str">
        <f t="shared" si="28"/>
        <v/>
      </c>
      <c r="T61" s="71" t="str">
        <f t="shared" si="28"/>
        <v/>
      </c>
      <c r="U61" s="72" t="str">
        <f t="shared" si="28"/>
        <v/>
      </c>
      <c r="V61" s="72" t="str">
        <f t="shared" si="28"/>
        <v/>
      </c>
      <c r="W61" s="72" t="str">
        <f t="shared" si="28"/>
        <v/>
      </c>
      <c r="X61" s="72" t="str">
        <f t="shared" si="28"/>
        <v/>
      </c>
      <c r="Y61" s="71" t="str">
        <f t="shared" si="28"/>
        <v/>
      </c>
      <c r="Z61" s="72" t="str">
        <f t="shared" si="28"/>
        <v/>
      </c>
      <c r="AA61" s="72" t="str">
        <f t="shared" si="28"/>
        <v/>
      </c>
      <c r="AB61" s="72" t="str">
        <f t="shared" si="28"/>
        <v/>
      </c>
      <c r="AC61" s="72" t="str">
        <f t="shared" si="28"/>
        <v/>
      </c>
      <c r="AD61" s="71" t="str">
        <f t="shared" si="28"/>
        <v/>
      </c>
      <c r="AE61" s="71" t="str">
        <f t="shared" si="28"/>
        <v/>
      </c>
      <c r="AF61" s="71" t="str">
        <f t="shared" si="28"/>
        <v/>
      </c>
      <c r="AG61" s="73" t="str">
        <f t="shared" si="28"/>
        <v/>
      </c>
    </row>
    <row r="62" spans="1:34" s="20" customFormat="1" ht="14.25" customHeight="1" x14ac:dyDescent="0.25">
      <c r="A62" s="16" t="s">
        <v>22</v>
      </c>
      <c r="B62" s="197"/>
      <c r="C62" s="237"/>
      <c r="D62" s="71" t="str">
        <f>IFERROR(-D$52/D55, "")</f>
        <v/>
      </c>
      <c r="E62" s="71" t="str">
        <f t="shared" ref="E62:AG62" si="29">IFERROR(-E$52/E55, "")</f>
        <v/>
      </c>
      <c r="F62" s="72" t="str">
        <f t="shared" si="29"/>
        <v/>
      </c>
      <c r="G62" s="72" t="str">
        <f t="shared" si="29"/>
        <v/>
      </c>
      <c r="H62" s="72" t="str">
        <f t="shared" si="29"/>
        <v/>
      </c>
      <c r="I62" s="72" t="str">
        <f t="shared" si="29"/>
        <v/>
      </c>
      <c r="J62" s="71" t="str">
        <f t="shared" si="29"/>
        <v/>
      </c>
      <c r="K62" s="72" t="str">
        <f t="shared" si="29"/>
        <v/>
      </c>
      <c r="L62" s="72" t="str">
        <f t="shared" si="29"/>
        <v/>
      </c>
      <c r="M62" s="72" t="str">
        <f t="shared" si="29"/>
        <v/>
      </c>
      <c r="N62" s="72" t="str">
        <f t="shared" si="29"/>
        <v/>
      </c>
      <c r="O62" s="71" t="str">
        <f t="shared" si="29"/>
        <v/>
      </c>
      <c r="P62" s="72" t="str">
        <f t="shared" si="29"/>
        <v/>
      </c>
      <c r="Q62" s="72" t="str">
        <f t="shared" si="29"/>
        <v/>
      </c>
      <c r="R62" s="72" t="str">
        <f t="shared" si="29"/>
        <v/>
      </c>
      <c r="S62" s="72" t="str">
        <f t="shared" si="29"/>
        <v/>
      </c>
      <c r="T62" s="71" t="str">
        <f t="shared" si="29"/>
        <v/>
      </c>
      <c r="U62" s="72" t="str">
        <f t="shared" si="29"/>
        <v/>
      </c>
      <c r="V62" s="72" t="str">
        <f t="shared" si="29"/>
        <v/>
      </c>
      <c r="W62" s="72" t="str">
        <f t="shared" si="29"/>
        <v/>
      </c>
      <c r="X62" s="72" t="str">
        <f t="shared" si="29"/>
        <v/>
      </c>
      <c r="Y62" s="71" t="str">
        <f t="shared" si="29"/>
        <v/>
      </c>
      <c r="Z62" s="72" t="str">
        <f t="shared" si="29"/>
        <v/>
      </c>
      <c r="AA62" s="72" t="str">
        <f t="shared" si="29"/>
        <v/>
      </c>
      <c r="AB62" s="72" t="str">
        <f t="shared" si="29"/>
        <v/>
      </c>
      <c r="AC62" s="72" t="str">
        <f t="shared" si="29"/>
        <v/>
      </c>
      <c r="AD62" s="71" t="str">
        <f t="shared" si="29"/>
        <v/>
      </c>
      <c r="AE62" s="71" t="str">
        <f t="shared" si="29"/>
        <v/>
      </c>
      <c r="AF62" s="71" t="str">
        <f t="shared" si="29"/>
        <v/>
      </c>
      <c r="AG62" s="73" t="str">
        <f t="shared" si="29"/>
        <v/>
      </c>
    </row>
    <row r="63" spans="1:34" s="20" customFormat="1" ht="14.25" customHeight="1" x14ac:dyDescent="0.25">
      <c r="A63" s="16" t="s">
        <v>23</v>
      </c>
      <c r="B63" s="197"/>
      <c r="C63" s="237"/>
      <c r="D63" s="71" t="str">
        <f t="shared" ref="D63:AG63" si="30">IFERROR(-D$52/D15, "")</f>
        <v/>
      </c>
      <c r="E63" s="71" t="str">
        <f t="shared" si="30"/>
        <v/>
      </c>
      <c r="F63" s="72" t="str">
        <f t="shared" si="30"/>
        <v/>
      </c>
      <c r="G63" s="72" t="str">
        <f t="shared" si="30"/>
        <v/>
      </c>
      <c r="H63" s="72" t="str">
        <f t="shared" si="30"/>
        <v/>
      </c>
      <c r="I63" s="72" t="str">
        <f t="shared" si="30"/>
        <v/>
      </c>
      <c r="J63" s="71" t="str">
        <f t="shared" si="30"/>
        <v/>
      </c>
      <c r="K63" s="72" t="str">
        <f t="shared" si="30"/>
        <v/>
      </c>
      <c r="L63" s="72" t="str">
        <f t="shared" si="30"/>
        <v/>
      </c>
      <c r="M63" s="72" t="str">
        <f t="shared" si="30"/>
        <v/>
      </c>
      <c r="N63" s="72" t="str">
        <f t="shared" si="30"/>
        <v/>
      </c>
      <c r="O63" s="71" t="str">
        <f t="shared" si="30"/>
        <v/>
      </c>
      <c r="P63" s="72" t="str">
        <f t="shared" si="30"/>
        <v/>
      </c>
      <c r="Q63" s="72" t="str">
        <f t="shared" si="30"/>
        <v/>
      </c>
      <c r="R63" s="72" t="str">
        <f t="shared" si="30"/>
        <v/>
      </c>
      <c r="S63" s="72" t="str">
        <f t="shared" si="30"/>
        <v/>
      </c>
      <c r="T63" s="71" t="str">
        <f t="shared" si="30"/>
        <v/>
      </c>
      <c r="U63" s="72" t="str">
        <f t="shared" si="30"/>
        <v/>
      </c>
      <c r="V63" s="72" t="str">
        <f t="shared" si="30"/>
        <v/>
      </c>
      <c r="W63" s="72" t="str">
        <f t="shared" si="30"/>
        <v/>
      </c>
      <c r="X63" s="72" t="str">
        <f t="shared" si="30"/>
        <v/>
      </c>
      <c r="Y63" s="71" t="str">
        <f t="shared" si="30"/>
        <v/>
      </c>
      <c r="Z63" s="72" t="str">
        <f t="shared" si="30"/>
        <v/>
      </c>
      <c r="AA63" s="72" t="str">
        <f t="shared" si="30"/>
        <v/>
      </c>
      <c r="AB63" s="72" t="str">
        <f t="shared" si="30"/>
        <v/>
      </c>
      <c r="AC63" s="72" t="str">
        <f t="shared" si="30"/>
        <v/>
      </c>
      <c r="AD63" s="71" t="str">
        <f t="shared" si="30"/>
        <v/>
      </c>
      <c r="AE63" s="71" t="str">
        <f t="shared" si="30"/>
        <v/>
      </c>
      <c r="AF63" s="71" t="str">
        <f t="shared" si="30"/>
        <v/>
      </c>
      <c r="AG63" s="73" t="str">
        <f t="shared" si="30"/>
        <v/>
      </c>
    </row>
    <row r="64" spans="1:34" s="20" customFormat="1" ht="14.25" customHeight="1" x14ac:dyDescent="0.25">
      <c r="A64" s="16" t="s">
        <v>24</v>
      </c>
      <c r="B64" s="197"/>
      <c r="C64" s="237"/>
      <c r="D64" s="71" t="str">
        <f>IFERROR(D$51/D55, "")</f>
        <v/>
      </c>
      <c r="E64" s="71" t="str">
        <f t="shared" ref="E64:AG64" si="31">IFERROR(E$51/E55, "")</f>
        <v/>
      </c>
      <c r="F64" s="72" t="str">
        <f t="shared" si="31"/>
        <v/>
      </c>
      <c r="G64" s="72" t="str">
        <f t="shared" si="31"/>
        <v/>
      </c>
      <c r="H64" s="72" t="str">
        <f t="shared" si="31"/>
        <v/>
      </c>
      <c r="I64" s="72" t="str">
        <f t="shared" si="31"/>
        <v/>
      </c>
      <c r="J64" s="71" t="str">
        <f t="shared" si="31"/>
        <v/>
      </c>
      <c r="K64" s="72" t="str">
        <f t="shared" si="31"/>
        <v/>
      </c>
      <c r="L64" s="72" t="str">
        <f t="shared" si="31"/>
        <v/>
      </c>
      <c r="M64" s="72" t="str">
        <f t="shared" si="31"/>
        <v/>
      </c>
      <c r="N64" s="72" t="str">
        <f t="shared" si="31"/>
        <v/>
      </c>
      <c r="O64" s="71" t="str">
        <f t="shared" si="31"/>
        <v/>
      </c>
      <c r="P64" s="72" t="str">
        <f t="shared" si="31"/>
        <v/>
      </c>
      <c r="Q64" s="72" t="str">
        <f t="shared" si="31"/>
        <v/>
      </c>
      <c r="R64" s="72" t="str">
        <f t="shared" si="31"/>
        <v/>
      </c>
      <c r="S64" s="72" t="str">
        <f t="shared" si="31"/>
        <v/>
      </c>
      <c r="T64" s="71" t="str">
        <f t="shared" si="31"/>
        <v/>
      </c>
      <c r="U64" s="72" t="str">
        <f t="shared" si="31"/>
        <v/>
      </c>
      <c r="V64" s="72" t="str">
        <f t="shared" si="31"/>
        <v/>
      </c>
      <c r="W64" s="72" t="str">
        <f t="shared" si="31"/>
        <v/>
      </c>
      <c r="X64" s="72" t="str">
        <f t="shared" si="31"/>
        <v/>
      </c>
      <c r="Y64" s="71" t="str">
        <f t="shared" si="31"/>
        <v/>
      </c>
      <c r="Z64" s="72" t="str">
        <f t="shared" si="31"/>
        <v/>
      </c>
      <c r="AA64" s="72" t="str">
        <f t="shared" si="31"/>
        <v/>
      </c>
      <c r="AB64" s="72" t="str">
        <f t="shared" si="31"/>
        <v/>
      </c>
      <c r="AC64" s="72" t="str">
        <f t="shared" si="31"/>
        <v/>
      </c>
      <c r="AD64" s="71" t="str">
        <f t="shared" si="31"/>
        <v/>
      </c>
      <c r="AE64" s="71" t="str">
        <f t="shared" si="31"/>
        <v/>
      </c>
      <c r="AF64" s="71" t="str">
        <f t="shared" si="31"/>
        <v/>
      </c>
      <c r="AG64" s="73" t="str">
        <f t="shared" si="31"/>
        <v/>
      </c>
    </row>
    <row r="65" spans="1:34" ht="14.25" customHeight="1" x14ac:dyDescent="0.25">
      <c r="A65" s="38"/>
      <c r="B65" s="202"/>
      <c r="C65" s="232"/>
      <c r="D65" s="51"/>
      <c r="E65" s="51"/>
      <c r="F65" s="52"/>
      <c r="G65" s="52"/>
      <c r="H65" s="52"/>
      <c r="I65" s="52"/>
      <c r="J65" s="51"/>
      <c r="K65" s="52"/>
      <c r="L65" s="52"/>
      <c r="M65" s="52"/>
      <c r="N65" s="52"/>
      <c r="O65" s="51"/>
      <c r="P65" s="52"/>
      <c r="Q65" s="52"/>
      <c r="R65" s="52"/>
      <c r="S65" s="52"/>
      <c r="T65" s="51"/>
      <c r="U65" s="52"/>
      <c r="V65" s="52"/>
      <c r="W65" s="52"/>
      <c r="X65" s="52"/>
      <c r="Y65" s="51"/>
      <c r="Z65" s="52"/>
      <c r="AA65" s="52"/>
      <c r="AB65" s="52"/>
      <c r="AC65" s="52"/>
      <c r="AD65" s="51"/>
      <c r="AE65" s="51"/>
      <c r="AF65" s="51"/>
      <c r="AG65" s="53"/>
      <c r="AH65" s="20"/>
    </row>
    <row r="66" spans="1:34" ht="14.25" customHeight="1" x14ac:dyDescent="0.25">
      <c r="A66" s="12" t="s">
        <v>25</v>
      </c>
      <c r="B66" s="196"/>
      <c r="C66" s="227"/>
      <c r="D66" s="13"/>
      <c r="E66" s="13"/>
      <c r="F66" s="14"/>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5"/>
      <c r="AH66" s="20"/>
    </row>
    <row r="67" spans="1:34" s="20" customFormat="1" ht="14.25" customHeight="1" outlineLevel="1" x14ac:dyDescent="0.25">
      <c r="A67" s="16" t="s">
        <v>146</v>
      </c>
      <c r="B67" s="197"/>
      <c r="C67" s="228"/>
      <c r="D67" s="17">
        <f>IFERROR(
IFERROR(INDEX(MO_BS_Cash,0,MATCH(D$3,MO_Common_ColumnHeader,0))+IFERROR(INDEX(MO_BS_STInvestments,0,MATCH(D$3,MO_Common_ColumnHeader,0)),0),INDEX(MO_BSS_Cash,0,MATCH(D$3,MO_Common_ColumnHeader,0))), 0)</f>
        <v>0</v>
      </c>
      <c r="E67" s="17">
        <f>IFERROR(
IFERROR(INDEX(MO_BS_Cash,0,MATCH(E$3,MO_Common_ColumnHeader,0))+IFERROR(INDEX(MO_BS_STInvestments,0,MATCH(E$3,MO_Common_ColumnHeader,0)),0),INDEX(MO_BSS_Cash,0,MATCH(E$3,MO_Common_ColumnHeader,0))), 0)</f>
        <v>0</v>
      </c>
      <c r="F67" s="18">
        <f>IFERROR(
IFERROR(INDEX(MO_BS_Cash,0,MATCH(F$3,MO_Common_ColumnHeader,0))+IFERROR(INDEX(MO_BS_STInvestments,0,MATCH(F$3,MO_Common_ColumnHeader,0)),0),INDEX(MO_BSS_Cash,0,MATCH(F$3,MO_Common_ColumnHeader,0))), 0)</f>
        <v>0</v>
      </c>
      <c r="G67" s="18">
        <f>IFERROR(
IFERROR(INDEX(MO_BS_Cash,0,MATCH(G$3,MO_Common_ColumnHeader,0))+IFERROR(INDEX(MO_BS_STInvestments,0,MATCH(G$3,MO_Common_ColumnHeader,0)),0),INDEX(MO_BSS_Cash,0,MATCH(G$3,MO_Common_ColumnHeader,0))), 0)</f>
        <v>0</v>
      </c>
      <c r="H67" s="18">
        <f>IFERROR(
IFERROR(INDEX(MO_BS_Cash,0,MATCH(H$3,MO_Common_ColumnHeader,0))+IFERROR(INDEX(MO_BS_STInvestments,0,MATCH(H$3,MO_Common_ColumnHeader,0)),0),INDEX(MO_BSS_Cash,0,MATCH(H$3,MO_Common_ColumnHeader,0))), 0)</f>
        <v>0</v>
      </c>
      <c r="I67" s="18">
        <f>IFERROR(
IFERROR(INDEX(MO_BS_Cash,0,MATCH(I$3,MO_Common_ColumnHeader,0))+IFERROR(INDEX(MO_BS_STInvestments,0,MATCH(I$3,MO_Common_ColumnHeader,0)),0),INDEX(MO_BSS_Cash,0,MATCH(I$3,MO_Common_ColumnHeader,0))), 0)</f>
        <v>0</v>
      </c>
      <c r="J67" s="17">
        <f>IFERROR(
IFERROR(INDEX(MO_BS_Cash,0,MATCH(J$3,MO_Common_ColumnHeader,0))+IFERROR(INDEX(MO_BS_STInvestments,0,MATCH(J$3,MO_Common_ColumnHeader,0)),0),INDEX(MO_BSS_Cash,0,MATCH(J$3,MO_Common_ColumnHeader,0))), 0)</f>
        <v>0</v>
      </c>
      <c r="K67" s="18">
        <f>IFERROR(
IFERROR(INDEX(MO_BS_Cash,0,MATCH(K$3,MO_Common_ColumnHeader,0))+IFERROR(INDEX(MO_BS_STInvestments,0,MATCH(K$3,MO_Common_ColumnHeader,0)),0),INDEX(MO_BSS_Cash,0,MATCH(K$3,MO_Common_ColumnHeader,0))), 0)</f>
        <v>0</v>
      </c>
      <c r="L67" s="18">
        <f>IFERROR(
IFERROR(INDEX(MO_BS_Cash,0,MATCH(L$3,MO_Common_ColumnHeader,0))+IFERROR(INDEX(MO_BS_STInvestments,0,MATCH(L$3,MO_Common_ColumnHeader,0)),0),INDEX(MO_BSS_Cash,0,MATCH(L$3,MO_Common_ColumnHeader,0))), 0)</f>
        <v>0</v>
      </c>
      <c r="M67" s="18">
        <f>IFERROR(
IFERROR(INDEX(MO_BS_Cash,0,MATCH(M$3,MO_Common_ColumnHeader,0))+IFERROR(INDEX(MO_BS_STInvestments,0,MATCH(M$3,MO_Common_ColumnHeader,0)),0),INDEX(MO_BSS_Cash,0,MATCH(M$3,MO_Common_ColumnHeader,0))), 0)</f>
        <v>0</v>
      </c>
      <c r="N67" s="18">
        <f>IFERROR(
IFERROR(INDEX(MO_BS_Cash,0,MATCH(N$3,MO_Common_ColumnHeader,0))+IFERROR(INDEX(MO_BS_STInvestments,0,MATCH(N$3,MO_Common_ColumnHeader,0)),0),INDEX(MO_BSS_Cash,0,MATCH(N$3,MO_Common_ColumnHeader,0))), 0)</f>
        <v>0</v>
      </c>
      <c r="O67" s="17">
        <f>IFERROR(
IFERROR(INDEX(MO_BS_Cash,0,MATCH(O$3,MO_Common_ColumnHeader,0))+IFERROR(INDEX(MO_BS_STInvestments,0,MATCH(O$3,MO_Common_ColumnHeader,0)),0),INDEX(MO_BSS_Cash,0,MATCH(O$3,MO_Common_ColumnHeader,0))), 0)</f>
        <v>0</v>
      </c>
      <c r="P67" s="18">
        <f>IFERROR(
IFERROR(INDEX(MO_BS_Cash,0,MATCH(P$3,MO_Common_ColumnHeader,0))+IFERROR(INDEX(MO_BS_STInvestments,0,MATCH(P$3,MO_Common_ColumnHeader,0)),0),INDEX(MO_BSS_Cash,0,MATCH(P$3,MO_Common_ColumnHeader,0))), 0)</f>
        <v>0</v>
      </c>
      <c r="Q67" s="18">
        <f>IFERROR(
IFERROR(INDEX(MO_BS_Cash,0,MATCH(Q$3,MO_Common_ColumnHeader,0))+IFERROR(INDEX(MO_BS_STInvestments,0,MATCH(Q$3,MO_Common_ColumnHeader,0)),0),INDEX(MO_BSS_Cash,0,MATCH(Q$3,MO_Common_ColumnHeader,0))), 0)</f>
        <v>0</v>
      </c>
      <c r="R67" s="18">
        <f>IFERROR(
IFERROR(INDEX(MO_BS_Cash,0,MATCH(R$3,MO_Common_ColumnHeader,0))+IFERROR(INDEX(MO_BS_STInvestments,0,MATCH(R$3,MO_Common_ColumnHeader,0)),0),INDEX(MO_BSS_Cash,0,MATCH(R$3,MO_Common_ColumnHeader,0))), 0)</f>
        <v>0</v>
      </c>
      <c r="S67" s="18">
        <f>IFERROR(
IFERROR(INDEX(MO_BS_Cash,0,MATCH(S$3,MO_Common_ColumnHeader,0))+IFERROR(INDEX(MO_BS_STInvestments,0,MATCH(S$3,MO_Common_ColumnHeader,0)),0),INDEX(MO_BSS_Cash,0,MATCH(S$3,MO_Common_ColumnHeader,0))), 0)</f>
        <v>0</v>
      </c>
      <c r="T67" s="17">
        <f>IFERROR(
IFERROR(INDEX(MO_BS_Cash,0,MATCH(T$3,MO_Common_ColumnHeader,0))+IFERROR(INDEX(MO_BS_STInvestments,0,MATCH(T$3,MO_Common_ColumnHeader,0)),0),INDEX(MO_BSS_Cash,0,MATCH(T$3,MO_Common_ColumnHeader,0))), 0)</f>
        <v>0</v>
      </c>
      <c r="U67" s="18">
        <f>IFERROR(
IFERROR(INDEX(MO_BS_Cash,0,MATCH(U$3,MO_Common_ColumnHeader,0))+IFERROR(INDEX(MO_BS_STInvestments,0,MATCH(U$3,MO_Common_ColumnHeader,0)),0),INDEX(MO_BSS_Cash,0,MATCH(U$3,MO_Common_ColumnHeader,0))), 0)</f>
        <v>0</v>
      </c>
      <c r="V67" s="18">
        <f>IFERROR(
IFERROR(INDEX(MO_BS_Cash,0,MATCH(V$3,MO_Common_ColumnHeader,0))+IFERROR(INDEX(MO_BS_STInvestments,0,MATCH(V$3,MO_Common_ColumnHeader,0)),0),INDEX(MO_BSS_Cash,0,MATCH(V$3,MO_Common_ColumnHeader,0))), 0)</f>
        <v>0</v>
      </c>
      <c r="W67" s="18">
        <f>IFERROR(
IFERROR(INDEX(MO_BS_Cash,0,MATCH(W$3,MO_Common_ColumnHeader,0))+IFERROR(INDEX(MO_BS_STInvestments,0,MATCH(W$3,MO_Common_ColumnHeader,0)),0),INDEX(MO_BSS_Cash,0,MATCH(W$3,MO_Common_ColumnHeader,0))), 0)</f>
        <v>0</v>
      </c>
      <c r="X67" s="18">
        <f>IFERROR(
IFERROR(INDEX(MO_BS_Cash,0,MATCH(X$3,MO_Common_ColumnHeader,0))+IFERROR(INDEX(MO_BS_STInvestments,0,MATCH(X$3,MO_Common_ColumnHeader,0)),0),INDEX(MO_BSS_Cash,0,MATCH(X$3,MO_Common_ColumnHeader,0))), 0)</f>
        <v>0</v>
      </c>
      <c r="Y67" s="17">
        <f>IFERROR(
IFERROR(INDEX(MO_BS_Cash,0,MATCH(Y$3,MO_Common_ColumnHeader,0))+IFERROR(INDEX(MO_BS_STInvestments,0,MATCH(Y$3,MO_Common_ColumnHeader,0)),0),INDEX(MO_BSS_Cash,0,MATCH(Y$3,MO_Common_ColumnHeader,0))), 0)</f>
        <v>0</v>
      </c>
      <c r="Z67" s="18">
        <f>IFERROR(
IFERROR(INDEX(MO_BS_Cash,0,MATCH(Z$3,MO_Common_ColumnHeader,0))+IFERROR(INDEX(MO_BS_STInvestments,0,MATCH(Z$3,MO_Common_ColumnHeader,0)),0),INDEX(MO_BSS_Cash,0,MATCH(Z$3,MO_Common_ColumnHeader,0))), 0)</f>
        <v>0</v>
      </c>
      <c r="AA67" s="18">
        <f>IFERROR(
IFERROR(INDEX(MO_BS_Cash,0,MATCH(AA$3,MO_Common_ColumnHeader,0))+IFERROR(INDEX(MO_BS_STInvestments,0,MATCH(AA$3,MO_Common_ColumnHeader,0)),0),INDEX(MO_BSS_Cash,0,MATCH(AA$3,MO_Common_ColumnHeader,0))), 0)</f>
        <v>0</v>
      </c>
      <c r="AB67" s="18">
        <f>IFERROR(
IFERROR(INDEX(MO_BS_Cash,0,MATCH(AB$3,MO_Common_ColumnHeader,0))+IFERROR(INDEX(MO_BS_STInvestments,0,MATCH(AB$3,MO_Common_ColumnHeader,0)),0),INDEX(MO_BSS_Cash,0,MATCH(AB$3,MO_Common_ColumnHeader,0))), 0)</f>
        <v>0</v>
      </c>
      <c r="AC67" s="18">
        <f>IFERROR(
IFERROR(INDEX(MO_BS_Cash,0,MATCH(AC$3,MO_Common_ColumnHeader,0))+IFERROR(INDEX(MO_BS_STInvestments,0,MATCH(AC$3,MO_Common_ColumnHeader,0)),0),INDEX(MO_BSS_Cash,0,MATCH(AC$3,MO_Common_ColumnHeader,0))), 0)</f>
        <v>0</v>
      </c>
      <c r="AD67" s="17">
        <f>IFERROR(
IFERROR(INDEX(MO_BS_Cash,0,MATCH(AD$3,MO_Common_ColumnHeader,0))+IFERROR(INDEX(MO_BS_STInvestments,0,MATCH(AD$3,MO_Common_ColumnHeader,0)),0),INDEX(MO_BSS_Cash,0,MATCH(AD$3,MO_Common_ColumnHeader,0))), 0)</f>
        <v>0</v>
      </c>
      <c r="AE67" s="17">
        <f>IFERROR(
IFERROR(INDEX(MO_BS_Cash,0,MATCH(AE$3,MO_Common_ColumnHeader,0))+IFERROR(INDEX(MO_BS_STInvestments,0,MATCH(AE$3,MO_Common_ColumnHeader,0)),0),INDEX(MO_BSS_Cash,0,MATCH(AE$3,MO_Common_ColumnHeader,0))), 0)</f>
        <v>0</v>
      </c>
      <c r="AF67" s="17">
        <f>IFERROR(
IFERROR(INDEX(MO_BS_Cash,0,MATCH(AF$3,MO_Common_ColumnHeader,0))+IFERROR(INDEX(MO_BS_STInvestments,0,MATCH(AF$3,MO_Common_ColumnHeader,0)),0),INDEX(MO_BSS_Cash,0,MATCH(AF$3,MO_Common_ColumnHeader,0))), 0)</f>
        <v>0</v>
      </c>
      <c r="AG67" s="19">
        <f>IFERROR(
IFERROR(INDEX(MO_BS_Cash,0,MATCH(AG$3,MO_Common_ColumnHeader,0))+IFERROR(INDEX(MO_BS_STInvestments,0,MATCH(AG$3,MO_Common_ColumnHeader,0)),0),INDEX(MO_BSS_Cash,0,MATCH(AG$3,MO_Common_ColumnHeader,0))), 0)</f>
        <v>0</v>
      </c>
    </row>
    <row r="68" spans="1:34" s="20" customFormat="1" ht="14.25" customHeight="1" outlineLevel="1" x14ac:dyDescent="0.25">
      <c r="A68" s="16" t="str">
        <f>A34</f>
        <v>Accounts Receivable</v>
      </c>
      <c r="B68" s="197"/>
      <c r="C68" s="228"/>
      <c r="D68" s="17">
        <f t="shared" ref="D68:AG68" si="32">D34</f>
        <v>0</v>
      </c>
      <c r="E68" s="17">
        <f t="shared" si="32"/>
        <v>0</v>
      </c>
      <c r="F68" s="18">
        <f t="shared" si="32"/>
        <v>0</v>
      </c>
      <c r="G68" s="18">
        <f t="shared" si="32"/>
        <v>0</v>
      </c>
      <c r="H68" s="18">
        <f t="shared" si="32"/>
        <v>0</v>
      </c>
      <c r="I68" s="18">
        <f t="shared" si="32"/>
        <v>0</v>
      </c>
      <c r="J68" s="17">
        <f t="shared" si="32"/>
        <v>0</v>
      </c>
      <c r="K68" s="18">
        <f t="shared" si="32"/>
        <v>0</v>
      </c>
      <c r="L68" s="18">
        <f t="shared" si="32"/>
        <v>0</v>
      </c>
      <c r="M68" s="18">
        <f t="shared" si="32"/>
        <v>0</v>
      </c>
      <c r="N68" s="18">
        <f t="shared" si="32"/>
        <v>0</v>
      </c>
      <c r="O68" s="17">
        <f t="shared" si="32"/>
        <v>0</v>
      </c>
      <c r="P68" s="18">
        <f t="shared" si="32"/>
        <v>0</v>
      </c>
      <c r="Q68" s="18">
        <f t="shared" si="32"/>
        <v>0</v>
      </c>
      <c r="R68" s="18">
        <f t="shared" si="32"/>
        <v>0</v>
      </c>
      <c r="S68" s="18">
        <f t="shared" si="32"/>
        <v>0</v>
      </c>
      <c r="T68" s="17">
        <f t="shared" si="32"/>
        <v>0</v>
      </c>
      <c r="U68" s="18">
        <f t="shared" si="32"/>
        <v>0</v>
      </c>
      <c r="V68" s="18">
        <f t="shared" si="32"/>
        <v>0</v>
      </c>
      <c r="W68" s="18">
        <f t="shared" si="32"/>
        <v>0</v>
      </c>
      <c r="X68" s="18">
        <f t="shared" si="32"/>
        <v>0</v>
      </c>
      <c r="Y68" s="17">
        <f t="shared" si="32"/>
        <v>0</v>
      </c>
      <c r="Z68" s="18">
        <f t="shared" si="32"/>
        <v>0</v>
      </c>
      <c r="AA68" s="18">
        <f t="shared" si="32"/>
        <v>0</v>
      </c>
      <c r="AB68" s="18">
        <f t="shared" si="32"/>
        <v>0</v>
      </c>
      <c r="AC68" s="18">
        <f t="shared" si="32"/>
        <v>0</v>
      </c>
      <c r="AD68" s="17">
        <f t="shared" si="32"/>
        <v>0</v>
      </c>
      <c r="AE68" s="17">
        <f t="shared" si="32"/>
        <v>0</v>
      </c>
      <c r="AF68" s="17">
        <f t="shared" si="32"/>
        <v>0</v>
      </c>
      <c r="AG68" s="19">
        <f t="shared" si="32"/>
        <v>0</v>
      </c>
    </row>
    <row r="69" spans="1:34" s="20" customFormat="1" ht="14.25" customHeight="1" outlineLevel="1" x14ac:dyDescent="0.25">
      <c r="A69" s="16" t="s">
        <v>26</v>
      </c>
      <c r="B69" s="197"/>
      <c r="C69" s="228"/>
      <c r="D69" s="17">
        <f>IFERROR(INDEX(MO_BS_CA,0,MATCH(D$3,MO_Common_ColumnHeader,0)),0)</f>
        <v>0</v>
      </c>
      <c r="E69" s="17">
        <f>IFERROR(INDEX(MO_BS_CA,0,MATCH(E$3,MO_Common_ColumnHeader,0)),0)</f>
        <v>0</v>
      </c>
      <c r="F69" s="18">
        <f>IFERROR(INDEX(MO_BS_CA,0,MATCH(F$3,MO_Common_ColumnHeader,0)),0)</f>
        <v>0</v>
      </c>
      <c r="G69" s="18">
        <f>IFERROR(INDEX(MO_BS_CA,0,MATCH(G$3,MO_Common_ColumnHeader,0)),0)</f>
        <v>0</v>
      </c>
      <c r="H69" s="18">
        <f>IFERROR(INDEX(MO_BS_CA,0,MATCH(H$3,MO_Common_ColumnHeader,0)),0)</f>
        <v>0</v>
      </c>
      <c r="I69" s="18">
        <f>IFERROR(INDEX(MO_BS_CA,0,MATCH(I$3,MO_Common_ColumnHeader,0)),0)</f>
        <v>0</v>
      </c>
      <c r="J69" s="17">
        <f>IFERROR(INDEX(MO_BS_CA,0,MATCH(J$3,MO_Common_ColumnHeader,0)),0)</f>
        <v>0</v>
      </c>
      <c r="K69" s="18">
        <f>IFERROR(INDEX(MO_BS_CA,0,MATCH(K$3,MO_Common_ColumnHeader,0)),0)</f>
        <v>0</v>
      </c>
      <c r="L69" s="18">
        <f>IFERROR(INDEX(MO_BS_CA,0,MATCH(L$3,MO_Common_ColumnHeader,0)),0)</f>
        <v>0</v>
      </c>
      <c r="M69" s="18">
        <f>IFERROR(INDEX(MO_BS_CA,0,MATCH(M$3,MO_Common_ColumnHeader,0)),0)</f>
        <v>0</v>
      </c>
      <c r="N69" s="18">
        <f>IFERROR(INDEX(MO_BS_CA,0,MATCH(N$3,MO_Common_ColumnHeader,0)),0)</f>
        <v>0</v>
      </c>
      <c r="O69" s="17">
        <f>IFERROR(INDEX(MO_BS_CA,0,MATCH(O$3,MO_Common_ColumnHeader,0)),0)</f>
        <v>0</v>
      </c>
      <c r="P69" s="18">
        <f>IFERROR(INDEX(MO_BS_CA,0,MATCH(P$3,MO_Common_ColumnHeader,0)),0)</f>
        <v>0</v>
      </c>
      <c r="Q69" s="18">
        <f>IFERROR(INDEX(MO_BS_CA,0,MATCH(Q$3,MO_Common_ColumnHeader,0)),0)</f>
        <v>0</v>
      </c>
      <c r="R69" s="18">
        <f>IFERROR(INDEX(MO_BS_CA,0,MATCH(R$3,MO_Common_ColumnHeader,0)),0)</f>
        <v>0</v>
      </c>
      <c r="S69" s="18">
        <f>IFERROR(INDEX(MO_BS_CA,0,MATCH(S$3,MO_Common_ColumnHeader,0)),0)</f>
        <v>0</v>
      </c>
      <c r="T69" s="17">
        <f>IFERROR(INDEX(MO_BS_CA,0,MATCH(T$3,MO_Common_ColumnHeader,0)),0)</f>
        <v>0</v>
      </c>
      <c r="U69" s="18">
        <f>IFERROR(INDEX(MO_BS_CA,0,MATCH(U$3,MO_Common_ColumnHeader,0)),0)</f>
        <v>0</v>
      </c>
      <c r="V69" s="18">
        <f>IFERROR(INDEX(MO_BS_CA,0,MATCH(V$3,MO_Common_ColumnHeader,0)),0)</f>
        <v>0</v>
      </c>
      <c r="W69" s="18">
        <f>IFERROR(INDEX(MO_BS_CA,0,MATCH(W$3,MO_Common_ColumnHeader,0)),0)</f>
        <v>0</v>
      </c>
      <c r="X69" s="18">
        <f>IFERROR(INDEX(MO_BS_CA,0,MATCH(X$3,MO_Common_ColumnHeader,0)),0)</f>
        <v>0</v>
      </c>
      <c r="Y69" s="17">
        <f>IFERROR(INDEX(MO_BS_CA,0,MATCH(Y$3,MO_Common_ColumnHeader,0)),0)</f>
        <v>0</v>
      </c>
      <c r="Z69" s="18">
        <f>IFERROR(INDEX(MO_BS_CA,0,MATCH(Z$3,MO_Common_ColumnHeader,0)),0)</f>
        <v>0</v>
      </c>
      <c r="AA69" s="18">
        <f>IFERROR(INDEX(MO_BS_CA,0,MATCH(AA$3,MO_Common_ColumnHeader,0)),0)</f>
        <v>0</v>
      </c>
      <c r="AB69" s="18">
        <f>IFERROR(INDEX(MO_BS_CA,0,MATCH(AB$3,MO_Common_ColumnHeader,0)),0)</f>
        <v>0</v>
      </c>
      <c r="AC69" s="18">
        <f>IFERROR(INDEX(MO_BS_CA,0,MATCH(AC$3,MO_Common_ColumnHeader,0)),0)</f>
        <v>0</v>
      </c>
      <c r="AD69" s="17">
        <f>IFERROR(INDEX(MO_BS_CA,0,MATCH(AD$3,MO_Common_ColumnHeader,0)),0)</f>
        <v>0</v>
      </c>
      <c r="AE69" s="17">
        <f>IFERROR(INDEX(MO_BS_CA,0,MATCH(AE$3,MO_Common_ColumnHeader,0)),0)</f>
        <v>0</v>
      </c>
      <c r="AF69" s="17">
        <f>IFERROR(INDEX(MO_BS_CA,0,MATCH(AF$3,MO_Common_ColumnHeader,0)),0)</f>
        <v>0</v>
      </c>
      <c r="AG69" s="19">
        <f>IFERROR(INDEX(MO_BS_CA,0,MATCH(AG$3,MO_Common_ColumnHeader,0)),0)</f>
        <v>0</v>
      </c>
    </row>
    <row r="70" spans="1:34" s="20" customFormat="1" ht="14.25" customHeight="1" outlineLevel="1" x14ac:dyDescent="0.25">
      <c r="A70" s="16" t="s">
        <v>153</v>
      </c>
      <c r="B70" s="197"/>
      <c r="C70" s="228"/>
      <c r="D70" s="17">
        <f>IFERROR(INDEX(MO_BS_OL_Current,0,MATCH(D$3,MO_Common_ColumnHeader,0)),0)</f>
        <v>0</v>
      </c>
      <c r="E70" s="17">
        <f>IFERROR(INDEX(MO_BS_OL_Current,0,MATCH(E$3,MO_Common_ColumnHeader,0)),0)</f>
        <v>0</v>
      </c>
      <c r="F70" s="18">
        <f>IFERROR(INDEX(MO_BS_OL_Current,0,MATCH(F$3,MO_Common_ColumnHeader,0)),0)</f>
        <v>0</v>
      </c>
      <c r="G70" s="18">
        <f>IFERROR(INDEX(MO_BS_OL_Current,0,MATCH(G$3,MO_Common_ColumnHeader,0)),0)</f>
        <v>0</v>
      </c>
      <c r="H70" s="18">
        <f>IFERROR(INDEX(MO_BS_OL_Current,0,MATCH(H$3,MO_Common_ColumnHeader,0)),0)</f>
        <v>0</v>
      </c>
      <c r="I70" s="18">
        <f>IFERROR(INDEX(MO_BS_OL_Current,0,MATCH(I$3,MO_Common_ColumnHeader,0)),0)</f>
        <v>0</v>
      </c>
      <c r="J70" s="17">
        <f>IFERROR(INDEX(MO_BS_OL_Current,0,MATCH(J$3,MO_Common_ColumnHeader,0)),0)</f>
        <v>0</v>
      </c>
      <c r="K70" s="18">
        <f>IFERROR(INDEX(MO_BS_OL_Current,0,MATCH(K$3,MO_Common_ColumnHeader,0)),0)</f>
        <v>0</v>
      </c>
      <c r="L70" s="18">
        <f>IFERROR(INDEX(MO_BS_OL_Current,0,MATCH(L$3,MO_Common_ColumnHeader,0)),0)</f>
        <v>0</v>
      </c>
      <c r="M70" s="18">
        <f>IFERROR(INDEX(MO_BS_OL_Current,0,MATCH(M$3,MO_Common_ColumnHeader,0)),0)</f>
        <v>0</v>
      </c>
      <c r="N70" s="18">
        <f>IFERROR(INDEX(MO_BS_OL_Current,0,MATCH(N$3,MO_Common_ColumnHeader,0)),0)</f>
        <v>0</v>
      </c>
      <c r="O70" s="17">
        <f>IFERROR(INDEX(MO_BS_OL_Current,0,MATCH(O$3,MO_Common_ColumnHeader,0)),0)</f>
        <v>0</v>
      </c>
      <c r="P70" s="18">
        <f>IFERROR(INDEX(MO_BS_OL_Current,0,MATCH(P$3,MO_Common_ColumnHeader,0)),0)</f>
        <v>0</v>
      </c>
      <c r="Q70" s="18">
        <f>IFERROR(INDEX(MO_BS_OL_Current,0,MATCH(Q$3,MO_Common_ColumnHeader,0)),0)</f>
        <v>0</v>
      </c>
      <c r="R70" s="18">
        <f>IFERROR(INDEX(MO_BS_OL_Current,0,MATCH(R$3,MO_Common_ColumnHeader,0)),0)</f>
        <v>0</v>
      </c>
      <c r="S70" s="18">
        <f>IFERROR(INDEX(MO_BS_OL_Current,0,MATCH(S$3,MO_Common_ColumnHeader,0)),0)</f>
        <v>0</v>
      </c>
      <c r="T70" s="17">
        <f>IFERROR(INDEX(MO_BS_OL_Current,0,MATCH(T$3,MO_Common_ColumnHeader,0)),0)</f>
        <v>0</v>
      </c>
      <c r="U70" s="18">
        <f>IFERROR(INDEX(MO_BS_OL_Current,0,MATCH(U$3,MO_Common_ColumnHeader,0)),0)</f>
        <v>0</v>
      </c>
      <c r="V70" s="18">
        <f>IFERROR(INDEX(MO_BS_OL_Current,0,MATCH(V$3,MO_Common_ColumnHeader,0)),0)</f>
        <v>0</v>
      </c>
      <c r="W70" s="18">
        <f>IFERROR(INDEX(MO_BS_OL_Current,0,MATCH(W$3,MO_Common_ColumnHeader,0)),0)</f>
        <v>0</v>
      </c>
      <c r="X70" s="18">
        <f>IFERROR(INDEX(MO_BS_OL_Current,0,MATCH(X$3,MO_Common_ColumnHeader,0)),0)</f>
        <v>0</v>
      </c>
      <c r="Y70" s="17">
        <f>IFERROR(INDEX(MO_BS_OL_Current,0,MATCH(Y$3,MO_Common_ColumnHeader,0)),0)</f>
        <v>0</v>
      </c>
      <c r="Z70" s="18">
        <f>IFERROR(INDEX(MO_BS_OL_Current,0,MATCH(Z$3,MO_Common_ColumnHeader,0)),0)</f>
        <v>0</v>
      </c>
      <c r="AA70" s="18">
        <f>IFERROR(INDEX(MO_BS_OL_Current,0,MATCH(AA$3,MO_Common_ColumnHeader,0)),0)</f>
        <v>0</v>
      </c>
      <c r="AB70" s="18">
        <f>IFERROR(INDEX(MO_BS_OL_Current,0,MATCH(AB$3,MO_Common_ColumnHeader,0)),0)</f>
        <v>0</v>
      </c>
      <c r="AC70" s="18">
        <f>IFERROR(INDEX(MO_BS_OL_Current,0,MATCH(AC$3,MO_Common_ColumnHeader,0)),0)</f>
        <v>0</v>
      </c>
      <c r="AD70" s="17">
        <f>IFERROR(INDEX(MO_BS_OL_Current,0,MATCH(AD$3,MO_Common_ColumnHeader,0)),0)</f>
        <v>0</v>
      </c>
      <c r="AE70" s="17">
        <f>IFERROR(INDEX(MO_BS_OL_Current,0,MATCH(AE$3,MO_Common_ColumnHeader,0)),0)</f>
        <v>0</v>
      </c>
      <c r="AF70" s="17">
        <f>IFERROR(INDEX(MO_BS_OL_Current,0,MATCH(AF$3,MO_Common_ColumnHeader,0)),0)</f>
        <v>0</v>
      </c>
      <c r="AG70" s="19">
        <f>IFERROR(INDEX(MO_BS_OL_Current,0,MATCH(AG$3,MO_Common_ColumnHeader,0)),0)</f>
        <v>0</v>
      </c>
    </row>
    <row r="71" spans="1:34" s="20" customFormat="1" ht="14.25" customHeight="1" outlineLevel="1" x14ac:dyDescent="0.25">
      <c r="A71" s="16" t="s">
        <v>27</v>
      </c>
      <c r="B71" s="197"/>
      <c r="C71" s="228"/>
      <c r="D71" s="17">
        <f>IFERROR(INDEX(MO_BSS_Debt_ST,0,MATCH(D$3,MO_Common_ColumnHeader,0)),0)</f>
        <v>0</v>
      </c>
      <c r="E71" s="17">
        <f>IFERROR(INDEX(MO_BSS_Debt_ST,0,MATCH(E$3,MO_Common_ColumnHeader,0)),0)</f>
        <v>0</v>
      </c>
      <c r="F71" s="18">
        <f>IFERROR(INDEX(MO_BSS_Debt_ST,0,MATCH(F$3,MO_Common_ColumnHeader,0)),0)</f>
        <v>0</v>
      </c>
      <c r="G71" s="18">
        <f>IFERROR(INDEX(MO_BSS_Debt_ST,0,MATCH(G$3,MO_Common_ColumnHeader,0)),0)</f>
        <v>0</v>
      </c>
      <c r="H71" s="18">
        <f>IFERROR(INDEX(MO_BSS_Debt_ST,0,MATCH(H$3,MO_Common_ColumnHeader,0)),0)</f>
        <v>0</v>
      </c>
      <c r="I71" s="18">
        <f>IFERROR(INDEX(MO_BSS_Debt_ST,0,MATCH(I$3,MO_Common_ColumnHeader,0)),0)</f>
        <v>0</v>
      </c>
      <c r="J71" s="17">
        <f>IFERROR(INDEX(MO_BSS_Debt_ST,0,MATCH(J$3,MO_Common_ColumnHeader,0)),0)</f>
        <v>0</v>
      </c>
      <c r="K71" s="18">
        <f>IFERROR(INDEX(MO_BSS_Debt_ST,0,MATCH(K$3,MO_Common_ColumnHeader,0)),0)</f>
        <v>0</v>
      </c>
      <c r="L71" s="18">
        <f>IFERROR(INDEX(MO_BSS_Debt_ST,0,MATCH(L$3,MO_Common_ColumnHeader,0)),0)</f>
        <v>0</v>
      </c>
      <c r="M71" s="18">
        <f>IFERROR(INDEX(MO_BSS_Debt_ST,0,MATCH(M$3,MO_Common_ColumnHeader,0)),0)</f>
        <v>0</v>
      </c>
      <c r="N71" s="18">
        <f>IFERROR(INDEX(MO_BSS_Debt_ST,0,MATCH(N$3,MO_Common_ColumnHeader,0)),0)</f>
        <v>0</v>
      </c>
      <c r="O71" s="17">
        <f>IFERROR(INDEX(MO_BSS_Debt_ST,0,MATCH(O$3,MO_Common_ColumnHeader,0)),0)</f>
        <v>0</v>
      </c>
      <c r="P71" s="18">
        <f>IFERROR(INDEX(MO_BSS_Debt_ST,0,MATCH(P$3,MO_Common_ColumnHeader,0)),0)</f>
        <v>0</v>
      </c>
      <c r="Q71" s="18">
        <f>IFERROR(INDEX(MO_BSS_Debt_ST,0,MATCH(Q$3,MO_Common_ColumnHeader,0)),0)</f>
        <v>0</v>
      </c>
      <c r="R71" s="18">
        <f>IFERROR(INDEX(MO_BSS_Debt_ST,0,MATCH(R$3,MO_Common_ColumnHeader,0)),0)</f>
        <v>0</v>
      </c>
      <c r="S71" s="18">
        <f>IFERROR(INDEX(MO_BSS_Debt_ST,0,MATCH(S$3,MO_Common_ColumnHeader,0)),0)</f>
        <v>0</v>
      </c>
      <c r="T71" s="17">
        <f>IFERROR(INDEX(MO_BSS_Debt_ST,0,MATCH(T$3,MO_Common_ColumnHeader,0)),0)</f>
        <v>0</v>
      </c>
      <c r="U71" s="18">
        <f>IFERROR(INDEX(MO_BSS_Debt_ST,0,MATCH(U$3,MO_Common_ColumnHeader,0)),0)</f>
        <v>0</v>
      </c>
      <c r="V71" s="18">
        <f>IFERROR(INDEX(MO_BSS_Debt_ST,0,MATCH(V$3,MO_Common_ColumnHeader,0)),0)</f>
        <v>0</v>
      </c>
      <c r="W71" s="18">
        <f>IFERROR(INDEX(MO_BSS_Debt_ST,0,MATCH(W$3,MO_Common_ColumnHeader,0)),0)</f>
        <v>0</v>
      </c>
      <c r="X71" s="18">
        <f>IFERROR(INDEX(MO_BSS_Debt_ST,0,MATCH(X$3,MO_Common_ColumnHeader,0)),0)</f>
        <v>0</v>
      </c>
      <c r="Y71" s="17">
        <f>IFERROR(INDEX(MO_BSS_Debt_ST,0,MATCH(Y$3,MO_Common_ColumnHeader,0)),0)</f>
        <v>0</v>
      </c>
      <c r="Z71" s="18">
        <f>IFERROR(INDEX(MO_BSS_Debt_ST,0,MATCH(Z$3,MO_Common_ColumnHeader,0)),0)</f>
        <v>0</v>
      </c>
      <c r="AA71" s="18">
        <f>IFERROR(INDEX(MO_BSS_Debt_ST,0,MATCH(AA$3,MO_Common_ColumnHeader,0)),0)</f>
        <v>0</v>
      </c>
      <c r="AB71" s="18">
        <f>IFERROR(INDEX(MO_BSS_Debt_ST,0,MATCH(AB$3,MO_Common_ColumnHeader,0)),0)</f>
        <v>0</v>
      </c>
      <c r="AC71" s="18">
        <f>IFERROR(INDEX(MO_BSS_Debt_ST,0,MATCH(AC$3,MO_Common_ColumnHeader,0)),0)</f>
        <v>0</v>
      </c>
      <c r="AD71" s="17">
        <f>IFERROR(INDEX(MO_BSS_Debt_ST,0,MATCH(AD$3,MO_Common_ColumnHeader,0)),0)</f>
        <v>0</v>
      </c>
      <c r="AE71" s="17">
        <f>IFERROR(INDEX(MO_BSS_Debt_ST,0,MATCH(AE$3,MO_Common_ColumnHeader,0)),0)</f>
        <v>0</v>
      </c>
      <c r="AF71" s="17">
        <f>IFERROR(INDEX(MO_BSS_Debt_ST,0,MATCH(AF$3,MO_Common_ColumnHeader,0)),0)</f>
        <v>0</v>
      </c>
      <c r="AG71" s="19">
        <f>IFERROR(INDEX(MO_BSS_Debt_ST,0,MATCH(AG$3,MO_Common_ColumnHeader,0)),0)</f>
        <v>0</v>
      </c>
    </row>
    <row r="72" spans="1:34" s="20" customFormat="1" ht="14.25" customHeight="1" outlineLevel="1" x14ac:dyDescent="0.25">
      <c r="A72" s="16" t="s">
        <v>28</v>
      </c>
      <c r="B72" s="197"/>
      <c r="C72" s="228"/>
      <c r="D72" s="17">
        <f>IFERROR(INDEX(MO_BS_CL,0,MATCH(D$3,MO_Common_ColumnHeader,0)),0)</f>
        <v>0</v>
      </c>
      <c r="E72" s="17">
        <f>IFERROR(INDEX(MO_BS_CL,0,MATCH(E$3,MO_Common_ColumnHeader,0)),0)</f>
        <v>0</v>
      </c>
      <c r="F72" s="18">
        <f>IFERROR(INDEX(MO_BS_CL,0,MATCH(F$3,MO_Common_ColumnHeader,0)),0)</f>
        <v>0</v>
      </c>
      <c r="G72" s="18">
        <f>IFERROR(INDEX(MO_BS_CL,0,MATCH(G$3,MO_Common_ColumnHeader,0)),0)</f>
        <v>0</v>
      </c>
      <c r="H72" s="18">
        <f>IFERROR(INDEX(MO_BS_CL,0,MATCH(H$3,MO_Common_ColumnHeader,0)),0)</f>
        <v>0</v>
      </c>
      <c r="I72" s="18">
        <f>IFERROR(INDEX(MO_BS_CL,0,MATCH(I$3,MO_Common_ColumnHeader,0)),0)</f>
        <v>0</v>
      </c>
      <c r="J72" s="17">
        <f>IFERROR(INDEX(MO_BS_CL,0,MATCH(J$3,MO_Common_ColumnHeader,0)),0)</f>
        <v>0</v>
      </c>
      <c r="K72" s="18">
        <f>IFERROR(INDEX(MO_BS_CL,0,MATCH(K$3,MO_Common_ColumnHeader,0)),0)</f>
        <v>0</v>
      </c>
      <c r="L72" s="18">
        <f>IFERROR(INDEX(MO_BS_CL,0,MATCH(L$3,MO_Common_ColumnHeader,0)),0)</f>
        <v>0</v>
      </c>
      <c r="M72" s="18">
        <f>IFERROR(INDEX(MO_BS_CL,0,MATCH(M$3,MO_Common_ColumnHeader,0)),0)</f>
        <v>0</v>
      </c>
      <c r="N72" s="18">
        <f>IFERROR(INDEX(MO_BS_CL,0,MATCH(N$3,MO_Common_ColumnHeader,0)),0)</f>
        <v>0</v>
      </c>
      <c r="O72" s="17">
        <f>IFERROR(INDEX(MO_BS_CL,0,MATCH(O$3,MO_Common_ColumnHeader,0)),0)</f>
        <v>0</v>
      </c>
      <c r="P72" s="18">
        <f>IFERROR(INDEX(MO_BS_CL,0,MATCH(P$3,MO_Common_ColumnHeader,0)),0)</f>
        <v>0</v>
      </c>
      <c r="Q72" s="18">
        <f>IFERROR(INDEX(MO_BS_CL,0,MATCH(Q$3,MO_Common_ColumnHeader,0)),0)</f>
        <v>0</v>
      </c>
      <c r="R72" s="18">
        <f>IFERROR(INDEX(MO_BS_CL,0,MATCH(R$3,MO_Common_ColumnHeader,0)),0)</f>
        <v>0</v>
      </c>
      <c r="S72" s="18">
        <f>IFERROR(INDEX(MO_BS_CL,0,MATCH(S$3,MO_Common_ColumnHeader,0)),0)</f>
        <v>0</v>
      </c>
      <c r="T72" s="17">
        <f>IFERROR(INDEX(MO_BS_CL,0,MATCH(T$3,MO_Common_ColumnHeader,0)),0)</f>
        <v>0</v>
      </c>
      <c r="U72" s="18">
        <f>IFERROR(INDEX(MO_BS_CL,0,MATCH(U$3,MO_Common_ColumnHeader,0)),0)</f>
        <v>0</v>
      </c>
      <c r="V72" s="18">
        <f>IFERROR(INDEX(MO_BS_CL,0,MATCH(V$3,MO_Common_ColumnHeader,0)),0)</f>
        <v>0</v>
      </c>
      <c r="W72" s="18">
        <f>IFERROR(INDEX(MO_BS_CL,0,MATCH(W$3,MO_Common_ColumnHeader,0)),0)</f>
        <v>0</v>
      </c>
      <c r="X72" s="18">
        <f>IFERROR(INDEX(MO_BS_CL,0,MATCH(X$3,MO_Common_ColumnHeader,0)),0)</f>
        <v>0</v>
      </c>
      <c r="Y72" s="17">
        <f>IFERROR(INDEX(MO_BS_CL,0,MATCH(Y$3,MO_Common_ColumnHeader,0)),0)</f>
        <v>0</v>
      </c>
      <c r="Z72" s="18">
        <f>IFERROR(INDEX(MO_BS_CL,0,MATCH(Z$3,MO_Common_ColumnHeader,0)),0)</f>
        <v>0</v>
      </c>
      <c r="AA72" s="18">
        <f>IFERROR(INDEX(MO_BS_CL,0,MATCH(AA$3,MO_Common_ColumnHeader,0)),0)</f>
        <v>0</v>
      </c>
      <c r="AB72" s="18">
        <f>IFERROR(INDEX(MO_BS_CL,0,MATCH(AB$3,MO_Common_ColumnHeader,0)),0)</f>
        <v>0</v>
      </c>
      <c r="AC72" s="18">
        <f>IFERROR(INDEX(MO_BS_CL,0,MATCH(AC$3,MO_Common_ColumnHeader,0)),0)</f>
        <v>0</v>
      </c>
      <c r="AD72" s="17">
        <f>IFERROR(INDEX(MO_BS_CL,0,MATCH(AD$3,MO_Common_ColumnHeader,0)),0)</f>
        <v>0</v>
      </c>
      <c r="AE72" s="17">
        <f>IFERROR(INDEX(MO_BS_CL,0,MATCH(AE$3,MO_Common_ColumnHeader,0)),0)</f>
        <v>0</v>
      </c>
      <c r="AF72" s="17">
        <f>IFERROR(INDEX(MO_BS_CL,0,MATCH(AF$3,MO_Common_ColumnHeader,0)),0)</f>
        <v>0</v>
      </c>
      <c r="AG72" s="19">
        <f>IFERROR(INDEX(MO_BS_CL,0,MATCH(AG$3,MO_Common_ColumnHeader,0)),0)</f>
        <v>0</v>
      </c>
    </row>
    <row r="73" spans="1:34" ht="14.25" customHeight="1" outlineLevel="1" x14ac:dyDescent="0.25">
      <c r="A73" s="16"/>
      <c r="B73" s="197"/>
      <c r="C73" s="226"/>
      <c r="D73" s="74"/>
      <c r="E73" s="74"/>
      <c r="F73" s="75"/>
      <c r="G73" s="75"/>
      <c r="H73" s="75"/>
      <c r="I73" s="75"/>
      <c r="J73" s="74"/>
      <c r="K73" s="75"/>
      <c r="L73" s="75"/>
      <c r="M73" s="75"/>
      <c r="N73" s="75"/>
      <c r="O73" s="74"/>
      <c r="P73" s="75"/>
      <c r="Q73" s="75"/>
      <c r="R73" s="75"/>
      <c r="S73" s="75"/>
      <c r="T73" s="74"/>
      <c r="U73" s="75"/>
      <c r="V73" s="75"/>
      <c r="W73" s="75"/>
      <c r="X73" s="75"/>
      <c r="Y73" s="74"/>
      <c r="Z73" s="75"/>
      <c r="AA73" s="75"/>
      <c r="AB73" s="75"/>
      <c r="AC73" s="75"/>
      <c r="AD73" s="74"/>
      <c r="AE73" s="74"/>
      <c r="AF73" s="74"/>
      <c r="AG73" s="76"/>
      <c r="AH73" s="20"/>
    </row>
    <row r="74" spans="1:34" s="50" customFormat="1" ht="14.25" customHeight="1" x14ac:dyDescent="0.25">
      <c r="A74" s="16" t="s">
        <v>29</v>
      </c>
      <c r="B74" s="197"/>
      <c r="C74" s="237"/>
      <c r="D74" s="77" t="str">
        <f t="shared" ref="D74:AG74" si="33">IFERROR(D69/D72, "")</f>
        <v/>
      </c>
      <c r="E74" s="77" t="str">
        <f t="shared" si="33"/>
        <v/>
      </c>
      <c r="F74" s="48" t="str">
        <f t="shared" si="33"/>
        <v/>
      </c>
      <c r="G74" s="50" t="str">
        <f t="shared" si="33"/>
        <v/>
      </c>
      <c r="H74" s="50" t="str">
        <f t="shared" si="33"/>
        <v/>
      </c>
      <c r="I74" s="50" t="str">
        <f t="shared" si="33"/>
        <v/>
      </c>
      <c r="J74" s="77" t="str">
        <f t="shared" si="33"/>
        <v/>
      </c>
      <c r="K74" s="50" t="str">
        <f t="shared" si="33"/>
        <v/>
      </c>
      <c r="L74" s="50" t="str">
        <f t="shared" si="33"/>
        <v/>
      </c>
      <c r="M74" s="50" t="str">
        <f t="shared" si="33"/>
        <v/>
      </c>
      <c r="N74" s="50" t="str">
        <f t="shared" si="33"/>
        <v/>
      </c>
      <c r="O74" s="77" t="str">
        <f t="shared" si="33"/>
        <v/>
      </c>
      <c r="P74" s="50" t="str">
        <f t="shared" si="33"/>
        <v/>
      </c>
      <c r="Q74" s="50" t="str">
        <f t="shared" si="33"/>
        <v/>
      </c>
      <c r="R74" s="50" t="str">
        <f t="shared" si="33"/>
        <v/>
      </c>
      <c r="S74" s="50" t="str">
        <f t="shared" si="33"/>
        <v/>
      </c>
      <c r="T74" s="77" t="str">
        <f t="shared" si="33"/>
        <v/>
      </c>
      <c r="U74" s="50" t="str">
        <f t="shared" si="33"/>
        <v/>
      </c>
      <c r="V74" s="50" t="str">
        <f t="shared" si="33"/>
        <v/>
      </c>
      <c r="W74" s="50" t="str">
        <f t="shared" si="33"/>
        <v/>
      </c>
      <c r="X74" s="50" t="str">
        <f t="shared" si="33"/>
        <v/>
      </c>
      <c r="Y74" s="77" t="str">
        <f t="shared" si="33"/>
        <v/>
      </c>
      <c r="Z74" s="50" t="str">
        <f t="shared" si="33"/>
        <v/>
      </c>
      <c r="AA74" s="50" t="str">
        <f t="shared" si="33"/>
        <v/>
      </c>
      <c r="AB74" s="50" t="str">
        <f t="shared" si="33"/>
        <v/>
      </c>
      <c r="AC74" s="50" t="str">
        <f t="shared" si="33"/>
        <v/>
      </c>
      <c r="AD74" s="77" t="str">
        <f t="shared" si="33"/>
        <v/>
      </c>
      <c r="AE74" s="77" t="str">
        <f t="shared" si="33"/>
        <v/>
      </c>
      <c r="AF74" s="77" t="str">
        <f t="shared" si="33"/>
        <v/>
      </c>
      <c r="AG74" s="78" t="str">
        <f t="shared" si="33"/>
        <v/>
      </c>
    </row>
    <row r="75" spans="1:34" s="50" customFormat="1" ht="14.25" customHeight="1" x14ac:dyDescent="0.25">
      <c r="A75" s="16" t="s">
        <v>30</v>
      </c>
      <c r="B75" s="197"/>
      <c r="C75" s="237"/>
      <c r="D75" s="77" t="str">
        <f t="shared" ref="D75:AG75" si="34">IFERROR((D67+D68)/D72, "")</f>
        <v/>
      </c>
      <c r="E75" s="77" t="str">
        <f t="shared" si="34"/>
        <v/>
      </c>
      <c r="F75" s="48" t="str">
        <f t="shared" si="34"/>
        <v/>
      </c>
      <c r="G75" s="50" t="str">
        <f t="shared" si="34"/>
        <v/>
      </c>
      <c r="H75" s="50" t="str">
        <f t="shared" si="34"/>
        <v/>
      </c>
      <c r="I75" s="50" t="str">
        <f t="shared" si="34"/>
        <v/>
      </c>
      <c r="J75" s="77" t="str">
        <f t="shared" si="34"/>
        <v/>
      </c>
      <c r="K75" s="50" t="str">
        <f t="shared" si="34"/>
        <v/>
      </c>
      <c r="L75" s="50" t="str">
        <f t="shared" si="34"/>
        <v/>
      </c>
      <c r="M75" s="50" t="str">
        <f t="shared" si="34"/>
        <v/>
      </c>
      <c r="N75" s="50" t="str">
        <f t="shared" si="34"/>
        <v/>
      </c>
      <c r="O75" s="77" t="str">
        <f t="shared" si="34"/>
        <v/>
      </c>
      <c r="P75" s="50" t="str">
        <f t="shared" si="34"/>
        <v/>
      </c>
      <c r="Q75" s="50" t="str">
        <f t="shared" si="34"/>
        <v/>
      </c>
      <c r="R75" s="50" t="str">
        <f t="shared" si="34"/>
        <v/>
      </c>
      <c r="S75" s="50" t="str">
        <f t="shared" si="34"/>
        <v/>
      </c>
      <c r="T75" s="77" t="str">
        <f t="shared" si="34"/>
        <v/>
      </c>
      <c r="U75" s="50" t="str">
        <f t="shared" si="34"/>
        <v/>
      </c>
      <c r="V75" s="50" t="str">
        <f t="shared" si="34"/>
        <v/>
      </c>
      <c r="W75" s="50" t="str">
        <f t="shared" si="34"/>
        <v/>
      </c>
      <c r="X75" s="50" t="str">
        <f t="shared" si="34"/>
        <v/>
      </c>
      <c r="Y75" s="77" t="str">
        <f t="shared" si="34"/>
        <v/>
      </c>
      <c r="Z75" s="50" t="str">
        <f t="shared" si="34"/>
        <v/>
      </c>
      <c r="AA75" s="50" t="str">
        <f t="shared" si="34"/>
        <v/>
      </c>
      <c r="AB75" s="50" t="str">
        <f t="shared" si="34"/>
        <v/>
      </c>
      <c r="AC75" s="50" t="str">
        <f t="shared" si="34"/>
        <v/>
      </c>
      <c r="AD75" s="77" t="str">
        <f t="shared" si="34"/>
        <v/>
      </c>
      <c r="AE75" s="77" t="str">
        <f t="shared" si="34"/>
        <v/>
      </c>
      <c r="AF75" s="77" t="str">
        <f t="shared" si="34"/>
        <v/>
      </c>
      <c r="AG75" s="78" t="str">
        <f t="shared" si="34"/>
        <v/>
      </c>
    </row>
    <row r="76" spans="1:34" s="50" customFormat="1" ht="14.25" customHeight="1" x14ac:dyDescent="0.25">
      <c r="A76" s="16" t="s">
        <v>31</v>
      </c>
      <c r="B76" s="197"/>
      <c r="C76" s="237"/>
      <c r="D76" s="77" t="str">
        <f t="shared" ref="D76:AG76" si="35">IFERROR(D67/D72, "")</f>
        <v/>
      </c>
      <c r="E76" s="77" t="str">
        <f t="shared" si="35"/>
        <v/>
      </c>
      <c r="F76" s="48" t="str">
        <f t="shared" si="35"/>
        <v/>
      </c>
      <c r="G76" s="50" t="str">
        <f t="shared" si="35"/>
        <v/>
      </c>
      <c r="H76" s="50" t="str">
        <f t="shared" si="35"/>
        <v/>
      </c>
      <c r="I76" s="50" t="str">
        <f t="shared" si="35"/>
        <v/>
      </c>
      <c r="J76" s="77" t="str">
        <f t="shared" si="35"/>
        <v/>
      </c>
      <c r="K76" s="50" t="str">
        <f t="shared" si="35"/>
        <v/>
      </c>
      <c r="L76" s="50" t="str">
        <f t="shared" si="35"/>
        <v/>
      </c>
      <c r="M76" s="50" t="str">
        <f t="shared" si="35"/>
        <v/>
      </c>
      <c r="N76" s="50" t="str">
        <f t="shared" si="35"/>
        <v/>
      </c>
      <c r="O76" s="77" t="str">
        <f t="shared" si="35"/>
        <v/>
      </c>
      <c r="P76" s="50" t="str">
        <f t="shared" si="35"/>
        <v/>
      </c>
      <c r="Q76" s="50" t="str">
        <f t="shared" si="35"/>
        <v/>
      </c>
      <c r="R76" s="50" t="str">
        <f t="shared" si="35"/>
        <v/>
      </c>
      <c r="S76" s="50" t="str">
        <f t="shared" si="35"/>
        <v/>
      </c>
      <c r="T76" s="77" t="str">
        <f t="shared" si="35"/>
        <v/>
      </c>
      <c r="U76" s="50" t="str">
        <f t="shared" si="35"/>
        <v/>
      </c>
      <c r="V76" s="50" t="str">
        <f t="shared" si="35"/>
        <v/>
      </c>
      <c r="W76" s="50" t="str">
        <f t="shared" si="35"/>
        <v/>
      </c>
      <c r="X76" s="50" t="str">
        <f t="shared" si="35"/>
        <v/>
      </c>
      <c r="Y76" s="77" t="str">
        <f t="shared" si="35"/>
        <v/>
      </c>
      <c r="Z76" s="50" t="str">
        <f t="shared" si="35"/>
        <v/>
      </c>
      <c r="AA76" s="50" t="str">
        <f t="shared" si="35"/>
        <v/>
      </c>
      <c r="AB76" s="50" t="str">
        <f t="shared" si="35"/>
        <v/>
      </c>
      <c r="AC76" s="50" t="str">
        <f t="shared" si="35"/>
        <v/>
      </c>
      <c r="AD76" s="77" t="str">
        <f t="shared" si="35"/>
        <v/>
      </c>
      <c r="AE76" s="77" t="str">
        <f t="shared" si="35"/>
        <v/>
      </c>
      <c r="AF76" s="77" t="str">
        <f t="shared" si="35"/>
        <v/>
      </c>
      <c r="AG76" s="78" t="str">
        <f t="shared" si="35"/>
        <v/>
      </c>
    </row>
    <row r="77" spans="1:34" ht="14.25" customHeight="1" x14ac:dyDescent="0.25">
      <c r="A77" s="38"/>
      <c r="B77" s="202"/>
      <c r="C77" s="232"/>
      <c r="D77" s="39"/>
      <c r="E77" s="39"/>
      <c r="F77" s="79"/>
      <c r="J77" s="39"/>
      <c r="O77" s="39"/>
      <c r="T77" s="39"/>
      <c r="Y77" s="39"/>
      <c r="AD77" s="39"/>
      <c r="AE77" s="39"/>
      <c r="AF77" s="39"/>
      <c r="AG77" s="41"/>
      <c r="AH77" s="50"/>
    </row>
    <row r="78" spans="1:34" ht="14.25" customHeight="1" x14ac:dyDescent="0.25">
      <c r="A78" s="12" t="s">
        <v>142</v>
      </c>
      <c r="B78" s="196"/>
      <c r="C78" s="227"/>
      <c r="D78" s="13"/>
      <c r="E78" s="13"/>
      <c r="F78" s="14"/>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5"/>
      <c r="AH78" s="50"/>
    </row>
    <row r="79" spans="1:34" s="20" customFormat="1" ht="14.25" customHeight="1" outlineLevel="1" x14ac:dyDescent="0.25">
      <c r="A79" s="70" t="s">
        <v>27</v>
      </c>
      <c r="B79" s="207"/>
      <c r="C79" s="228"/>
      <c r="D79" s="17">
        <f>IFERROR(INDEX(MO_BSS_Debt_ST,0,MATCH(D$3,MO_Common_ColumnHeader,0)),0)</f>
        <v>0</v>
      </c>
      <c r="E79" s="17">
        <f>IFERROR(INDEX(MO_BSS_Debt_ST,0,MATCH(E$3,MO_Common_ColumnHeader,0)),0)</f>
        <v>0</v>
      </c>
      <c r="F79" s="18">
        <f>IFERROR(INDEX(MO_BSS_Debt_ST,0,MATCH(F$3,MO_Common_ColumnHeader,0)),0)</f>
        <v>0</v>
      </c>
      <c r="G79" s="18">
        <f>IFERROR(INDEX(MO_BSS_Debt_ST,0,MATCH(G$3,MO_Common_ColumnHeader,0)),0)</f>
        <v>0</v>
      </c>
      <c r="H79" s="18">
        <f>IFERROR(INDEX(MO_BSS_Debt_ST,0,MATCH(H$3,MO_Common_ColumnHeader,0)),0)</f>
        <v>0</v>
      </c>
      <c r="I79" s="18">
        <f>IFERROR(INDEX(MO_BSS_Debt_ST,0,MATCH(I$3,MO_Common_ColumnHeader,0)),0)</f>
        <v>0</v>
      </c>
      <c r="J79" s="17">
        <f>IFERROR(INDEX(MO_BSS_Debt_ST,0,MATCH(J$3,MO_Common_ColumnHeader,0)),0)</f>
        <v>0</v>
      </c>
      <c r="K79" s="18">
        <f>IFERROR(INDEX(MO_BSS_Debt_ST,0,MATCH(K$3,MO_Common_ColumnHeader,0)),0)</f>
        <v>0</v>
      </c>
      <c r="L79" s="18">
        <f>IFERROR(INDEX(MO_BSS_Debt_ST,0,MATCH(L$3,MO_Common_ColumnHeader,0)),0)</f>
        <v>0</v>
      </c>
      <c r="M79" s="18">
        <f>IFERROR(INDEX(MO_BSS_Debt_ST,0,MATCH(M$3,MO_Common_ColumnHeader,0)),0)</f>
        <v>0</v>
      </c>
      <c r="N79" s="18">
        <f>IFERROR(INDEX(MO_BSS_Debt_ST,0,MATCH(N$3,MO_Common_ColumnHeader,0)),0)</f>
        <v>0</v>
      </c>
      <c r="O79" s="17">
        <f>IFERROR(INDEX(MO_BSS_Debt_ST,0,MATCH(O$3,MO_Common_ColumnHeader,0)),0)</f>
        <v>0</v>
      </c>
      <c r="P79" s="18">
        <f>IFERROR(INDEX(MO_BSS_Debt_ST,0,MATCH(P$3,MO_Common_ColumnHeader,0)),0)</f>
        <v>0</v>
      </c>
      <c r="Q79" s="18">
        <f>IFERROR(INDEX(MO_BSS_Debt_ST,0,MATCH(Q$3,MO_Common_ColumnHeader,0)),0)</f>
        <v>0</v>
      </c>
      <c r="R79" s="18">
        <f>IFERROR(INDEX(MO_BSS_Debt_ST,0,MATCH(R$3,MO_Common_ColumnHeader,0)),0)</f>
        <v>0</v>
      </c>
      <c r="S79" s="18">
        <f>IFERROR(INDEX(MO_BSS_Debt_ST,0,MATCH(S$3,MO_Common_ColumnHeader,0)),0)</f>
        <v>0</v>
      </c>
      <c r="T79" s="17">
        <f>IFERROR(INDEX(MO_BSS_Debt_ST,0,MATCH(T$3,MO_Common_ColumnHeader,0)),0)</f>
        <v>0</v>
      </c>
      <c r="U79" s="18">
        <f>IFERROR(INDEX(MO_BSS_Debt_ST,0,MATCH(U$3,MO_Common_ColumnHeader,0)),0)</f>
        <v>0</v>
      </c>
      <c r="V79" s="18">
        <f>IFERROR(INDEX(MO_BSS_Debt_ST,0,MATCH(V$3,MO_Common_ColumnHeader,0)),0)</f>
        <v>0</v>
      </c>
      <c r="W79" s="18">
        <f>IFERROR(INDEX(MO_BSS_Debt_ST,0,MATCH(W$3,MO_Common_ColumnHeader,0)),0)</f>
        <v>0</v>
      </c>
      <c r="X79" s="18">
        <f>IFERROR(INDEX(MO_BSS_Debt_ST,0,MATCH(X$3,MO_Common_ColumnHeader,0)),0)</f>
        <v>0</v>
      </c>
      <c r="Y79" s="17">
        <f>IFERROR(INDEX(MO_BSS_Debt_ST,0,MATCH(Y$3,MO_Common_ColumnHeader,0)),0)</f>
        <v>0</v>
      </c>
      <c r="Z79" s="18">
        <f>IFERROR(INDEX(MO_BSS_Debt_ST,0,MATCH(Z$3,MO_Common_ColumnHeader,0)),0)</f>
        <v>0</v>
      </c>
      <c r="AA79" s="18">
        <f>IFERROR(INDEX(MO_BSS_Debt_ST,0,MATCH(AA$3,MO_Common_ColumnHeader,0)),0)</f>
        <v>0</v>
      </c>
      <c r="AB79" s="18">
        <f>IFERROR(INDEX(MO_BSS_Debt_ST,0,MATCH(AB$3,MO_Common_ColumnHeader,0)),0)</f>
        <v>0</v>
      </c>
      <c r="AC79" s="18">
        <f>IFERROR(INDEX(MO_BSS_Debt_ST,0,MATCH(AC$3,MO_Common_ColumnHeader,0)),0)</f>
        <v>0</v>
      </c>
      <c r="AD79" s="17">
        <f>IFERROR(INDEX(MO_BSS_Debt_ST,0,MATCH(AD$3,MO_Common_ColumnHeader,0)),0)</f>
        <v>0</v>
      </c>
      <c r="AE79" s="17">
        <f>IFERROR(INDEX(MO_BSS_Debt_ST,0,MATCH(AE$3,MO_Common_ColumnHeader,0)),0)</f>
        <v>0</v>
      </c>
      <c r="AF79" s="17">
        <f>IFERROR(INDEX(MO_BSS_Debt_ST,0,MATCH(AF$3,MO_Common_ColumnHeader,0)),0)</f>
        <v>0</v>
      </c>
      <c r="AG79" s="19">
        <f>IFERROR(INDEX(MO_BSS_Debt_ST,0,MATCH(AG$3,MO_Common_ColumnHeader,0)),0)</f>
        <v>0</v>
      </c>
      <c r="AH79" s="50"/>
    </row>
    <row r="80" spans="1:34" s="20" customFormat="1" ht="14.25" customHeight="1" outlineLevel="1" x14ac:dyDescent="0.25">
      <c r="A80" s="70" t="s">
        <v>32</v>
      </c>
      <c r="B80" s="207"/>
      <c r="C80" s="228"/>
      <c r="D80" s="17">
        <f>IFERROR(INDEX(MO_BSS_Debt_LT,0,MATCH(D$3,MO_Common_ColumnHeader,0)),0)</f>
        <v>0</v>
      </c>
      <c r="E80" s="17">
        <f>IFERROR(INDEX(MO_BSS_Debt_LT,0,MATCH(E$3,MO_Common_ColumnHeader,0)),0)</f>
        <v>0</v>
      </c>
      <c r="F80" s="18">
        <f>IFERROR(INDEX(MO_BSS_Debt_LT,0,MATCH(F$3,MO_Common_ColumnHeader,0)),0)</f>
        <v>0</v>
      </c>
      <c r="G80" s="18">
        <f>IFERROR(INDEX(MO_BSS_Debt_LT,0,MATCH(G$3,MO_Common_ColumnHeader,0)),0)</f>
        <v>0</v>
      </c>
      <c r="H80" s="18">
        <f>IFERROR(INDEX(MO_BSS_Debt_LT,0,MATCH(H$3,MO_Common_ColumnHeader,0)),0)</f>
        <v>0</v>
      </c>
      <c r="I80" s="18">
        <f>IFERROR(INDEX(MO_BSS_Debt_LT,0,MATCH(I$3,MO_Common_ColumnHeader,0)),0)</f>
        <v>0</v>
      </c>
      <c r="J80" s="17">
        <f>IFERROR(INDEX(MO_BSS_Debt_LT,0,MATCH(J$3,MO_Common_ColumnHeader,0)),0)</f>
        <v>0</v>
      </c>
      <c r="K80" s="18">
        <f>IFERROR(INDEX(MO_BSS_Debt_LT,0,MATCH(K$3,MO_Common_ColumnHeader,0)),0)</f>
        <v>0</v>
      </c>
      <c r="L80" s="18">
        <f>IFERROR(INDEX(MO_BSS_Debt_LT,0,MATCH(L$3,MO_Common_ColumnHeader,0)),0)</f>
        <v>0</v>
      </c>
      <c r="M80" s="18">
        <f>IFERROR(INDEX(MO_BSS_Debt_LT,0,MATCH(M$3,MO_Common_ColumnHeader,0)),0)</f>
        <v>0</v>
      </c>
      <c r="N80" s="18">
        <f>IFERROR(INDEX(MO_BSS_Debt_LT,0,MATCH(N$3,MO_Common_ColumnHeader,0)),0)</f>
        <v>0</v>
      </c>
      <c r="O80" s="17">
        <f>IFERROR(INDEX(MO_BSS_Debt_LT,0,MATCH(O$3,MO_Common_ColumnHeader,0)),0)</f>
        <v>0</v>
      </c>
      <c r="P80" s="18">
        <f>IFERROR(INDEX(MO_BSS_Debt_LT,0,MATCH(P$3,MO_Common_ColumnHeader,0)),0)</f>
        <v>0</v>
      </c>
      <c r="Q80" s="18">
        <f>IFERROR(INDEX(MO_BSS_Debt_LT,0,MATCH(Q$3,MO_Common_ColumnHeader,0)),0)</f>
        <v>0</v>
      </c>
      <c r="R80" s="18">
        <f>IFERROR(INDEX(MO_BSS_Debt_LT,0,MATCH(R$3,MO_Common_ColumnHeader,0)),0)</f>
        <v>0</v>
      </c>
      <c r="S80" s="18">
        <f>IFERROR(INDEX(MO_BSS_Debt_LT,0,MATCH(S$3,MO_Common_ColumnHeader,0)),0)</f>
        <v>0</v>
      </c>
      <c r="T80" s="17">
        <f>IFERROR(INDEX(MO_BSS_Debt_LT,0,MATCH(T$3,MO_Common_ColumnHeader,0)),0)</f>
        <v>0</v>
      </c>
      <c r="U80" s="18">
        <f>IFERROR(INDEX(MO_BSS_Debt_LT,0,MATCH(U$3,MO_Common_ColumnHeader,0)),0)</f>
        <v>0</v>
      </c>
      <c r="V80" s="18">
        <f>IFERROR(INDEX(MO_BSS_Debt_LT,0,MATCH(V$3,MO_Common_ColumnHeader,0)),0)</f>
        <v>0</v>
      </c>
      <c r="W80" s="18">
        <f>IFERROR(INDEX(MO_BSS_Debt_LT,0,MATCH(W$3,MO_Common_ColumnHeader,0)),0)</f>
        <v>0</v>
      </c>
      <c r="X80" s="18">
        <f>IFERROR(INDEX(MO_BSS_Debt_LT,0,MATCH(X$3,MO_Common_ColumnHeader,0)),0)</f>
        <v>0</v>
      </c>
      <c r="Y80" s="17">
        <f>IFERROR(INDEX(MO_BSS_Debt_LT,0,MATCH(Y$3,MO_Common_ColumnHeader,0)),0)</f>
        <v>0</v>
      </c>
      <c r="Z80" s="18">
        <f>IFERROR(INDEX(MO_BSS_Debt_LT,0,MATCH(Z$3,MO_Common_ColumnHeader,0)),0)</f>
        <v>0</v>
      </c>
      <c r="AA80" s="18">
        <f>IFERROR(INDEX(MO_BSS_Debt_LT,0,MATCH(AA$3,MO_Common_ColumnHeader,0)),0)</f>
        <v>0</v>
      </c>
      <c r="AB80" s="18">
        <f>IFERROR(INDEX(MO_BSS_Debt_LT,0,MATCH(AB$3,MO_Common_ColumnHeader,0)),0)</f>
        <v>0</v>
      </c>
      <c r="AC80" s="18">
        <f>IFERROR(INDEX(MO_BSS_Debt_LT,0,MATCH(AC$3,MO_Common_ColumnHeader,0)),0)</f>
        <v>0</v>
      </c>
      <c r="AD80" s="17">
        <f>IFERROR(INDEX(MO_BSS_Debt_LT,0,MATCH(AD$3,MO_Common_ColumnHeader,0)),0)</f>
        <v>0</v>
      </c>
      <c r="AE80" s="17">
        <f>IFERROR(INDEX(MO_BSS_Debt_LT,0,MATCH(AE$3,MO_Common_ColumnHeader,0)),0)</f>
        <v>0</v>
      </c>
      <c r="AF80" s="17">
        <f>IFERROR(INDEX(MO_BSS_Debt_LT,0,MATCH(AF$3,MO_Common_ColumnHeader,0)),0)</f>
        <v>0</v>
      </c>
      <c r="AG80" s="19">
        <f>IFERROR(INDEX(MO_BSS_Debt_LT,0,MATCH(AG$3,MO_Common_ColumnHeader,0)),0)</f>
        <v>0</v>
      </c>
      <c r="AH80" s="50"/>
    </row>
    <row r="81" spans="1:34" s="20" customFormat="1" ht="14.25" customHeight="1" outlineLevel="1" x14ac:dyDescent="0.25">
      <c r="A81" s="70" t="s">
        <v>33</v>
      </c>
      <c r="B81" s="207"/>
      <c r="C81" s="228"/>
      <c r="D81" s="17">
        <f>IFERROR(INDEX(MO_BSS_Debt,0,MATCH(D$3,MO_Common_ColumnHeader,0)),0)</f>
        <v>0</v>
      </c>
      <c r="E81" s="17">
        <f>IFERROR(INDEX(MO_BSS_Debt,0,MATCH(E$3,MO_Common_ColumnHeader,0)),0)</f>
        <v>0</v>
      </c>
      <c r="F81" s="18">
        <f>IFERROR(INDEX(MO_BSS_Debt,0,MATCH(F$3,MO_Common_ColumnHeader,0)),0)</f>
        <v>0</v>
      </c>
      <c r="G81" s="18">
        <f>IFERROR(INDEX(MO_BSS_Debt,0,MATCH(G$3,MO_Common_ColumnHeader,0)),0)</f>
        <v>0</v>
      </c>
      <c r="H81" s="18">
        <f>IFERROR(INDEX(MO_BSS_Debt,0,MATCH(H$3,MO_Common_ColumnHeader,0)),0)</f>
        <v>0</v>
      </c>
      <c r="I81" s="18">
        <f>IFERROR(INDEX(MO_BSS_Debt,0,MATCH(I$3,MO_Common_ColumnHeader,0)),0)</f>
        <v>0</v>
      </c>
      <c r="J81" s="17">
        <f>IFERROR(INDEX(MO_BSS_Debt,0,MATCH(J$3,MO_Common_ColumnHeader,0)),0)</f>
        <v>0</v>
      </c>
      <c r="K81" s="18">
        <f>IFERROR(INDEX(MO_BSS_Debt,0,MATCH(K$3,MO_Common_ColumnHeader,0)),0)</f>
        <v>0</v>
      </c>
      <c r="L81" s="18">
        <f>IFERROR(INDEX(MO_BSS_Debt,0,MATCH(L$3,MO_Common_ColumnHeader,0)),0)</f>
        <v>0</v>
      </c>
      <c r="M81" s="18">
        <f>IFERROR(INDEX(MO_BSS_Debt,0,MATCH(M$3,MO_Common_ColumnHeader,0)),0)</f>
        <v>0</v>
      </c>
      <c r="N81" s="18">
        <f>IFERROR(INDEX(MO_BSS_Debt,0,MATCH(N$3,MO_Common_ColumnHeader,0)),0)</f>
        <v>0</v>
      </c>
      <c r="O81" s="17">
        <f>IFERROR(INDEX(MO_BSS_Debt,0,MATCH(O$3,MO_Common_ColumnHeader,0)),0)</f>
        <v>0</v>
      </c>
      <c r="P81" s="18">
        <f>IFERROR(INDEX(MO_BSS_Debt,0,MATCH(P$3,MO_Common_ColumnHeader,0)),0)</f>
        <v>0</v>
      </c>
      <c r="Q81" s="18">
        <f>IFERROR(INDEX(MO_BSS_Debt,0,MATCH(Q$3,MO_Common_ColumnHeader,0)),0)</f>
        <v>0</v>
      </c>
      <c r="R81" s="18">
        <f>IFERROR(INDEX(MO_BSS_Debt,0,MATCH(R$3,MO_Common_ColumnHeader,0)),0)</f>
        <v>0</v>
      </c>
      <c r="S81" s="18">
        <f>IFERROR(INDEX(MO_BSS_Debt,0,MATCH(S$3,MO_Common_ColumnHeader,0)),0)</f>
        <v>0</v>
      </c>
      <c r="T81" s="17">
        <f>IFERROR(INDEX(MO_BSS_Debt,0,MATCH(T$3,MO_Common_ColumnHeader,0)),0)</f>
        <v>0</v>
      </c>
      <c r="U81" s="18">
        <f>IFERROR(INDEX(MO_BSS_Debt,0,MATCH(U$3,MO_Common_ColumnHeader,0)),0)</f>
        <v>0</v>
      </c>
      <c r="V81" s="18">
        <f>IFERROR(INDEX(MO_BSS_Debt,0,MATCH(V$3,MO_Common_ColumnHeader,0)),0)</f>
        <v>0</v>
      </c>
      <c r="W81" s="18">
        <f>IFERROR(INDEX(MO_BSS_Debt,0,MATCH(W$3,MO_Common_ColumnHeader,0)),0)</f>
        <v>0</v>
      </c>
      <c r="X81" s="18">
        <f>IFERROR(INDEX(MO_BSS_Debt,0,MATCH(X$3,MO_Common_ColumnHeader,0)),0)</f>
        <v>0</v>
      </c>
      <c r="Y81" s="17">
        <f>IFERROR(INDEX(MO_BSS_Debt,0,MATCH(Y$3,MO_Common_ColumnHeader,0)),0)</f>
        <v>0</v>
      </c>
      <c r="Z81" s="18">
        <f>IFERROR(INDEX(MO_BSS_Debt,0,MATCH(Z$3,MO_Common_ColumnHeader,0)),0)</f>
        <v>0</v>
      </c>
      <c r="AA81" s="18">
        <f>IFERROR(INDEX(MO_BSS_Debt,0,MATCH(AA$3,MO_Common_ColumnHeader,0)),0)</f>
        <v>0</v>
      </c>
      <c r="AB81" s="18">
        <f>IFERROR(INDEX(MO_BSS_Debt,0,MATCH(AB$3,MO_Common_ColumnHeader,0)),0)</f>
        <v>0</v>
      </c>
      <c r="AC81" s="18">
        <f>IFERROR(INDEX(MO_BSS_Debt,0,MATCH(AC$3,MO_Common_ColumnHeader,0)),0)</f>
        <v>0</v>
      </c>
      <c r="AD81" s="17">
        <f>IFERROR(INDEX(MO_BSS_Debt,0,MATCH(AD$3,MO_Common_ColumnHeader,0)),0)</f>
        <v>0</v>
      </c>
      <c r="AE81" s="17">
        <f>IFERROR(INDEX(MO_BSS_Debt,0,MATCH(AE$3,MO_Common_ColumnHeader,0)),0)</f>
        <v>0</v>
      </c>
      <c r="AF81" s="17">
        <f>IFERROR(INDEX(MO_BSS_Debt,0,MATCH(AF$3,MO_Common_ColumnHeader,0)),0)</f>
        <v>0</v>
      </c>
      <c r="AG81" s="19">
        <f>IFERROR(INDEX(MO_BSS_Debt,0,MATCH(AG$3,MO_Common_ColumnHeader,0)),0)</f>
        <v>0</v>
      </c>
      <c r="AH81" s="50"/>
    </row>
    <row r="82" spans="1:34" s="20" customFormat="1" ht="14.25" customHeight="1" outlineLevel="1" x14ac:dyDescent="0.25">
      <c r="A82" s="70" t="s">
        <v>34</v>
      </c>
      <c r="B82" s="207"/>
      <c r="C82" s="228"/>
      <c r="D82" s="17">
        <f>IFERROR(INDEX(MO_BSS_OL,0,MATCH(D$3,MO_Common_ColumnHeader,0)),0)</f>
        <v>0</v>
      </c>
      <c r="E82" s="17">
        <f>IFERROR(INDEX(MO_BSS_OL,0,MATCH(E$3,MO_Common_ColumnHeader,0)),0)</f>
        <v>0</v>
      </c>
      <c r="F82" s="18">
        <f>IFERROR(INDEX(MO_BSS_OL,0,MATCH(F$3,MO_Common_ColumnHeader,0)),0)</f>
        <v>0</v>
      </c>
      <c r="G82" s="18">
        <f>IFERROR(INDEX(MO_BSS_OL,0,MATCH(G$3,MO_Common_ColumnHeader,0)),0)</f>
        <v>0</v>
      </c>
      <c r="H82" s="18">
        <f>IFERROR(INDEX(MO_BSS_OL,0,MATCH(H$3,MO_Common_ColumnHeader,0)),0)</f>
        <v>0</v>
      </c>
      <c r="I82" s="18">
        <f>IFERROR(INDEX(MO_BSS_OL,0,MATCH(I$3,MO_Common_ColumnHeader,0)),0)</f>
        <v>0</v>
      </c>
      <c r="J82" s="17">
        <f>IFERROR(INDEX(MO_BSS_OL,0,MATCH(J$3,MO_Common_ColumnHeader,0)),0)</f>
        <v>0</v>
      </c>
      <c r="K82" s="18">
        <f>IFERROR(INDEX(MO_BSS_OL,0,MATCH(K$3,MO_Common_ColumnHeader,0)),0)</f>
        <v>0</v>
      </c>
      <c r="L82" s="18">
        <f>IFERROR(INDEX(MO_BSS_OL,0,MATCH(L$3,MO_Common_ColumnHeader,0)),0)</f>
        <v>0</v>
      </c>
      <c r="M82" s="18">
        <f>IFERROR(INDEX(MO_BSS_OL,0,MATCH(M$3,MO_Common_ColumnHeader,0)),0)</f>
        <v>0</v>
      </c>
      <c r="N82" s="18">
        <f>IFERROR(INDEX(MO_BSS_OL,0,MATCH(N$3,MO_Common_ColumnHeader,0)),0)</f>
        <v>0</v>
      </c>
      <c r="O82" s="17">
        <f>IFERROR(INDEX(MO_BSS_OL,0,MATCH(O$3,MO_Common_ColumnHeader,0)),0)</f>
        <v>0</v>
      </c>
      <c r="P82" s="18">
        <f>IFERROR(INDEX(MO_BSS_OL,0,MATCH(P$3,MO_Common_ColumnHeader,0)),0)</f>
        <v>0</v>
      </c>
      <c r="Q82" s="18">
        <f>IFERROR(INDEX(MO_BSS_OL,0,MATCH(Q$3,MO_Common_ColumnHeader,0)),0)</f>
        <v>0</v>
      </c>
      <c r="R82" s="18">
        <f>IFERROR(INDEX(MO_BSS_OL,0,MATCH(R$3,MO_Common_ColumnHeader,0)),0)</f>
        <v>0</v>
      </c>
      <c r="S82" s="18">
        <f>IFERROR(INDEX(MO_BSS_OL,0,MATCH(S$3,MO_Common_ColumnHeader,0)),0)</f>
        <v>0</v>
      </c>
      <c r="T82" s="17">
        <f>IFERROR(INDEX(MO_BSS_OL,0,MATCH(T$3,MO_Common_ColumnHeader,0)),0)</f>
        <v>0</v>
      </c>
      <c r="U82" s="18">
        <f>IFERROR(INDEX(MO_BSS_OL,0,MATCH(U$3,MO_Common_ColumnHeader,0)),0)</f>
        <v>0</v>
      </c>
      <c r="V82" s="18">
        <f>IFERROR(INDEX(MO_BSS_OL,0,MATCH(V$3,MO_Common_ColumnHeader,0)),0)</f>
        <v>0</v>
      </c>
      <c r="W82" s="18">
        <f>IFERROR(INDEX(MO_BSS_OL,0,MATCH(W$3,MO_Common_ColumnHeader,0)),0)</f>
        <v>0</v>
      </c>
      <c r="X82" s="18">
        <f>IFERROR(INDEX(MO_BSS_OL,0,MATCH(X$3,MO_Common_ColumnHeader,0)),0)</f>
        <v>0</v>
      </c>
      <c r="Y82" s="17">
        <f>IFERROR(INDEX(MO_BSS_OL,0,MATCH(Y$3,MO_Common_ColumnHeader,0)),0)</f>
        <v>0</v>
      </c>
      <c r="Z82" s="18">
        <f>IFERROR(INDEX(MO_BSS_OL,0,MATCH(Z$3,MO_Common_ColumnHeader,0)),0)</f>
        <v>0</v>
      </c>
      <c r="AA82" s="18">
        <f>IFERROR(INDEX(MO_BSS_OL,0,MATCH(AA$3,MO_Common_ColumnHeader,0)),0)</f>
        <v>0</v>
      </c>
      <c r="AB82" s="18">
        <f>IFERROR(INDEX(MO_BSS_OL,0,MATCH(AB$3,MO_Common_ColumnHeader,0)),0)</f>
        <v>0</v>
      </c>
      <c r="AC82" s="18">
        <f>IFERROR(INDEX(MO_BSS_OL,0,MATCH(AC$3,MO_Common_ColumnHeader,0)),0)</f>
        <v>0</v>
      </c>
      <c r="AD82" s="17">
        <f>IFERROR(INDEX(MO_BSS_OL,0,MATCH(AD$3,MO_Common_ColumnHeader,0)),0)</f>
        <v>0</v>
      </c>
      <c r="AE82" s="17">
        <f>IFERROR(INDEX(MO_BSS_OL,0,MATCH(AE$3,MO_Common_ColumnHeader,0)),0)</f>
        <v>0</v>
      </c>
      <c r="AF82" s="17">
        <f>IFERROR(INDEX(MO_BSS_OL,0,MATCH(AF$3,MO_Common_ColumnHeader,0)),0)</f>
        <v>0</v>
      </c>
      <c r="AG82" s="19">
        <f>IFERROR(INDEX(MO_BSS_OL,0,MATCH(AG$3,MO_Common_ColumnHeader,0)),0)</f>
        <v>0</v>
      </c>
      <c r="AH82" s="50"/>
    </row>
    <row r="83" spans="1:34" s="20" customFormat="1" ht="14.25" customHeight="1" outlineLevel="1" x14ac:dyDescent="0.25">
      <c r="A83" s="80"/>
      <c r="B83" s="208"/>
      <c r="C83" s="228"/>
      <c r="D83" s="17"/>
      <c r="E83" s="17"/>
      <c r="F83" s="81"/>
      <c r="G83" s="81"/>
      <c r="H83" s="81"/>
      <c r="I83" s="81"/>
      <c r="J83" s="17"/>
      <c r="K83" s="81"/>
      <c r="L83" s="81"/>
      <c r="M83" s="81"/>
      <c r="N83" s="81"/>
      <c r="O83" s="17"/>
      <c r="P83" s="81"/>
      <c r="Q83" s="81"/>
      <c r="R83" s="81"/>
      <c r="S83" s="81"/>
      <c r="T83" s="17"/>
      <c r="U83" s="81"/>
      <c r="V83" s="81"/>
      <c r="W83" s="81"/>
      <c r="X83" s="81"/>
      <c r="Y83" s="17"/>
      <c r="Z83" s="81"/>
      <c r="AA83" s="81"/>
      <c r="AB83" s="81"/>
      <c r="AC83" s="81"/>
      <c r="AD83" s="17"/>
      <c r="AE83" s="17"/>
      <c r="AF83" s="17"/>
      <c r="AG83" s="19"/>
      <c r="AH83" s="50"/>
    </row>
    <row r="84" spans="1:34" s="20" customFormat="1" ht="14.25" customHeight="1" outlineLevel="1" x14ac:dyDescent="0.25">
      <c r="A84" s="70" t="s">
        <v>35</v>
      </c>
      <c r="B84" s="207"/>
      <c r="C84" s="228"/>
      <c r="D84" s="17">
        <f>IFERROR(INDEX(MO_BS_TA,0,MATCH(D$3,MO_Common_ColumnHeader,0)),0)</f>
        <v>0</v>
      </c>
      <c r="E84" s="17">
        <f>IFERROR(INDEX(MO_BS_TA,0,MATCH(E$3,MO_Common_ColumnHeader,0)),0)</f>
        <v>0</v>
      </c>
      <c r="F84" s="18">
        <f>IFERROR(INDEX(MO_BS_TA,0,MATCH(F$3,MO_Common_ColumnHeader,0)),0)</f>
        <v>0</v>
      </c>
      <c r="G84" s="18">
        <f>IFERROR(INDEX(MO_BS_TA,0,MATCH(G$3,MO_Common_ColumnHeader,0)),0)</f>
        <v>0</v>
      </c>
      <c r="H84" s="18">
        <f>IFERROR(INDEX(MO_BS_TA,0,MATCH(H$3,MO_Common_ColumnHeader,0)),0)</f>
        <v>0</v>
      </c>
      <c r="I84" s="18">
        <f>IFERROR(INDEX(MO_BS_TA,0,MATCH(I$3,MO_Common_ColumnHeader,0)),0)</f>
        <v>0</v>
      </c>
      <c r="J84" s="17">
        <f>IFERROR(INDEX(MO_BS_TA,0,MATCH(J$3,MO_Common_ColumnHeader,0)),0)</f>
        <v>0</v>
      </c>
      <c r="K84" s="18">
        <f>IFERROR(INDEX(MO_BS_TA,0,MATCH(K$3,MO_Common_ColumnHeader,0)),0)</f>
        <v>0</v>
      </c>
      <c r="L84" s="18">
        <f>IFERROR(INDEX(MO_BS_TA,0,MATCH(L$3,MO_Common_ColumnHeader,0)),0)</f>
        <v>0</v>
      </c>
      <c r="M84" s="18">
        <f>IFERROR(INDEX(MO_BS_TA,0,MATCH(M$3,MO_Common_ColumnHeader,0)),0)</f>
        <v>0</v>
      </c>
      <c r="N84" s="18">
        <f>IFERROR(INDEX(MO_BS_TA,0,MATCH(N$3,MO_Common_ColumnHeader,0)),0)</f>
        <v>0</v>
      </c>
      <c r="O84" s="17">
        <f>IFERROR(INDEX(MO_BS_TA,0,MATCH(O$3,MO_Common_ColumnHeader,0)),0)</f>
        <v>0</v>
      </c>
      <c r="P84" s="18">
        <f>IFERROR(INDEX(MO_BS_TA,0,MATCH(P$3,MO_Common_ColumnHeader,0)),0)</f>
        <v>0</v>
      </c>
      <c r="Q84" s="18">
        <f>IFERROR(INDEX(MO_BS_TA,0,MATCH(Q$3,MO_Common_ColumnHeader,0)),0)</f>
        <v>0</v>
      </c>
      <c r="R84" s="18">
        <f>IFERROR(INDEX(MO_BS_TA,0,MATCH(R$3,MO_Common_ColumnHeader,0)),0)</f>
        <v>0</v>
      </c>
      <c r="S84" s="18">
        <f>IFERROR(INDEX(MO_BS_TA,0,MATCH(S$3,MO_Common_ColumnHeader,0)),0)</f>
        <v>0</v>
      </c>
      <c r="T84" s="17">
        <f>IFERROR(INDEX(MO_BS_TA,0,MATCH(T$3,MO_Common_ColumnHeader,0)),0)</f>
        <v>0</v>
      </c>
      <c r="U84" s="18">
        <f>IFERROR(INDEX(MO_BS_TA,0,MATCH(U$3,MO_Common_ColumnHeader,0)),0)</f>
        <v>0</v>
      </c>
      <c r="V84" s="18">
        <f>IFERROR(INDEX(MO_BS_TA,0,MATCH(V$3,MO_Common_ColumnHeader,0)),0)</f>
        <v>0</v>
      </c>
      <c r="W84" s="18">
        <f>IFERROR(INDEX(MO_BS_TA,0,MATCH(W$3,MO_Common_ColumnHeader,0)),0)</f>
        <v>0</v>
      </c>
      <c r="X84" s="18">
        <f>IFERROR(INDEX(MO_BS_TA,0,MATCH(X$3,MO_Common_ColumnHeader,0)),0)</f>
        <v>0</v>
      </c>
      <c r="Y84" s="17">
        <f>IFERROR(INDEX(MO_BS_TA,0,MATCH(Y$3,MO_Common_ColumnHeader,0)),0)</f>
        <v>0</v>
      </c>
      <c r="Z84" s="18">
        <f>IFERROR(INDEX(MO_BS_TA,0,MATCH(Z$3,MO_Common_ColumnHeader,0)),0)</f>
        <v>0</v>
      </c>
      <c r="AA84" s="18">
        <f>IFERROR(INDEX(MO_BS_TA,0,MATCH(AA$3,MO_Common_ColumnHeader,0)),0)</f>
        <v>0</v>
      </c>
      <c r="AB84" s="18">
        <f>IFERROR(INDEX(MO_BS_TA,0,MATCH(AB$3,MO_Common_ColumnHeader,0)),0)</f>
        <v>0</v>
      </c>
      <c r="AC84" s="18">
        <f>IFERROR(INDEX(MO_BS_TA,0,MATCH(AC$3,MO_Common_ColumnHeader,0)),0)</f>
        <v>0</v>
      </c>
      <c r="AD84" s="17">
        <f>IFERROR(INDEX(MO_BS_TA,0,MATCH(AD$3,MO_Common_ColumnHeader,0)),0)</f>
        <v>0</v>
      </c>
      <c r="AE84" s="17">
        <f>IFERROR(INDEX(MO_BS_TA,0,MATCH(AE$3,MO_Common_ColumnHeader,0)),0)</f>
        <v>0</v>
      </c>
      <c r="AF84" s="17">
        <f>IFERROR(INDEX(MO_BS_TA,0,MATCH(AF$3,MO_Common_ColumnHeader,0)),0)</f>
        <v>0</v>
      </c>
      <c r="AG84" s="19">
        <f>IFERROR(INDEX(MO_BS_TA,0,MATCH(AG$3,MO_Common_ColumnHeader,0)),0)</f>
        <v>0</v>
      </c>
      <c r="AH84" s="50"/>
    </row>
    <row r="85" spans="1:34" s="20" customFormat="1" ht="14.25" customHeight="1" outlineLevel="1" x14ac:dyDescent="0.25">
      <c r="A85" s="70" t="s">
        <v>36</v>
      </c>
      <c r="B85" s="207"/>
      <c r="C85" s="228"/>
      <c r="D85" s="17">
        <f>IFERROR(INDEX(MO_BS_TL,0,MATCH(D$3,MO_Common_ColumnHeader,0)),0)</f>
        <v>0</v>
      </c>
      <c r="E85" s="17">
        <f>IFERROR(INDEX(MO_BS_TL,0,MATCH(E$3,MO_Common_ColumnHeader,0)),0)</f>
        <v>0</v>
      </c>
      <c r="F85" s="18">
        <f>IFERROR(INDEX(MO_BS_TL,0,MATCH(F$3,MO_Common_ColumnHeader,0)),0)</f>
        <v>0</v>
      </c>
      <c r="G85" s="18">
        <f>IFERROR(INDEX(MO_BS_TL,0,MATCH(G$3,MO_Common_ColumnHeader,0)),0)</f>
        <v>0</v>
      </c>
      <c r="H85" s="18">
        <f>IFERROR(INDEX(MO_BS_TL,0,MATCH(H$3,MO_Common_ColumnHeader,0)),0)</f>
        <v>0</v>
      </c>
      <c r="I85" s="18">
        <f>IFERROR(INDEX(MO_BS_TL,0,MATCH(I$3,MO_Common_ColumnHeader,0)),0)</f>
        <v>0</v>
      </c>
      <c r="J85" s="17">
        <f>IFERROR(INDEX(MO_BS_TL,0,MATCH(J$3,MO_Common_ColumnHeader,0)),0)</f>
        <v>0</v>
      </c>
      <c r="K85" s="18">
        <f>IFERROR(INDEX(MO_BS_TL,0,MATCH(K$3,MO_Common_ColumnHeader,0)),0)</f>
        <v>0</v>
      </c>
      <c r="L85" s="18">
        <f>IFERROR(INDEX(MO_BS_TL,0,MATCH(L$3,MO_Common_ColumnHeader,0)),0)</f>
        <v>0</v>
      </c>
      <c r="M85" s="18">
        <f>IFERROR(INDEX(MO_BS_TL,0,MATCH(M$3,MO_Common_ColumnHeader,0)),0)</f>
        <v>0</v>
      </c>
      <c r="N85" s="18">
        <f>IFERROR(INDEX(MO_BS_TL,0,MATCH(N$3,MO_Common_ColumnHeader,0)),0)</f>
        <v>0</v>
      </c>
      <c r="O85" s="17">
        <f>IFERROR(INDEX(MO_BS_TL,0,MATCH(O$3,MO_Common_ColumnHeader,0)),0)</f>
        <v>0</v>
      </c>
      <c r="P85" s="18">
        <f>IFERROR(INDEX(MO_BS_TL,0,MATCH(P$3,MO_Common_ColumnHeader,0)),0)</f>
        <v>0</v>
      </c>
      <c r="Q85" s="18">
        <f>IFERROR(INDEX(MO_BS_TL,0,MATCH(Q$3,MO_Common_ColumnHeader,0)),0)</f>
        <v>0</v>
      </c>
      <c r="R85" s="18">
        <f>IFERROR(INDEX(MO_BS_TL,0,MATCH(R$3,MO_Common_ColumnHeader,0)),0)</f>
        <v>0</v>
      </c>
      <c r="S85" s="18">
        <f>IFERROR(INDEX(MO_BS_TL,0,MATCH(S$3,MO_Common_ColumnHeader,0)),0)</f>
        <v>0</v>
      </c>
      <c r="T85" s="17">
        <f>IFERROR(INDEX(MO_BS_TL,0,MATCH(T$3,MO_Common_ColumnHeader,0)),0)</f>
        <v>0</v>
      </c>
      <c r="U85" s="18">
        <f>IFERROR(INDEX(MO_BS_TL,0,MATCH(U$3,MO_Common_ColumnHeader,0)),0)</f>
        <v>0</v>
      </c>
      <c r="V85" s="18">
        <f>IFERROR(INDEX(MO_BS_TL,0,MATCH(V$3,MO_Common_ColumnHeader,0)),0)</f>
        <v>0</v>
      </c>
      <c r="W85" s="18">
        <f>IFERROR(INDEX(MO_BS_TL,0,MATCH(W$3,MO_Common_ColumnHeader,0)),0)</f>
        <v>0</v>
      </c>
      <c r="X85" s="18">
        <f>IFERROR(INDEX(MO_BS_TL,0,MATCH(X$3,MO_Common_ColumnHeader,0)),0)</f>
        <v>0</v>
      </c>
      <c r="Y85" s="17">
        <f>IFERROR(INDEX(MO_BS_TL,0,MATCH(Y$3,MO_Common_ColumnHeader,0)),0)</f>
        <v>0</v>
      </c>
      <c r="Z85" s="18">
        <f>IFERROR(INDEX(MO_BS_TL,0,MATCH(Z$3,MO_Common_ColumnHeader,0)),0)</f>
        <v>0</v>
      </c>
      <c r="AA85" s="18">
        <f>IFERROR(INDEX(MO_BS_TL,0,MATCH(AA$3,MO_Common_ColumnHeader,0)),0)</f>
        <v>0</v>
      </c>
      <c r="AB85" s="18">
        <f>IFERROR(INDEX(MO_BS_TL,0,MATCH(AB$3,MO_Common_ColumnHeader,0)),0)</f>
        <v>0</v>
      </c>
      <c r="AC85" s="18">
        <f>IFERROR(INDEX(MO_BS_TL,0,MATCH(AC$3,MO_Common_ColumnHeader,0)),0)</f>
        <v>0</v>
      </c>
      <c r="AD85" s="17">
        <f>IFERROR(INDEX(MO_BS_TL,0,MATCH(AD$3,MO_Common_ColumnHeader,0)),0)</f>
        <v>0</v>
      </c>
      <c r="AE85" s="17">
        <f>IFERROR(INDEX(MO_BS_TL,0,MATCH(AE$3,MO_Common_ColumnHeader,0)),0)</f>
        <v>0</v>
      </c>
      <c r="AF85" s="17">
        <f>IFERROR(INDEX(MO_BS_TL,0,MATCH(AF$3,MO_Common_ColumnHeader,0)),0)</f>
        <v>0</v>
      </c>
      <c r="AG85" s="19">
        <f>IFERROR(INDEX(MO_BS_TL,0,MATCH(AG$3,MO_Common_ColumnHeader,0)),0)</f>
        <v>0</v>
      </c>
      <c r="AH85" s="50"/>
    </row>
    <row r="86" spans="1:34" s="20" customFormat="1" ht="14.25" customHeight="1" outlineLevel="1" x14ac:dyDescent="0.25">
      <c r="A86" s="70" t="s">
        <v>37</v>
      </c>
      <c r="B86" s="207"/>
      <c r="C86" s="228"/>
      <c r="D86" s="17">
        <f>IFERROR(INDEX(MO_BS_SE,0,MATCH(D$3,MO_Common_ColumnHeader,0)),0)</f>
        <v>0</v>
      </c>
      <c r="E86" s="17">
        <f>IFERROR(INDEX(MO_BS_SE,0,MATCH(E$3,MO_Common_ColumnHeader,0)),0)</f>
        <v>0</v>
      </c>
      <c r="F86" s="18">
        <f>IFERROR(INDEX(MO_BS_SE,0,MATCH(F$3,MO_Common_ColumnHeader,0)),0)</f>
        <v>0</v>
      </c>
      <c r="G86" s="18">
        <f>IFERROR(INDEX(MO_BS_SE,0,MATCH(G$3,MO_Common_ColumnHeader,0)),0)</f>
        <v>0</v>
      </c>
      <c r="H86" s="18">
        <f>IFERROR(INDEX(MO_BS_SE,0,MATCH(H$3,MO_Common_ColumnHeader,0)),0)</f>
        <v>0</v>
      </c>
      <c r="I86" s="18">
        <f>IFERROR(INDEX(MO_BS_SE,0,MATCH(I$3,MO_Common_ColumnHeader,0)),0)</f>
        <v>0</v>
      </c>
      <c r="J86" s="17">
        <f>IFERROR(INDEX(MO_BS_SE,0,MATCH(J$3,MO_Common_ColumnHeader,0)),0)</f>
        <v>0</v>
      </c>
      <c r="K86" s="18">
        <f>IFERROR(INDEX(MO_BS_SE,0,MATCH(K$3,MO_Common_ColumnHeader,0)),0)</f>
        <v>0</v>
      </c>
      <c r="L86" s="18">
        <f>IFERROR(INDEX(MO_BS_SE,0,MATCH(L$3,MO_Common_ColumnHeader,0)),0)</f>
        <v>0</v>
      </c>
      <c r="M86" s="18">
        <f>IFERROR(INDEX(MO_BS_SE,0,MATCH(M$3,MO_Common_ColumnHeader,0)),0)</f>
        <v>0</v>
      </c>
      <c r="N86" s="18">
        <f>IFERROR(INDEX(MO_BS_SE,0,MATCH(N$3,MO_Common_ColumnHeader,0)),0)</f>
        <v>0</v>
      </c>
      <c r="O86" s="17">
        <f>IFERROR(INDEX(MO_BS_SE,0,MATCH(O$3,MO_Common_ColumnHeader,0)),0)</f>
        <v>0</v>
      </c>
      <c r="P86" s="18">
        <f>IFERROR(INDEX(MO_BS_SE,0,MATCH(P$3,MO_Common_ColumnHeader,0)),0)</f>
        <v>0</v>
      </c>
      <c r="Q86" s="18">
        <f>IFERROR(INDEX(MO_BS_SE,0,MATCH(Q$3,MO_Common_ColumnHeader,0)),0)</f>
        <v>0</v>
      </c>
      <c r="R86" s="18">
        <f>IFERROR(INDEX(MO_BS_SE,0,MATCH(R$3,MO_Common_ColumnHeader,0)),0)</f>
        <v>0</v>
      </c>
      <c r="S86" s="18">
        <f>IFERROR(INDEX(MO_BS_SE,0,MATCH(S$3,MO_Common_ColumnHeader,0)),0)</f>
        <v>0</v>
      </c>
      <c r="T86" s="17">
        <f>IFERROR(INDEX(MO_BS_SE,0,MATCH(T$3,MO_Common_ColumnHeader,0)),0)</f>
        <v>0</v>
      </c>
      <c r="U86" s="18">
        <f>IFERROR(INDEX(MO_BS_SE,0,MATCH(U$3,MO_Common_ColumnHeader,0)),0)</f>
        <v>0</v>
      </c>
      <c r="V86" s="18">
        <f>IFERROR(INDEX(MO_BS_SE,0,MATCH(V$3,MO_Common_ColumnHeader,0)),0)</f>
        <v>0</v>
      </c>
      <c r="W86" s="18">
        <f>IFERROR(INDEX(MO_BS_SE,0,MATCH(W$3,MO_Common_ColumnHeader,0)),0)</f>
        <v>0</v>
      </c>
      <c r="X86" s="18">
        <f>IFERROR(INDEX(MO_BS_SE,0,MATCH(X$3,MO_Common_ColumnHeader,0)),0)</f>
        <v>0</v>
      </c>
      <c r="Y86" s="17">
        <f>IFERROR(INDEX(MO_BS_SE,0,MATCH(Y$3,MO_Common_ColumnHeader,0)),0)</f>
        <v>0</v>
      </c>
      <c r="Z86" s="18">
        <f>IFERROR(INDEX(MO_BS_SE,0,MATCH(Z$3,MO_Common_ColumnHeader,0)),0)</f>
        <v>0</v>
      </c>
      <c r="AA86" s="18">
        <f>IFERROR(INDEX(MO_BS_SE,0,MATCH(AA$3,MO_Common_ColumnHeader,0)),0)</f>
        <v>0</v>
      </c>
      <c r="AB86" s="18">
        <f>IFERROR(INDEX(MO_BS_SE,0,MATCH(AB$3,MO_Common_ColumnHeader,0)),0)</f>
        <v>0</v>
      </c>
      <c r="AC86" s="18">
        <f>IFERROR(INDEX(MO_BS_SE,0,MATCH(AC$3,MO_Common_ColumnHeader,0)),0)</f>
        <v>0</v>
      </c>
      <c r="AD86" s="17">
        <f>IFERROR(INDEX(MO_BS_SE,0,MATCH(AD$3,MO_Common_ColumnHeader,0)),0)</f>
        <v>0</v>
      </c>
      <c r="AE86" s="17">
        <f>IFERROR(INDEX(MO_BS_SE,0,MATCH(AE$3,MO_Common_ColumnHeader,0)),0)</f>
        <v>0</v>
      </c>
      <c r="AF86" s="17">
        <f>IFERROR(INDEX(MO_BS_SE,0,MATCH(AF$3,MO_Common_ColumnHeader,0)),0)</f>
        <v>0</v>
      </c>
      <c r="AG86" s="19">
        <f>IFERROR(INDEX(MO_BS_SE,0,MATCH(AG$3,MO_Common_ColumnHeader,0)),0)</f>
        <v>0</v>
      </c>
      <c r="AH86" s="50"/>
    </row>
    <row r="87" spans="1:34" s="20" customFormat="1" ht="14.25" customHeight="1" outlineLevel="1" x14ac:dyDescent="0.25">
      <c r="A87" s="70" t="s">
        <v>38</v>
      </c>
      <c r="B87" s="207"/>
      <c r="C87" s="228"/>
      <c r="D87" s="17">
        <f>IFERROR(INDEX(MO_BS_NCI,0,MATCH(D$3,MO_Common_ColumnHeader,0)),0)</f>
        <v>0</v>
      </c>
      <c r="E87" s="17">
        <f>IFERROR(INDEX(MO_BS_NCI,0,MATCH(E$3,MO_Common_ColumnHeader,0)),0)</f>
        <v>0</v>
      </c>
      <c r="F87" s="18">
        <f>IFERROR(INDEX(MO_BS_NCI,0,MATCH(F$3,MO_Common_ColumnHeader,0)),0)</f>
        <v>0</v>
      </c>
      <c r="G87" s="18">
        <f>IFERROR(INDEX(MO_BS_NCI,0,MATCH(G$3,MO_Common_ColumnHeader,0)),0)</f>
        <v>0</v>
      </c>
      <c r="H87" s="18">
        <f>IFERROR(INDEX(MO_BS_NCI,0,MATCH(H$3,MO_Common_ColumnHeader,0)),0)</f>
        <v>0</v>
      </c>
      <c r="I87" s="18">
        <f>IFERROR(INDEX(MO_BS_NCI,0,MATCH(I$3,MO_Common_ColumnHeader,0)),0)</f>
        <v>0</v>
      </c>
      <c r="J87" s="17">
        <f>IFERROR(INDEX(MO_BS_NCI,0,MATCH(J$3,MO_Common_ColumnHeader,0)),0)</f>
        <v>0</v>
      </c>
      <c r="K87" s="18">
        <f>IFERROR(INDEX(MO_BS_NCI,0,MATCH(K$3,MO_Common_ColumnHeader,0)),0)</f>
        <v>0</v>
      </c>
      <c r="L87" s="18">
        <f>IFERROR(INDEX(MO_BS_NCI,0,MATCH(L$3,MO_Common_ColumnHeader,0)),0)</f>
        <v>0</v>
      </c>
      <c r="M87" s="18">
        <f>IFERROR(INDEX(MO_BS_NCI,0,MATCH(M$3,MO_Common_ColumnHeader,0)),0)</f>
        <v>0</v>
      </c>
      <c r="N87" s="18">
        <f>IFERROR(INDEX(MO_BS_NCI,0,MATCH(N$3,MO_Common_ColumnHeader,0)),0)</f>
        <v>0</v>
      </c>
      <c r="O87" s="17">
        <f>IFERROR(INDEX(MO_BS_NCI,0,MATCH(O$3,MO_Common_ColumnHeader,0)),0)</f>
        <v>0</v>
      </c>
      <c r="P87" s="18">
        <f>IFERROR(INDEX(MO_BS_NCI,0,MATCH(P$3,MO_Common_ColumnHeader,0)),0)</f>
        <v>0</v>
      </c>
      <c r="Q87" s="18">
        <f>IFERROR(INDEX(MO_BS_NCI,0,MATCH(Q$3,MO_Common_ColumnHeader,0)),0)</f>
        <v>0</v>
      </c>
      <c r="R87" s="18">
        <f>IFERROR(INDEX(MO_BS_NCI,0,MATCH(R$3,MO_Common_ColumnHeader,0)),0)</f>
        <v>0</v>
      </c>
      <c r="S87" s="18">
        <f>IFERROR(INDEX(MO_BS_NCI,0,MATCH(S$3,MO_Common_ColumnHeader,0)),0)</f>
        <v>0</v>
      </c>
      <c r="T87" s="17">
        <f>IFERROR(INDEX(MO_BS_NCI,0,MATCH(T$3,MO_Common_ColumnHeader,0)),0)</f>
        <v>0</v>
      </c>
      <c r="U87" s="18">
        <f>IFERROR(INDEX(MO_BS_NCI,0,MATCH(U$3,MO_Common_ColumnHeader,0)),0)</f>
        <v>0</v>
      </c>
      <c r="V87" s="18">
        <f>IFERROR(INDEX(MO_BS_NCI,0,MATCH(V$3,MO_Common_ColumnHeader,0)),0)</f>
        <v>0</v>
      </c>
      <c r="W87" s="18">
        <f>IFERROR(INDEX(MO_BS_NCI,0,MATCH(W$3,MO_Common_ColumnHeader,0)),0)</f>
        <v>0</v>
      </c>
      <c r="X87" s="18">
        <f>IFERROR(INDEX(MO_BS_NCI,0,MATCH(X$3,MO_Common_ColumnHeader,0)),0)</f>
        <v>0</v>
      </c>
      <c r="Y87" s="17">
        <f>IFERROR(INDEX(MO_BS_NCI,0,MATCH(Y$3,MO_Common_ColumnHeader,0)),0)</f>
        <v>0</v>
      </c>
      <c r="Z87" s="18">
        <f>IFERROR(INDEX(MO_BS_NCI,0,MATCH(Z$3,MO_Common_ColumnHeader,0)),0)</f>
        <v>0</v>
      </c>
      <c r="AA87" s="18">
        <f>IFERROR(INDEX(MO_BS_NCI,0,MATCH(AA$3,MO_Common_ColumnHeader,0)),0)</f>
        <v>0</v>
      </c>
      <c r="AB87" s="18">
        <f>IFERROR(INDEX(MO_BS_NCI,0,MATCH(AB$3,MO_Common_ColumnHeader,0)),0)</f>
        <v>0</v>
      </c>
      <c r="AC87" s="18">
        <f>IFERROR(INDEX(MO_BS_NCI,0,MATCH(AC$3,MO_Common_ColumnHeader,0)),0)</f>
        <v>0</v>
      </c>
      <c r="AD87" s="17">
        <f>IFERROR(INDEX(MO_BS_NCI,0,MATCH(AD$3,MO_Common_ColumnHeader,0)),0)</f>
        <v>0</v>
      </c>
      <c r="AE87" s="17">
        <f>IFERROR(INDEX(MO_BS_NCI,0,MATCH(AE$3,MO_Common_ColumnHeader,0)),0)</f>
        <v>0</v>
      </c>
      <c r="AF87" s="17">
        <f>IFERROR(INDEX(MO_BS_NCI,0,MATCH(AF$3,MO_Common_ColumnHeader,0)),0)</f>
        <v>0</v>
      </c>
      <c r="AG87" s="19">
        <f>IFERROR(INDEX(MO_BS_NCI,0,MATCH(AG$3,MO_Common_ColumnHeader,0)),0)</f>
        <v>0</v>
      </c>
      <c r="AH87" s="50"/>
    </row>
    <row r="88" spans="1:34" s="32" customFormat="1" ht="14.25" customHeight="1" outlineLevel="1" x14ac:dyDescent="0.25">
      <c r="A88" s="27"/>
      <c r="B88" s="200"/>
      <c r="C88" s="230"/>
      <c r="D88" s="28"/>
      <c r="E88" s="28"/>
      <c r="F88" s="29"/>
      <c r="G88" s="30"/>
      <c r="H88" s="30"/>
      <c r="I88" s="30"/>
      <c r="J88" s="28"/>
      <c r="K88" s="30"/>
      <c r="L88" s="30"/>
      <c r="M88" s="30"/>
      <c r="N88" s="30"/>
      <c r="O88" s="28"/>
      <c r="P88" s="30"/>
      <c r="Q88" s="30"/>
      <c r="R88" s="30"/>
      <c r="S88" s="30"/>
      <c r="T88" s="28"/>
      <c r="U88" s="30"/>
      <c r="V88" s="30"/>
      <c r="W88" s="30"/>
      <c r="X88" s="30"/>
      <c r="Y88" s="28"/>
      <c r="Z88" s="30"/>
      <c r="AA88" s="30"/>
      <c r="AB88" s="30"/>
      <c r="AC88" s="30"/>
      <c r="AD88" s="28"/>
      <c r="AE88" s="28"/>
      <c r="AF88" s="28"/>
      <c r="AG88" s="31"/>
      <c r="AH88" s="50"/>
    </row>
    <row r="89" spans="1:34" s="32" customFormat="1" ht="14.25" customHeight="1" x14ac:dyDescent="0.25">
      <c r="A89" s="27" t="s">
        <v>39</v>
      </c>
      <c r="B89" s="200"/>
      <c r="C89" s="238" t="s">
        <v>135</v>
      </c>
      <c r="D89" s="28" t="str">
        <f>IFERROR((D80+IFERROR(INDEX(MO_BS_OL_NonCurrent,0,MATCH(D$3,MO_Common_ColumnHeader,0)),D82))/D84,"")</f>
        <v/>
      </c>
      <c r="E89" s="28" t="str">
        <f>IFERROR((E80+IFERROR(INDEX(MO_BS_OL_NonCurrent,0,MATCH(E$3,MO_Common_ColumnHeader,0)),E82))/E84,"")</f>
        <v/>
      </c>
      <c r="F89" s="29" t="str">
        <f>IFERROR((F80+IFERROR(INDEX(MO_BS_OL_NonCurrent,0,MATCH(F$3,MO_Common_ColumnHeader,0)),F82))/F84,"")</f>
        <v/>
      </c>
      <c r="G89" s="30" t="str">
        <f>IFERROR((G80+IFERROR(INDEX(MO_BS_OL_NonCurrent,0,MATCH(G$3,MO_Common_ColumnHeader,0)),G82))/G84,"")</f>
        <v/>
      </c>
      <c r="H89" s="30" t="str">
        <f>IFERROR((H80+IFERROR(INDEX(MO_BS_OL_NonCurrent,0,MATCH(H$3,MO_Common_ColumnHeader,0)),H82))/H84,"")</f>
        <v/>
      </c>
      <c r="I89" s="30" t="str">
        <f>IFERROR((I80+IFERROR(INDEX(MO_BS_OL_NonCurrent,0,MATCH(I$3,MO_Common_ColumnHeader,0)),I82))/I84,"")</f>
        <v/>
      </c>
      <c r="J89" s="28" t="str">
        <f>IFERROR((J80+IFERROR(INDEX(MO_BS_OL_NonCurrent,0,MATCH(J$3,MO_Common_ColumnHeader,0)),J82))/J84,"")</f>
        <v/>
      </c>
      <c r="K89" s="30" t="str">
        <f>IFERROR((K80+IFERROR(INDEX(MO_BS_OL_NonCurrent,0,MATCH(K$3,MO_Common_ColumnHeader,0)),K82))/K84,"")</f>
        <v/>
      </c>
      <c r="L89" s="30" t="str">
        <f>IFERROR((L80+IFERROR(INDEX(MO_BS_OL_NonCurrent,0,MATCH(L$3,MO_Common_ColumnHeader,0)),L82))/L84,"")</f>
        <v/>
      </c>
      <c r="M89" s="30" t="str">
        <f>IFERROR((M80+IFERROR(INDEX(MO_BS_OL_NonCurrent,0,MATCH(M$3,MO_Common_ColumnHeader,0)),M82))/M84,"")</f>
        <v/>
      </c>
      <c r="N89" s="30" t="str">
        <f>IFERROR((N80+IFERROR(INDEX(MO_BS_OL_NonCurrent,0,MATCH(N$3,MO_Common_ColumnHeader,0)),N82))/N84,"")</f>
        <v/>
      </c>
      <c r="O89" s="28" t="str">
        <f>IFERROR((O80+IFERROR(INDEX(MO_BS_OL_NonCurrent,0,MATCH(O$3,MO_Common_ColumnHeader,0)),O82))/O84,"")</f>
        <v/>
      </c>
      <c r="P89" s="30" t="str">
        <f>IFERROR((P80+IFERROR(INDEX(MO_BS_OL_NonCurrent,0,MATCH(P$3,MO_Common_ColumnHeader,0)),P82))/P84,"")</f>
        <v/>
      </c>
      <c r="Q89" s="30" t="str">
        <f>IFERROR((Q80+IFERROR(INDEX(MO_BS_OL_NonCurrent,0,MATCH(Q$3,MO_Common_ColumnHeader,0)),Q82))/Q84,"")</f>
        <v/>
      </c>
      <c r="R89" s="30" t="str">
        <f>IFERROR((R80+IFERROR(INDEX(MO_BS_OL_NonCurrent,0,MATCH(R$3,MO_Common_ColumnHeader,0)),R82))/R84,"")</f>
        <v/>
      </c>
      <c r="S89" s="30" t="str">
        <f>IFERROR((S80+IFERROR(INDEX(MO_BS_OL_NonCurrent,0,MATCH(S$3,MO_Common_ColumnHeader,0)),S82))/S84,"")</f>
        <v/>
      </c>
      <c r="T89" s="28" t="str">
        <f>IFERROR((T80+IFERROR(INDEX(MO_BS_OL_NonCurrent,0,MATCH(T$3,MO_Common_ColumnHeader,0)),T82))/T84,"")</f>
        <v/>
      </c>
      <c r="U89" s="30" t="str">
        <f>IFERROR((U80+IFERROR(INDEX(MO_BS_OL_NonCurrent,0,MATCH(U$3,MO_Common_ColumnHeader,0)),U82))/U84,"")</f>
        <v/>
      </c>
      <c r="V89" s="30" t="str">
        <f>IFERROR((V80+IFERROR(INDEX(MO_BS_OL_NonCurrent,0,MATCH(V$3,MO_Common_ColumnHeader,0)),V82))/V84,"")</f>
        <v/>
      </c>
      <c r="W89" s="30" t="str">
        <f>IFERROR((W80+IFERROR(INDEX(MO_BS_OL_NonCurrent,0,MATCH(W$3,MO_Common_ColumnHeader,0)),W82))/W84,"")</f>
        <v/>
      </c>
      <c r="X89" s="30" t="str">
        <f>IFERROR((X80+IFERROR(INDEX(MO_BS_OL_NonCurrent,0,MATCH(X$3,MO_Common_ColumnHeader,0)),X82))/X84,"")</f>
        <v/>
      </c>
      <c r="Y89" s="28" t="str">
        <f>IFERROR((Y80+IFERROR(INDEX(MO_BS_OL_NonCurrent,0,MATCH(Y$3,MO_Common_ColumnHeader,0)),Y82))/Y84,"")</f>
        <v/>
      </c>
      <c r="Z89" s="30" t="str">
        <f>IFERROR((Z80+IFERROR(INDEX(MO_BS_OL_NonCurrent,0,MATCH(Z$3,MO_Common_ColumnHeader,0)),Z82))/Z84,"")</f>
        <v/>
      </c>
      <c r="AA89" s="30" t="str">
        <f>IFERROR((AA80+IFERROR(INDEX(MO_BS_OL_NonCurrent,0,MATCH(AA$3,MO_Common_ColumnHeader,0)),AA82))/AA84,"")</f>
        <v/>
      </c>
      <c r="AB89" s="30" t="str">
        <f>IFERROR((AB80+IFERROR(INDEX(MO_BS_OL_NonCurrent,0,MATCH(AB$3,MO_Common_ColumnHeader,0)),AB82))/AB84,"")</f>
        <v/>
      </c>
      <c r="AC89" s="30" t="str">
        <f>IFERROR((AC80+IFERROR(INDEX(MO_BS_OL_NonCurrent,0,MATCH(AC$3,MO_Common_ColumnHeader,0)),AC82))/AC84,"")</f>
        <v/>
      </c>
      <c r="AD89" s="28" t="str">
        <f>IFERROR((AD80+IFERROR(INDEX(MO_BS_OL_NonCurrent,0,MATCH(AD$3,MO_Common_ColumnHeader,0)),AD82))/AD84,"")</f>
        <v/>
      </c>
      <c r="AE89" s="28" t="str">
        <f>IFERROR((AE80+IFERROR(INDEX(MO_BS_OL_NonCurrent,0,MATCH(AE$3,MO_Common_ColumnHeader,0)),AE82))/AE84,"")</f>
        <v/>
      </c>
      <c r="AF89" s="28" t="str">
        <f>IFERROR((AF80+IFERROR(INDEX(MO_BS_OL_NonCurrent,0,MATCH(AF$3,MO_Common_ColumnHeader,0)),AF82))/AF84,"")</f>
        <v/>
      </c>
      <c r="AG89" s="31" t="str">
        <f>IFERROR((AG80+IFERROR(INDEX(MO_BS_OL_NonCurrent,0,MATCH(AG$3,MO_Common_ColumnHeader,0)),AG82))/AG84,"")</f>
        <v/>
      </c>
      <c r="AH89" s="50"/>
    </row>
    <row r="90" spans="1:34" s="32" customFormat="1" ht="14.25" customHeight="1" x14ac:dyDescent="0.25">
      <c r="A90" s="27" t="s">
        <v>40</v>
      </c>
      <c r="B90" s="200"/>
      <c r="C90" s="238" t="s">
        <v>136</v>
      </c>
      <c r="D90" s="28" t="str">
        <f>IFERROR((D81+D82)/D84, "")</f>
        <v/>
      </c>
      <c r="E90" s="28" t="str">
        <f t="shared" ref="E90:AG90" si="36">IFERROR((E81+E82)/E84, "")</f>
        <v/>
      </c>
      <c r="F90" s="29" t="str">
        <f t="shared" si="36"/>
        <v/>
      </c>
      <c r="G90" s="30" t="str">
        <f t="shared" si="36"/>
        <v/>
      </c>
      <c r="H90" s="30" t="str">
        <f t="shared" si="36"/>
        <v/>
      </c>
      <c r="I90" s="30" t="str">
        <f t="shared" si="36"/>
        <v/>
      </c>
      <c r="J90" s="28" t="str">
        <f t="shared" si="36"/>
        <v/>
      </c>
      <c r="K90" s="30" t="str">
        <f t="shared" si="36"/>
        <v/>
      </c>
      <c r="L90" s="30" t="str">
        <f t="shared" si="36"/>
        <v/>
      </c>
      <c r="M90" s="30" t="str">
        <f t="shared" si="36"/>
        <v/>
      </c>
      <c r="N90" s="30" t="str">
        <f t="shared" si="36"/>
        <v/>
      </c>
      <c r="O90" s="28" t="str">
        <f t="shared" si="36"/>
        <v/>
      </c>
      <c r="P90" s="30" t="str">
        <f t="shared" si="36"/>
        <v/>
      </c>
      <c r="Q90" s="30" t="str">
        <f t="shared" si="36"/>
        <v/>
      </c>
      <c r="R90" s="30" t="str">
        <f t="shared" si="36"/>
        <v/>
      </c>
      <c r="S90" s="30" t="str">
        <f t="shared" si="36"/>
        <v/>
      </c>
      <c r="T90" s="28" t="str">
        <f t="shared" si="36"/>
        <v/>
      </c>
      <c r="U90" s="30" t="str">
        <f t="shared" si="36"/>
        <v/>
      </c>
      <c r="V90" s="30" t="str">
        <f t="shared" si="36"/>
        <v/>
      </c>
      <c r="W90" s="30" t="str">
        <f t="shared" si="36"/>
        <v/>
      </c>
      <c r="X90" s="30" t="str">
        <f t="shared" si="36"/>
        <v/>
      </c>
      <c r="Y90" s="28" t="str">
        <f t="shared" si="36"/>
        <v/>
      </c>
      <c r="Z90" s="30" t="str">
        <f t="shared" si="36"/>
        <v/>
      </c>
      <c r="AA90" s="30" t="str">
        <f t="shared" si="36"/>
        <v/>
      </c>
      <c r="AB90" s="30" t="str">
        <f t="shared" si="36"/>
        <v/>
      </c>
      <c r="AC90" s="30" t="str">
        <f t="shared" si="36"/>
        <v/>
      </c>
      <c r="AD90" s="28" t="str">
        <f t="shared" si="36"/>
        <v/>
      </c>
      <c r="AE90" s="28" t="str">
        <f t="shared" si="36"/>
        <v/>
      </c>
      <c r="AF90" s="28" t="str">
        <f t="shared" si="36"/>
        <v/>
      </c>
      <c r="AG90" s="31" t="str">
        <f t="shared" si="36"/>
        <v/>
      </c>
      <c r="AH90" s="50"/>
    </row>
    <row r="91" spans="1:34" s="32" customFormat="1" ht="14.25" customHeight="1" x14ac:dyDescent="0.25">
      <c r="A91" s="27" t="s">
        <v>41</v>
      </c>
      <c r="B91" s="200"/>
      <c r="C91" s="238" t="s">
        <v>137</v>
      </c>
      <c r="D91" s="28" t="str">
        <f>IFERROR((D80+IFERROR(INDEX(MO_BS_OL_NonCurrent,0,MATCH(D$3,MO_Common_ColumnHeader,0)),D82))/(D86+D81+D82+D87),"")</f>
        <v/>
      </c>
      <c r="E91" s="28" t="str">
        <f>IFERROR((E80+IFERROR(INDEX(MO_BS_OL_NonCurrent,0,MATCH(E$3,MO_Common_ColumnHeader,0)),E82))/(E86+E81+E82+E87),"")</f>
        <v/>
      </c>
      <c r="F91" s="29" t="str">
        <f>IFERROR((F80+IFERROR(INDEX(MO_BS_OL_NonCurrent,0,MATCH(F$3,MO_Common_ColumnHeader,0)),F82))/(F86+F81+F82+F87),"")</f>
        <v/>
      </c>
      <c r="G91" s="30" t="str">
        <f>IFERROR((G80+IFERROR(INDEX(MO_BS_OL_NonCurrent,0,MATCH(G$3,MO_Common_ColumnHeader,0)),G82))/(G86+G81+G82+G87),"")</f>
        <v/>
      </c>
      <c r="H91" s="30" t="str">
        <f>IFERROR((H80+IFERROR(INDEX(MO_BS_OL_NonCurrent,0,MATCH(H$3,MO_Common_ColumnHeader,0)),H82))/(H86+H81+H82+H87),"")</f>
        <v/>
      </c>
      <c r="I91" s="30" t="str">
        <f>IFERROR((I80+IFERROR(INDEX(MO_BS_OL_NonCurrent,0,MATCH(I$3,MO_Common_ColumnHeader,0)),I82))/(I86+I81+I82+I87),"")</f>
        <v/>
      </c>
      <c r="J91" s="28" t="str">
        <f>IFERROR((J80+IFERROR(INDEX(MO_BS_OL_NonCurrent,0,MATCH(J$3,MO_Common_ColumnHeader,0)),J82))/(J86+J81+J82+J87),"")</f>
        <v/>
      </c>
      <c r="K91" s="30" t="str">
        <f>IFERROR((K80+IFERROR(INDEX(MO_BS_OL_NonCurrent,0,MATCH(K$3,MO_Common_ColumnHeader,0)),K82))/(K86+K81+K82+K87),"")</f>
        <v/>
      </c>
      <c r="L91" s="30" t="str">
        <f>IFERROR((L80+IFERROR(INDEX(MO_BS_OL_NonCurrent,0,MATCH(L$3,MO_Common_ColumnHeader,0)),L82))/(L86+L81+L82+L87),"")</f>
        <v/>
      </c>
      <c r="M91" s="30" t="str">
        <f>IFERROR((M80+IFERROR(INDEX(MO_BS_OL_NonCurrent,0,MATCH(M$3,MO_Common_ColumnHeader,0)),M82))/(M86+M81+M82+M87),"")</f>
        <v/>
      </c>
      <c r="N91" s="30" t="str">
        <f>IFERROR((N80+IFERROR(INDEX(MO_BS_OL_NonCurrent,0,MATCH(N$3,MO_Common_ColumnHeader,0)),N82))/(N86+N81+N82+N87),"")</f>
        <v/>
      </c>
      <c r="O91" s="28" t="str">
        <f>IFERROR((O80+IFERROR(INDEX(MO_BS_OL_NonCurrent,0,MATCH(O$3,MO_Common_ColumnHeader,0)),O82))/(O86+O81+O82+O87),"")</f>
        <v/>
      </c>
      <c r="P91" s="30" t="str">
        <f>IFERROR((P80+IFERROR(INDEX(MO_BS_OL_NonCurrent,0,MATCH(P$3,MO_Common_ColumnHeader,0)),P82))/(P86+P81+P82+P87),"")</f>
        <v/>
      </c>
      <c r="Q91" s="30" t="str">
        <f>IFERROR((Q80+IFERROR(INDEX(MO_BS_OL_NonCurrent,0,MATCH(Q$3,MO_Common_ColumnHeader,0)),Q82))/(Q86+Q81+Q82+Q87),"")</f>
        <v/>
      </c>
      <c r="R91" s="30" t="str">
        <f>IFERROR((R80+IFERROR(INDEX(MO_BS_OL_NonCurrent,0,MATCH(R$3,MO_Common_ColumnHeader,0)),R82))/(R86+R81+R82+R87),"")</f>
        <v/>
      </c>
      <c r="S91" s="30" t="str">
        <f>IFERROR((S80+IFERROR(INDEX(MO_BS_OL_NonCurrent,0,MATCH(S$3,MO_Common_ColumnHeader,0)),S82))/(S86+S81+S82+S87),"")</f>
        <v/>
      </c>
      <c r="T91" s="28" t="str">
        <f>IFERROR((T80+IFERROR(INDEX(MO_BS_OL_NonCurrent,0,MATCH(T$3,MO_Common_ColumnHeader,0)),T82))/(T86+T81+T82+T87),"")</f>
        <v/>
      </c>
      <c r="U91" s="30" t="str">
        <f>IFERROR((U80+IFERROR(INDEX(MO_BS_OL_NonCurrent,0,MATCH(U$3,MO_Common_ColumnHeader,0)),U82))/(U86+U81+U82+U87),"")</f>
        <v/>
      </c>
      <c r="V91" s="30" t="str">
        <f>IFERROR((V80+IFERROR(INDEX(MO_BS_OL_NonCurrent,0,MATCH(V$3,MO_Common_ColumnHeader,0)),V82))/(V86+V81+V82+V87),"")</f>
        <v/>
      </c>
      <c r="W91" s="30" t="str">
        <f>IFERROR((W80+IFERROR(INDEX(MO_BS_OL_NonCurrent,0,MATCH(W$3,MO_Common_ColumnHeader,0)),W82))/(W86+W81+W82+W87),"")</f>
        <v/>
      </c>
      <c r="X91" s="30" t="str">
        <f>IFERROR((X80+IFERROR(INDEX(MO_BS_OL_NonCurrent,0,MATCH(X$3,MO_Common_ColumnHeader,0)),X82))/(X86+X81+X82+X87),"")</f>
        <v/>
      </c>
      <c r="Y91" s="28" t="str">
        <f>IFERROR((Y80+IFERROR(INDEX(MO_BS_OL_NonCurrent,0,MATCH(Y$3,MO_Common_ColumnHeader,0)),Y82))/(Y86+Y81+Y82+Y87),"")</f>
        <v/>
      </c>
      <c r="Z91" s="30" t="str">
        <f>IFERROR((Z80+IFERROR(INDEX(MO_BS_OL_NonCurrent,0,MATCH(Z$3,MO_Common_ColumnHeader,0)),Z82))/(Z86+Z81+Z82+Z87),"")</f>
        <v/>
      </c>
      <c r="AA91" s="30" t="str">
        <f>IFERROR((AA80+IFERROR(INDEX(MO_BS_OL_NonCurrent,0,MATCH(AA$3,MO_Common_ColumnHeader,0)),AA82))/(AA86+AA81+AA82+AA87),"")</f>
        <v/>
      </c>
      <c r="AB91" s="30" t="str">
        <f>IFERROR((AB80+IFERROR(INDEX(MO_BS_OL_NonCurrent,0,MATCH(AB$3,MO_Common_ColumnHeader,0)),AB82))/(AB86+AB81+AB82+AB87),"")</f>
        <v/>
      </c>
      <c r="AC91" s="30" t="str">
        <f>IFERROR((AC80+IFERROR(INDEX(MO_BS_OL_NonCurrent,0,MATCH(AC$3,MO_Common_ColumnHeader,0)),AC82))/(AC86+AC81+AC82+AC87),"")</f>
        <v/>
      </c>
      <c r="AD91" s="28" t="str">
        <f>IFERROR((AD80+IFERROR(INDEX(MO_BS_OL_NonCurrent,0,MATCH(AD$3,MO_Common_ColumnHeader,0)),AD82))/(AD86+AD81+AD82+AD87),"")</f>
        <v/>
      </c>
      <c r="AE91" s="28" t="str">
        <f>IFERROR((AE80+IFERROR(INDEX(MO_BS_OL_NonCurrent,0,MATCH(AE$3,MO_Common_ColumnHeader,0)),AE82))/(AE86+AE81+AE82+AE87),"")</f>
        <v/>
      </c>
      <c r="AF91" s="28" t="str">
        <f>IFERROR((AF80+IFERROR(INDEX(MO_BS_OL_NonCurrent,0,MATCH(AF$3,MO_Common_ColumnHeader,0)),AF82))/(AF86+AF81+AF82+AF87),"")</f>
        <v/>
      </c>
      <c r="AG91" s="31" t="str">
        <f>IFERROR((AG80+IFERROR(INDEX(MO_BS_OL_NonCurrent,0,MATCH(AG$3,MO_Common_ColumnHeader,0)),AG82))/(AG86+AG81+AG82+AG87),"")</f>
        <v/>
      </c>
      <c r="AH91" s="50"/>
    </row>
    <row r="92" spans="1:34" s="32" customFormat="1" ht="14.25" customHeight="1" x14ac:dyDescent="0.25">
      <c r="A92" s="27" t="s">
        <v>42</v>
      </c>
      <c r="B92" s="200"/>
      <c r="C92" s="238" t="s">
        <v>138</v>
      </c>
      <c r="D92" s="28" t="str">
        <f>IFERROR((D81+D82)/(D86+D81+D82+D87),"")</f>
        <v/>
      </c>
      <c r="E92" s="28" t="str">
        <f t="shared" ref="E92:AG92" si="37">IFERROR((E81+E82)/(E86+E81+E82+E87),"")</f>
        <v/>
      </c>
      <c r="F92" s="29" t="str">
        <f t="shared" si="37"/>
        <v/>
      </c>
      <c r="G92" s="30" t="str">
        <f t="shared" si="37"/>
        <v/>
      </c>
      <c r="H92" s="30" t="str">
        <f t="shared" si="37"/>
        <v/>
      </c>
      <c r="I92" s="30" t="str">
        <f t="shared" si="37"/>
        <v/>
      </c>
      <c r="J92" s="28" t="str">
        <f t="shared" si="37"/>
        <v/>
      </c>
      <c r="K92" s="30" t="str">
        <f t="shared" si="37"/>
        <v/>
      </c>
      <c r="L92" s="30" t="str">
        <f t="shared" si="37"/>
        <v/>
      </c>
      <c r="M92" s="30" t="str">
        <f t="shared" si="37"/>
        <v/>
      </c>
      <c r="N92" s="30" t="str">
        <f t="shared" si="37"/>
        <v/>
      </c>
      <c r="O92" s="28" t="str">
        <f t="shared" si="37"/>
        <v/>
      </c>
      <c r="P92" s="30" t="str">
        <f t="shared" si="37"/>
        <v/>
      </c>
      <c r="Q92" s="30" t="str">
        <f t="shared" si="37"/>
        <v/>
      </c>
      <c r="R92" s="30" t="str">
        <f t="shared" si="37"/>
        <v/>
      </c>
      <c r="S92" s="30" t="str">
        <f t="shared" si="37"/>
        <v/>
      </c>
      <c r="T92" s="28" t="str">
        <f t="shared" si="37"/>
        <v/>
      </c>
      <c r="U92" s="30" t="str">
        <f t="shared" si="37"/>
        <v/>
      </c>
      <c r="V92" s="30" t="str">
        <f t="shared" si="37"/>
        <v/>
      </c>
      <c r="W92" s="30" t="str">
        <f t="shared" si="37"/>
        <v/>
      </c>
      <c r="X92" s="30" t="str">
        <f t="shared" si="37"/>
        <v/>
      </c>
      <c r="Y92" s="28" t="str">
        <f t="shared" si="37"/>
        <v/>
      </c>
      <c r="Z92" s="30" t="str">
        <f t="shared" si="37"/>
        <v/>
      </c>
      <c r="AA92" s="30" t="str">
        <f t="shared" si="37"/>
        <v/>
      </c>
      <c r="AB92" s="30" t="str">
        <f t="shared" si="37"/>
        <v/>
      </c>
      <c r="AC92" s="30" t="str">
        <f t="shared" si="37"/>
        <v/>
      </c>
      <c r="AD92" s="28" t="str">
        <f t="shared" si="37"/>
        <v/>
      </c>
      <c r="AE92" s="28" t="str">
        <f t="shared" si="37"/>
        <v/>
      </c>
      <c r="AF92" s="28" t="str">
        <f t="shared" si="37"/>
        <v/>
      </c>
      <c r="AG92" s="31" t="str">
        <f t="shared" si="37"/>
        <v/>
      </c>
      <c r="AH92" s="50"/>
    </row>
    <row r="93" spans="1:34" s="32" customFormat="1" ht="14.25" customHeight="1" x14ac:dyDescent="0.25">
      <c r="A93" s="27" t="s">
        <v>43</v>
      </c>
      <c r="B93" s="200"/>
      <c r="C93" s="238" t="s">
        <v>139</v>
      </c>
      <c r="D93" s="28" t="str">
        <f>IFERROR((D80+IFERROR(INDEX(MO_BS_OL_NonCurrent,0,MATCH(D$3,MO_Common_ColumnHeader,0)),D82))/(D86+D87),"")</f>
        <v/>
      </c>
      <c r="E93" s="28" t="str">
        <f>IFERROR((E80+IFERROR(INDEX(MO_BS_OL_NonCurrent,0,MATCH(E$3,MO_Common_ColumnHeader,0)),E82))/(E86+E87),"")</f>
        <v/>
      </c>
      <c r="F93" s="29" t="str">
        <f>IFERROR((F80+IFERROR(INDEX(MO_BS_OL_NonCurrent,0,MATCH(F$3,MO_Common_ColumnHeader,0)),F82))/(F86+F87),"")</f>
        <v/>
      </c>
      <c r="G93" s="30" t="str">
        <f>IFERROR((G80+IFERROR(INDEX(MO_BS_OL_NonCurrent,0,MATCH(G$3,MO_Common_ColumnHeader,0)),G82))/(G86+G87),"")</f>
        <v/>
      </c>
      <c r="H93" s="30" t="str">
        <f>IFERROR((H80+IFERROR(INDEX(MO_BS_OL_NonCurrent,0,MATCH(H$3,MO_Common_ColumnHeader,0)),H82))/(H86+H87),"")</f>
        <v/>
      </c>
      <c r="I93" s="30" t="str">
        <f>IFERROR((I80+IFERROR(INDEX(MO_BS_OL_NonCurrent,0,MATCH(I$3,MO_Common_ColumnHeader,0)),I82))/(I86+I87),"")</f>
        <v/>
      </c>
      <c r="J93" s="28" t="str">
        <f>IFERROR((J80+IFERROR(INDEX(MO_BS_OL_NonCurrent,0,MATCH(J$3,MO_Common_ColumnHeader,0)),J82))/(J86+J87),"")</f>
        <v/>
      </c>
      <c r="K93" s="30" t="str">
        <f>IFERROR((K80+IFERROR(INDEX(MO_BS_OL_NonCurrent,0,MATCH(K$3,MO_Common_ColumnHeader,0)),K82))/(K86+K87),"")</f>
        <v/>
      </c>
      <c r="L93" s="30" t="str">
        <f>IFERROR((L80+IFERROR(INDEX(MO_BS_OL_NonCurrent,0,MATCH(L$3,MO_Common_ColumnHeader,0)),L82))/(L86+L87),"")</f>
        <v/>
      </c>
      <c r="M93" s="30" t="str">
        <f>IFERROR((M80+IFERROR(INDEX(MO_BS_OL_NonCurrent,0,MATCH(M$3,MO_Common_ColumnHeader,0)),M82))/(M86+M87),"")</f>
        <v/>
      </c>
      <c r="N93" s="30" t="str">
        <f>IFERROR((N80+IFERROR(INDEX(MO_BS_OL_NonCurrent,0,MATCH(N$3,MO_Common_ColumnHeader,0)),N82))/(N86+N87),"")</f>
        <v/>
      </c>
      <c r="O93" s="28" t="str">
        <f>IFERROR((O80+IFERROR(INDEX(MO_BS_OL_NonCurrent,0,MATCH(O$3,MO_Common_ColumnHeader,0)),O82))/(O86+O87),"")</f>
        <v/>
      </c>
      <c r="P93" s="30" t="str">
        <f>IFERROR((P80+IFERROR(INDEX(MO_BS_OL_NonCurrent,0,MATCH(P$3,MO_Common_ColumnHeader,0)),P82))/(P86+P87),"")</f>
        <v/>
      </c>
      <c r="Q93" s="30" t="str">
        <f>IFERROR((Q80+IFERROR(INDEX(MO_BS_OL_NonCurrent,0,MATCH(Q$3,MO_Common_ColumnHeader,0)),Q82))/(Q86+Q87),"")</f>
        <v/>
      </c>
      <c r="R93" s="30" t="str">
        <f>IFERROR((R80+IFERROR(INDEX(MO_BS_OL_NonCurrent,0,MATCH(R$3,MO_Common_ColumnHeader,0)),R82))/(R86+R87),"")</f>
        <v/>
      </c>
      <c r="S93" s="30" t="str">
        <f>IFERROR((S80+IFERROR(INDEX(MO_BS_OL_NonCurrent,0,MATCH(S$3,MO_Common_ColumnHeader,0)),S82))/(S86+S87),"")</f>
        <v/>
      </c>
      <c r="T93" s="28" t="str">
        <f>IFERROR((T80+IFERROR(INDEX(MO_BS_OL_NonCurrent,0,MATCH(T$3,MO_Common_ColumnHeader,0)),T82))/(T86+T87),"")</f>
        <v/>
      </c>
      <c r="U93" s="30" t="str">
        <f>IFERROR((U80+IFERROR(INDEX(MO_BS_OL_NonCurrent,0,MATCH(U$3,MO_Common_ColumnHeader,0)),U82))/(U86+U87),"")</f>
        <v/>
      </c>
      <c r="V93" s="30" t="str">
        <f>IFERROR((V80+IFERROR(INDEX(MO_BS_OL_NonCurrent,0,MATCH(V$3,MO_Common_ColumnHeader,0)),V82))/(V86+V87),"")</f>
        <v/>
      </c>
      <c r="W93" s="30" t="str">
        <f>IFERROR((W80+IFERROR(INDEX(MO_BS_OL_NonCurrent,0,MATCH(W$3,MO_Common_ColumnHeader,0)),W82))/(W86+W87),"")</f>
        <v/>
      </c>
      <c r="X93" s="30" t="str">
        <f>IFERROR((X80+IFERROR(INDEX(MO_BS_OL_NonCurrent,0,MATCH(X$3,MO_Common_ColumnHeader,0)),X82))/(X86+X87),"")</f>
        <v/>
      </c>
      <c r="Y93" s="28" t="str">
        <f>IFERROR((Y80+IFERROR(INDEX(MO_BS_OL_NonCurrent,0,MATCH(Y$3,MO_Common_ColumnHeader,0)),Y82))/(Y86+Y87),"")</f>
        <v/>
      </c>
      <c r="Z93" s="30" t="str">
        <f>IFERROR((Z80+IFERROR(INDEX(MO_BS_OL_NonCurrent,0,MATCH(Z$3,MO_Common_ColumnHeader,0)),Z82))/(Z86+Z87),"")</f>
        <v/>
      </c>
      <c r="AA93" s="30" t="str">
        <f>IFERROR((AA80+IFERROR(INDEX(MO_BS_OL_NonCurrent,0,MATCH(AA$3,MO_Common_ColumnHeader,0)),AA82))/(AA86+AA87),"")</f>
        <v/>
      </c>
      <c r="AB93" s="30" t="str">
        <f>IFERROR((AB80+IFERROR(INDEX(MO_BS_OL_NonCurrent,0,MATCH(AB$3,MO_Common_ColumnHeader,0)),AB82))/(AB86+AB87),"")</f>
        <v/>
      </c>
      <c r="AC93" s="30" t="str">
        <f>IFERROR((AC80+IFERROR(INDEX(MO_BS_OL_NonCurrent,0,MATCH(AC$3,MO_Common_ColumnHeader,0)),AC82))/(AC86+AC87),"")</f>
        <v/>
      </c>
      <c r="AD93" s="28" t="str">
        <f>IFERROR((AD80+IFERROR(INDEX(MO_BS_OL_NonCurrent,0,MATCH(AD$3,MO_Common_ColumnHeader,0)),AD82))/(AD86+AD87),"")</f>
        <v/>
      </c>
      <c r="AE93" s="28" t="str">
        <f>IFERROR((AE80+IFERROR(INDEX(MO_BS_OL_NonCurrent,0,MATCH(AE$3,MO_Common_ColumnHeader,0)),AE82))/(AE86+AE87),"")</f>
        <v/>
      </c>
      <c r="AF93" s="28" t="str">
        <f>IFERROR((AF80+IFERROR(INDEX(MO_BS_OL_NonCurrent,0,MATCH(AF$3,MO_Common_ColumnHeader,0)),AF82))/(AF86+AF87),"")</f>
        <v/>
      </c>
      <c r="AG93" s="31" t="str">
        <f>IFERROR((AG80+IFERROR(INDEX(MO_BS_OL_NonCurrent,0,MATCH(AG$3,MO_Common_ColumnHeader,0)),AG82))/(AG86+AG87),"")</f>
        <v/>
      </c>
      <c r="AH93" s="50"/>
    </row>
    <row r="94" spans="1:34" ht="14.25" customHeight="1" x14ac:dyDescent="0.25">
      <c r="A94" s="27" t="s">
        <v>44</v>
      </c>
      <c r="B94" s="200"/>
      <c r="C94" s="238" t="s">
        <v>140</v>
      </c>
      <c r="D94" s="82" t="str">
        <f>IFERROR((D81+D82)/(D86+D87),"")</f>
        <v/>
      </c>
      <c r="E94" s="82" t="str">
        <f t="shared" ref="E94:AG94" si="38">IFERROR((E81+E82)/(E86+E87),"")</f>
        <v/>
      </c>
      <c r="F94" s="83" t="str">
        <f t="shared" si="38"/>
        <v/>
      </c>
      <c r="G94" s="37" t="str">
        <f t="shared" si="38"/>
        <v/>
      </c>
      <c r="H94" s="37" t="str">
        <f t="shared" si="38"/>
        <v/>
      </c>
      <c r="I94" s="37" t="str">
        <f t="shared" si="38"/>
        <v/>
      </c>
      <c r="J94" s="82" t="str">
        <f t="shared" si="38"/>
        <v/>
      </c>
      <c r="K94" s="37" t="str">
        <f t="shared" si="38"/>
        <v/>
      </c>
      <c r="L94" s="37" t="str">
        <f t="shared" si="38"/>
        <v/>
      </c>
      <c r="M94" s="37" t="str">
        <f t="shared" si="38"/>
        <v/>
      </c>
      <c r="N94" s="37" t="str">
        <f t="shared" si="38"/>
        <v/>
      </c>
      <c r="O94" s="82" t="str">
        <f t="shared" si="38"/>
        <v/>
      </c>
      <c r="P94" s="37" t="str">
        <f t="shared" si="38"/>
        <v/>
      </c>
      <c r="Q94" s="37" t="str">
        <f t="shared" si="38"/>
        <v/>
      </c>
      <c r="R94" s="37" t="str">
        <f t="shared" si="38"/>
        <v/>
      </c>
      <c r="S94" s="37" t="str">
        <f t="shared" si="38"/>
        <v/>
      </c>
      <c r="T94" s="82" t="str">
        <f t="shared" si="38"/>
        <v/>
      </c>
      <c r="U94" s="37" t="str">
        <f t="shared" si="38"/>
        <v/>
      </c>
      <c r="V94" s="37" t="str">
        <f t="shared" si="38"/>
        <v/>
      </c>
      <c r="W94" s="37" t="str">
        <f t="shared" si="38"/>
        <v/>
      </c>
      <c r="X94" s="37" t="str">
        <f t="shared" si="38"/>
        <v/>
      </c>
      <c r="Y94" s="82" t="str">
        <f t="shared" si="38"/>
        <v/>
      </c>
      <c r="Z94" s="37" t="str">
        <f t="shared" si="38"/>
        <v/>
      </c>
      <c r="AA94" s="37" t="str">
        <f t="shared" si="38"/>
        <v/>
      </c>
      <c r="AB94" s="37" t="str">
        <f t="shared" si="38"/>
        <v/>
      </c>
      <c r="AC94" s="37" t="str">
        <f t="shared" si="38"/>
        <v/>
      </c>
      <c r="AD94" s="82" t="str">
        <f t="shared" si="38"/>
        <v/>
      </c>
      <c r="AE94" s="82" t="str">
        <f t="shared" si="38"/>
        <v/>
      </c>
      <c r="AF94" s="82" t="str">
        <f t="shared" si="38"/>
        <v/>
      </c>
      <c r="AG94" s="84" t="str">
        <f t="shared" si="38"/>
        <v/>
      </c>
      <c r="AH94" s="50"/>
    </row>
    <row r="95" spans="1:34" s="32" customFormat="1" ht="14.25" customHeight="1" x14ac:dyDescent="0.25">
      <c r="A95" s="27"/>
      <c r="B95" s="200"/>
      <c r="C95" s="230"/>
      <c r="D95" s="28"/>
      <c r="E95" s="28"/>
      <c r="F95" s="29"/>
      <c r="G95" s="30"/>
      <c r="H95" s="30"/>
      <c r="I95" s="30"/>
      <c r="J95" s="28"/>
      <c r="K95" s="30"/>
      <c r="L95" s="30"/>
      <c r="M95" s="30"/>
      <c r="N95" s="30"/>
      <c r="O95" s="28"/>
      <c r="P95" s="30"/>
      <c r="Q95" s="30"/>
      <c r="R95" s="30"/>
      <c r="S95" s="30"/>
      <c r="T95" s="28"/>
      <c r="U95" s="30"/>
      <c r="V95" s="30"/>
      <c r="W95" s="30"/>
      <c r="X95" s="30"/>
      <c r="Y95" s="28"/>
      <c r="Z95" s="30"/>
      <c r="AA95" s="30"/>
      <c r="AB95" s="30"/>
      <c r="AC95" s="30"/>
      <c r="AD95" s="28"/>
      <c r="AE95" s="28"/>
      <c r="AF95" s="28"/>
      <c r="AG95" s="31"/>
      <c r="AH95" s="50"/>
    </row>
    <row r="96" spans="1:34" s="32" customFormat="1" ht="14.25" customHeight="1" x14ac:dyDescent="0.25">
      <c r="A96" s="27" t="s">
        <v>45</v>
      </c>
      <c r="B96" s="200"/>
      <c r="C96" s="230"/>
      <c r="D96" s="28" t="str">
        <f t="shared" ref="D96:AG96" si="39">IFERROR(D80/D84, "")</f>
        <v/>
      </c>
      <c r="E96" s="28" t="str">
        <f t="shared" si="39"/>
        <v/>
      </c>
      <c r="F96" s="29" t="str">
        <f t="shared" si="39"/>
        <v/>
      </c>
      <c r="G96" s="30" t="str">
        <f t="shared" si="39"/>
        <v/>
      </c>
      <c r="H96" s="30" t="str">
        <f t="shared" si="39"/>
        <v/>
      </c>
      <c r="I96" s="30" t="str">
        <f t="shared" si="39"/>
        <v/>
      </c>
      <c r="J96" s="28" t="str">
        <f t="shared" si="39"/>
        <v/>
      </c>
      <c r="K96" s="30" t="str">
        <f t="shared" si="39"/>
        <v/>
      </c>
      <c r="L96" s="30" t="str">
        <f t="shared" si="39"/>
        <v/>
      </c>
      <c r="M96" s="30" t="str">
        <f t="shared" si="39"/>
        <v/>
      </c>
      <c r="N96" s="30" t="str">
        <f t="shared" si="39"/>
        <v/>
      </c>
      <c r="O96" s="28" t="str">
        <f t="shared" si="39"/>
        <v/>
      </c>
      <c r="P96" s="30" t="str">
        <f t="shared" si="39"/>
        <v/>
      </c>
      <c r="Q96" s="30" t="str">
        <f t="shared" si="39"/>
        <v/>
      </c>
      <c r="R96" s="30" t="str">
        <f t="shared" si="39"/>
        <v/>
      </c>
      <c r="S96" s="30" t="str">
        <f t="shared" si="39"/>
        <v/>
      </c>
      <c r="T96" s="28" t="str">
        <f t="shared" si="39"/>
        <v/>
      </c>
      <c r="U96" s="30" t="str">
        <f t="shared" si="39"/>
        <v/>
      </c>
      <c r="V96" s="30" t="str">
        <f t="shared" si="39"/>
        <v/>
      </c>
      <c r="W96" s="30" t="str">
        <f t="shared" si="39"/>
        <v/>
      </c>
      <c r="X96" s="30" t="str">
        <f t="shared" si="39"/>
        <v/>
      </c>
      <c r="Y96" s="28" t="str">
        <f t="shared" si="39"/>
        <v/>
      </c>
      <c r="Z96" s="30" t="str">
        <f t="shared" si="39"/>
        <v/>
      </c>
      <c r="AA96" s="30" t="str">
        <f t="shared" si="39"/>
        <v/>
      </c>
      <c r="AB96" s="30" t="str">
        <f t="shared" si="39"/>
        <v/>
      </c>
      <c r="AC96" s="30" t="str">
        <f t="shared" si="39"/>
        <v/>
      </c>
      <c r="AD96" s="28" t="str">
        <f t="shared" si="39"/>
        <v/>
      </c>
      <c r="AE96" s="28" t="str">
        <f t="shared" si="39"/>
        <v/>
      </c>
      <c r="AF96" s="28" t="str">
        <f t="shared" si="39"/>
        <v/>
      </c>
      <c r="AG96" s="31" t="str">
        <f t="shared" si="39"/>
        <v/>
      </c>
      <c r="AH96" s="50"/>
    </row>
    <row r="97" spans="1:34" s="32" customFormat="1" ht="14.25" customHeight="1" x14ac:dyDescent="0.25">
      <c r="A97" s="27" t="s">
        <v>46</v>
      </c>
      <c r="B97" s="200"/>
      <c r="C97" s="230"/>
      <c r="D97" s="28" t="str">
        <f t="shared" ref="D97:AG97" si="40">IFERROR(D81/D84, "")</f>
        <v/>
      </c>
      <c r="E97" s="28" t="str">
        <f t="shared" si="40"/>
        <v/>
      </c>
      <c r="F97" s="29" t="str">
        <f t="shared" si="40"/>
        <v/>
      </c>
      <c r="G97" s="30" t="str">
        <f t="shared" si="40"/>
        <v/>
      </c>
      <c r="H97" s="30" t="str">
        <f t="shared" si="40"/>
        <v/>
      </c>
      <c r="I97" s="30" t="str">
        <f t="shared" si="40"/>
        <v/>
      </c>
      <c r="J97" s="28" t="str">
        <f t="shared" si="40"/>
        <v/>
      </c>
      <c r="K97" s="30" t="str">
        <f t="shared" si="40"/>
        <v/>
      </c>
      <c r="L97" s="30" t="str">
        <f t="shared" si="40"/>
        <v/>
      </c>
      <c r="M97" s="30" t="str">
        <f t="shared" si="40"/>
        <v/>
      </c>
      <c r="N97" s="30" t="str">
        <f t="shared" si="40"/>
        <v/>
      </c>
      <c r="O97" s="28" t="str">
        <f t="shared" si="40"/>
        <v/>
      </c>
      <c r="P97" s="30" t="str">
        <f t="shared" si="40"/>
        <v/>
      </c>
      <c r="Q97" s="30" t="str">
        <f t="shared" si="40"/>
        <v/>
      </c>
      <c r="R97" s="30" t="str">
        <f t="shared" si="40"/>
        <v/>
      </c>
      <c r="S97" s="30" t="str">
        <f t="shared" si="40"/>
        <v/>
      </c>
      <c r="T97" s="28" t="str">
        <f t="shared" si="40"/>
        <v/>
      </c>
      <c r="U97" s="30" t="str">
        <f t="shared" si="40"/>
        <v/>
      </c>
      <c r="V97" s="30" t="str">
        <f t="shared" si="40"/>
        <v/>
      </c>
      <c r="W97" s="30" t="str">
        <f t="shared" si="40"/>
        <v/>
      </c>
      <c r="X97" s="30" t="str">
        <f t="shared" si="40"/>
        <v/>
      </c>
      <c r="Y97" s="28" t="str">
        <f t="shared" si="40"/>
        <v/>
      </c>
      <c r="Z97" s="30" t="str">
        <f t="shared" si="40"/>
        <v/>
      </c>
      <c r="AA97" s="30" t="str">
        <f t="shared" si="40"/>
        <v/>
      </c>
      <c r="AB97" s="30" t="str">
        <f t="shared" si="40"/>
        <v/>
      </c>
      <c r="AC97" s="30" t="str">
        <f t="shared" si="40"/>
        <v/>
      </c>
      <c r="AD97" s="28" t="str">
        <f t="shared" si="40"/>
        <v/>
      </c>
      <c r="AE97" s="28" t="str">
        <f t="shared" si="40"/>
        <v/>
      </c>
      <c r="AF97" s="28" t="str">
        <f t="shared" si="40"/>
        <v/>
      </c>
      <c r="AG97" s="31" t="str">
        <f t="shared" si="40"/>
        <v/>
      </c>
      <c r="AH97" s="50"/>
    </row>
    <row r="98" spans="1:34" s="32" customFormat="1" ht="14.25" customHeight="1" x14ac:dyDescent="0.25">
      <c r="A98" s="27" t="s">
        <v>47</v>
      </c>
      <c r="B98" s="200"/>
      <c r="C98" s="230"/>
      <c r="D98" s="28" t="str">
        <f>IFERROR(D80/(D86+D81+D87), "")</f>
        <v/>
      </c>
      <c r="E98" s="28" t="str">
        <f t="shared" ref="E98:AG98" si="41">IFERROR(E80/(E86+E81+E87), "")</f>
        <v/>
      </c>
      <c r="F98" s="29" t="str">
        <f t="shared" si="41"/>
        <v/>
      </c>
      <c r="G98" s="30" t="str">
        <f t="shared" si="41"/>
        <v/>
      </c>
      <c r="H98" s="30" t="str">
        <f t="shared" si="41"/>
        <v/>
      </c>
      <c r="I98" s="30" t="str">
        <f t="shared" si="41"/>
        <v/>
      </c>
      <c r="J98" s="28" t="str">
        <f t="shared" si="41"/>
        <v/>
      </c>
      <c r="K98" s="30" t="str">
        <f t="shared" si="41"/>
        <v/>
      </c>
      <c r="L98" s="30" t="str">
        <f t="shared" si="41"/>
        <v/>
      </c>
      <c r="M98" s="30" t="str">
        <f t="shared" si="41"/>
        <v/>
      </c>
      <c r="N98" s="30" t="str">
        <f t="shared" si="41"/>
        <v/>
      </c>
      <c r="O98" s="28" t="str">
        <f t="shared" si="41"/>
        <v/>
      </c>
      <c r="P98" s="30" t="str">
        <f t="shared" si="41"/>
        <v/>
      </c>
      <c r="Q98" s="30" t="str">
        <f t="shared" si="41"/>
        <v/>
      </c>
      <c r="R98" s="30" t="str">
        <f t="shared" si="41"/>
        <v/>
      </c>
      <c r="S98" s="30" t="str">
        <f t="shared" si="41"/>
        <v/>
      </c>
      <c r="T98" s="28" t="str">
        <f t="shared" si="41"/>
        <v/>
      </c>
      <c r="U98" s="30" t="str">
        <f t="shared" si="41"/>
        <v/>
      </c>
      <c r="V98" s="30" t="str">
        <f t="shared" si="41"/>
        <v/>
      </c>
      <c r="W98" s="30" t="str">
        <f t="shared" si="41"/>
        <v/>
      </c>
      <c r="X98" s="30" t="str">
        <f t="shared" si="41"/>
        <v/>
      </c>
      <c r="Y98" s="28" t="str">
        <f t="shared" si="41"/>
        <v/>
      </c>
      <c r="Z98" s="30" t="str">
        <f t="shared" si="41"/>
        <v/>
      </c>
      <c r="AA98" s="30" t="str">
        <f t="shared" si="41"/>
        <v/>
      </c>
      <c r="AB98" s="30" t="str">
        <f t="shared" si="41"/>
        <v/>
      </c>
      <c r="AC98" s="30" t="str">
        <f t="shared" si="41"/>
        <v/>
      </c>
      <c r="AD98" s="28" t="str">
        <f t="shared" si="41"/>
        <v/>
      </c>
      <c r="AE98" s="28" t="str">
        <f t="shared" si="41"/>
        <v/>
      </c>
      <c r="AF98" s="28" t="str">
        <f t="shared" si="41"/>
        <v/>
      </c>
      <c r="AG98" s="31" t="str">
        <f t="shared" si="41"/>
        <v/>
      </c>
      <c r="AH98" s="50"/>
    </row>
    <row r="99" spans="1:34" s="32" customFormat="1" ht="14.25" customHeight="1" x14ac:dyDescent="0.25">
      <c r="A99" s="27" t="s">
        <v>48</v>
      </c>
      <c r="B99" s="200"/>
      <c r="C99" s="230"/>
      <c r="D99" s="28" t="str">
        <f>IFERROR(D81/(D81+D86+D87),"")</f>
        <v/>
      </c>
      <c r="E99" s="28" t="str">
        <f t="shared" ref="E99:AG99" si="42">IFERROR(E81/(E81+E86+E87),"")</f>
        <v/>
      </c>
      <c r="F99" s="29" t="str">
        <f t="shared" si="42"/>
        <v/>
      </c>
      <c r="G99" s="30" t="str">
        <f t="shared" si="42"/>
        <v/>
      </c>
      <c r="H99" s="30" t="str">
        <f t="shared" si="42"/>
        <v/>
      </c>
      <c r="I99" s="30" t="str">
        <f t="shared" si="42"/>
        <v/>
      </c>
      <c r="J99" s="28" t="str">
        <f t="shared" si="42"/>
        <v/>
      </c>
      <c r="K99" s="30" t="str">
        <f t="shared" si="42"/>
        <v/>
      </c>
      <c r="L99" s="30" t="str">
        <f t="shared" si="42"/>
        <v/>
      </c>
      <c r="M99" s="30" t="str">
        <f t="shared" si="42"/>
        <v/>
      </c>
      <c r="N99" s="30" t="str">
        <f t="shared" si="42"/>
        <v/>
      </c>
      <c r="O99" s="28" t="str">
        <f t="shared" si="42"/>
        <v/>
      </c>
      <c r="P99" s="30" t="str">
        <f t="shared" si="42"/>
        <v/>
      </c>
      <c r="Q99" s="30" t="str">
        <f t="shared" si="42"/>
        <v/>
      </c>
      <c r="R99" s="30" t="str">
        <f t="shared" si="42"/>
        <v/>
      </c>
      <c r="S99" s="30" t="str">
        <f t="shared" si="42"/>
        <v/>
      </c>
      <c r="T99" s="28" t="str">
        <f t="shared" si="42"/>
        <v/>
      </c>
      <c r="U99" s="30" t="str">
        <f t="shared" si="42"/>
        <v/>
      </c>
      <c r="V99" s="30" t="str">
        <f t="shared" si="42"/>
        <v/>
      </c>
      <c r="W99" s="30" t="str">
        <f t="shared" si="42"/>
        <v/>
      </c>
      <c r="X99" s="30" t="str">
        <f t="shared" si="42"/>
        <v/>
      </c>
      <c r="Y99" s="28" t="str">
        <f t="shared" si="42"/>
        <v/>
      </c>
      <c r="Z99" s="30" t="str">
        <f t="shared" si="42"/>
        <v/>
      </c>
      <c r="AA99" s="30" t="str">
        <f t="shared" si="42"/>
        <v/>
      </c>
      <c r="AB99" s="30" t="str">
        <f t="shared" si="42"/>
        <v/>
      </c>
      <c r="AC99" s="30" t="str">
        <f t="shared" si="42"/>
        <v/>
      </c>
      <c r="AD99" s="28" t="str">
        <f t="shared" si="42"/>
        <v/>
      </c>
      <c r="AE99" s="28" t="str">
        <f t="shared" si="42"/>
        <v/>
      </c>
      <c r="AF99" s="28" t="str">
        <f t="shared" si="42"/>
        <v/>
      </c>
      <c r="AG99" s="31" t="str">
        <f t="shared" si="42"/>
        <v/>
      </c>
      <c r="AH99" s="50"/>
    </row>
    <row r="100" spans="1:34" s="32" customFormat="1" ht="14.25" customHeight="1" x14ac:dyDescent="0.25">
      <c r="A100" s="27" t="s">
        <v>49</v>
      </c>
      <c r="B100" s="200"/>
      <c r="C100" s="230"/>
      <c r="D100" s="28" t="str">
        <f>IFERROR(D80/(D86+D87), "")</f>
        <v/>
      </c>
      <c r="E100" s="28" t="str">
        <f t="shared" ref="E100:AG100" si="43">IFERROR(E80/(E86+E87), "")</f>
        <v/>
      </c>
      <c r="F100" s="29" t="str">
        <f t="shared" si="43"/>
        <v/>
      </c>
      <c r="G100" s="30" t="str">
        <f t="shared" si="43"/>
        <v/>
      </c>
      <c r="H100" s="30" t="str">
        <f t="shared" si="43"/>
        <v/>
      </c>
      <c r="I100" s="30" t="str">
        <f t="shared" si="43"/>
        <v/>
      </c>
      <c r="J100" s="28" t="str">
        <f t="shared" si="43"/>
        <v/>
      </c>
      <c r="K100" s="30" t="str">
        <f t="shared" si="43"/>
        <v/>
      </c>
      <c r="L100" s="30" t="str">
        <f t="shared" si="43"/>
        <v/>
      </c>
      <c r="M100" s="30" t="str">
        <f t="shared" si="43"/>
        <v/>
      </c>
      <c r="N100" s="30" t="str">
        <f t="shared" si="43"/>
        <v/>
      </c>
      <c r="O100" s="28" t="str">
        <f t="shared" si="43"/>
        <v/>
      </c>
      <c r="P100" s="30" t="str">
        <f t="shared" si="43"/>
        <v/>
      </c>
      <c r="Q100" s="30" t="str">
        <f t="shared" si="43"/>
        <v/>
      </c>
      <c r="R100" s="30" t="str">
        <f t="shared" si="43"/>
        <v/>
      </c>
      <c r="S100" s="30" t="str">
        <f t="shared" si="43"/>
        <v/>
      </c>
      <c r="T100" s="28" t="str">
        <f t="shared" si="43"/>
        <v/>
      </c>
      <c r="U100" s="30" t="str">
        <f t="shared" si="43"/>
        <v/>
      </c>
      <c r="V100" s="30" t="str">
        <f t="shared" si="43"/>
        <v/>
      </c>
      <c r="W100" s="30" t="str">
        <f t="shared" si="43"/>
        <v/>
      </c>
      <c r="X100" s="30" t="str">
        <f t="shared" si="43"/>
        <v/>
      </c>
      <c r="Y100" s="28" t="str">
        <f t="shared" si="43"/>
        <v/>
      </c>
      <c r="Z100" s="30" t="str">
        <f t="shared" si="43"/>
        <v/>
      </c>
      <c r="AA100" s="30" t="str">
        <f t="shared" si="43"/>
        <v/>
      </c>
      <c r="AB100" s="30" t="str">
        <f t="shared" si="43"/>
        <v/>
      </c>
      <c r="AC100" s="30" t="str">
        <f t="shared" si="43"/>
        <v/>
      </c>
      <c r="AD100" s="28" t="str">
        <f t="shared" si="43"/>
        <v/>
      </c>
      <c r="AE100" s="28" t="str">
        <f t="shared" si="43"/>
        <v/>
      </c>
      <c r="AF100" s="28" t="str">
        <f t="shared" si="43"/>
        <v/>
      </c>
      <c r="AG100" s="31" t="str">
        <f t="shared" si="43"/>
        <v/>
      </c>
      <c r="AH100" s="50"/>
    </row>
    <row r="101" spans="1:34" s="32" customFormat="1" ht="14.25" customHeight="1" x14ac:dyDescent="0.25">
      <c r="A101" s="27" t="s">
        <v>50</v>
      </c>
      <c r="B101" s="200"/>
      <c r="C101" s="230"/>
      <c r="D101" s="28" t="str">
        <f>IFERROR(D81/(D86+D87), "")</f>
        <v/>
      </c>
      <c r="E101" s="28" t="str">
        <f t="shared" ref="E101:AG101" si="44">IFERROR(E81/(E86+E87), "")</f>
        <v/>
      </c>
      <c r="F101" s="29" t="str">
        <f t="shared" si="44"/>
        <v/>
      </c>
      <c r="G101" s="30" t="str">
        <f t="shared" si="44"/>
        <v/>
      </c>
      <c r="H101" s="30" t="str">
        <f t="shared" si="44"/>
        <v/>
      </c>
      <c r="I101" s="30" t="str">
        <f t="shared" si="44"/>
        <v/>
      </c>
      <c r="J101" s="28" t="str">
        <f t="shared" si="44"/>
        <v/>
      </c>
      <c r="K101" s="30" t="str">
        <f t="shared" si="44"/>
        <v/>
      </c>
      <c r="L101" s="30" t="str">
        <f t="shared" si="44"/>
        <v/>
      </c>
      <c r="M101" s="30" t="str">
        <f t="shared" si="44"/>
        <v/>
      </c>
      <c r="N101" s="30" t="str">
        <f t="shared" si="44"/>
        <v/>
      </c>
      <c r="O101" s="28" t="str">
        <f t="shared" si="44"/>
        <v/>
      </c>
      <c r="P101" s="30" t="str">
        <f t="shared" si="44"/>
        <v/>
      </c>
      <c r="Q101" s="30" t="str">
        <f t="shared" si="44"/>
        <v/>
      </c>
      <c r="R101" s="30" t="str">
        <f t="shared" si="44"/>
        <v/>
      </c>
      <c r="S101" s="30" t="str">
        <f t="shared" si="44"/>
        <v/>
      </c>
      <c r="T101" s="28" t="str">
        <f t="shared" si="44"/>
        <v/>
      </c>
      <c r="U101" s="30" t="str">
        <f t="shared" si="44"/>
        <v/>
      </c>
      <c r="V101" s="30" t="str">
        <f t="shared" si="44"/>
        <v/>
      </c>
      <c r="W101" s="30" t="str">
        <f t="shared" si="44"/>
        <v/>
      </c>
      <c r="X101" s="30" t="str">
        <f t="shared" si="44"/>
        <v/>
      </c>
      <c r="Y101" s="28" t="str">
        <f t="shared" si="44"/>
        <v/>
      </c>
      <c r="Z101" s="30" t="str">
        <f t="shared" si="44"/>
        <v/>
      </c>
      <c r="AA101" s="30" t="str">
        <f t="shared" si="44"/>
        <v/>
      </c>
      <c r="AB101" s="30" t="str">
        <f t="shared" si="44"/>
        <v/>
      </c>
      <c r="AC101" s="30" t="str">
        <f t="shared" si="44"/>
        <v/>
      </c>
      <c r="AD101" s="28" t="str">
        <f t="shared" si="44"/>
        <v/>
      </c>
      <c r="AE101" s="28" t="str">
        <f t="shared" si="44"/>
        <v/>
      </c>
      <c r="AF101" s="28" t="str">
        <f t="shared" si="44"/>
        <v/>
      </c>
      <c r="AG101" s="31" t="str">
        <f t="shared" si="44"/>
        <v/>
      </c>
      <c r="AH101" s="50"/>
    </row>
    <row r="102" spans="1:34" s="90" customFormat="1" ht="14.25" customHeight="1" x14ac:dyDescent="0.25">
      <c r="A102" s="85"/>
      <c r="B102" s="209"/>
      <c r="C102" s="239"/>
      <c r="D102" s="86"/>
      <c r="E102" s="86"/>
      <c r="F102" s="87"/>
      <c r="G102" s="88"/>
      <c r="H102" s="88"/>
      <c r="I102" s="88"/>
      <c r="J102" s="86"/>
      <c r="K102" s="88"/>
      <c r="L102" s="88"/>
      <c r="M102" s="88"/>
      <c r="N102" s="88"/>
      <c r="O102" s="86"/>
      <c r="P102" s="88"/>
      <c r="Q102" s="88"/>
      <c r="R102" s="88"/>
      <c r="S102" s="88"/>
      <c r="T102" s="86"/>
      <c r="U102" s="88"/>
      <c r="V102" s="88"/>
      <c r="W102" s="88"/>
      <c r="X102" s="88"/>
      <c r="Y102" s="86"/>
      <c r="Z102" s="88"/>
      <c r="AA102" s="88"/>
      <c r="AB102" s="88"/>
      <c r="AC102" s="88"/>
      <c r="AD102" s="86"/>
      <c r="AE102" s="86"/>
      <c r="AF102" s="86"/>
      <c r="AG102" s="89"/>
      <c r="AH102" s="50"/>
    </row>
    <row r="103" spans="1:34" s="94" customFormat="1" ht="14.25" customHeight="1" x14ac:dyDescent="0.25">
      <c r="A103" s="91" t="s">
        <v>51</v>
      </c>
      <c r="B103" s="210"/>
      <c r="C103" s="248" t="s">
        <v>141</v>
      </c>
      <c r="D103" s="92"/>
      <c r="E103" s="92" t="str">
        <f t="shared" ref="E103:AG103" si="45">IFERROR((IF(LEFT(E$3,1)="F",AVERAGE(E84,INDEX(84:84,0,MATCH("FY"&amp;RIGHT(E$3,4)-1,$3:$3,0))),
IF(LEFT(E$3,2)="Q1",AVERAGE(E84,INDEX(84:84,0,MATCH("Q4-"&amp;RIGHT(E$3,4)-1,$3:$3,0))),
IF(LEFT(E$3,2)="Q2",AVERAGE(E84,INDEX(84:84,0,MATCH("Q1-"&amp;RIGHT(E$3,4),$3:$3,0))),
IF(LEFT(E$3,2)="Q3",AVERAGE(E84,INDEX(84:84,0,MATCH("Q2-"&amp;RIGHT(E$3,4),$3:$3,0))),
IF(LEFT(E$3,2)="Q4",AVERAGE(E84,INDEX(84:84,0,MATCH("Q3-"&amp;RIGHT(E$3,4),$3:$3,0)))))))))/
(IF(LEFT(E$3,1)="F",AVERAGE((E86+E87),(INDEX(86:86,0,MATCH("FY"&amp;RIGHT(E$3,4)-1,$3:$3,0))+INDEX(87:87,0,MATCH("FY"&amp;RIGHT(E$3,4)-1,$3:$3,0)))),
IF(LEFT(E$3,2)="Q1",AVERAGE((E86+E87),(INDEX(86:86,0,MATCH("Q4-"&amp;RIGHT(E$3,4)-1,$3:$3,0))+INDEX(87:87,0,MATCH("Q4-"&amp;RIGHT(E$3,4)-1,$3:$3,0)))),
IF(LEFT(E$3,2)="Q2",AVERAGE((E86+E87),(INDEX(86:86,0,MATCH("Q1-"&amp;RIGHT(E$3,4),$3:$3,0))+INDEX(87:87,0,MATCH("Q1-"&amp;RIGHT(E$3,4),$3:$3,0)))),
IF(LEFT(E$3,2)="Q3",AVERAGE((E86+E87),(INDEX(86:86,0,MATCH("Q2-"&amp;RIGHT(E$3,4),$3:$3,0))+INDEX(87:87,0,MATCH("Q2-"&amp;RIGHT(E$3,4),$3:$3,0)))),
IF(LEFT(E$3,2)="Q4",AVERAGE((E86+E87),(INDEX(86:86,0,MATCH("Q3-"&amp;RIGHT(E$3,4),$3:$3,0))+INDEX(87:87,0,MATCH("Q3-"&amp;RIGHT(E$3,4),$3:$3,0)))))))))), "")</f>
        <v/>
      </c>
      <c r="F103" s="252" t="str">
        <f t="shared" si="45"/>
        <v/>
      </c>
      <c r="G103" s="253" t="str">
        <f t="shared" si="45"/>
        <v/>
      </c>
      <c r="H103" s="253" t="str">
        <f t="shared" si="45"/>
        <v/>
      </c>
      <c r="I103" s="253" t="str">
        <f t="shared" si="45"/>
        <v/>
      </c>
      <c r="J103" s="92" t="str">
        <f t="shared" si="45"/>
        <v/>
      </c>
      <c r="K103" s="252" t="str">
        <f t="shared" si="45"/>
        <v/>
      </c>
      <c r="L103" s="253" t="str">
        <f t="shared" si="45"/>
        <v/>
      </c>
      <c r="M103" s="253" t="str">
        <f t="shared" si="45"/>
        <v/>
      </c>
      <c r="N103" s="253" t="str">
        <f t="shared" si="45"/>
        <v/>
      </c>
      <c r="O103" s="92" t="str">
        <f t="shared" si="45"/>
        <v/>
      </c>
      <c r="P103" s="252" t="str">
        <f t="shared" si="45"/>
        <v/>
      </c>
      <c r="Q103" s="253" t="str">
        <f t="shared" si="45"/>
        <v/>
      </c>
      <c r="R103" s="253" t="str">
        <f t="shared" si="45"/>
        <v/>
      </c>
      <c r="S103" s="253" t="str">
        <f t="shared" si="45"/>
        <v/>
      </c>
      <c r="T103" s="92" t="str">
        <f t="shared" si="45"/>
        <v/>
      </c>
      <c r="U103" s="252" t="str">
        <f t="shared" si="45"/>
        <v/>
      </c>
      <c r="V103" s="253" t="str">
        <f t="shared" si="45"/>
        <v/>
      </c>
      <c r="W103" s="253" t="str">
        <f t="shared" si="45"/>
        <v/>
      </c>
      <c r="X103" s="253" t="str">
        <f t="shared" si="45"/>
        <v/>
      </c>
      <c r="Y103" s="92" t="str">
        <f t="shared" si="45"/>
        <v/>
      </c>
      <c r="Z103" s="252" t="str">
        <f t="shared" si="45"/>
        <v/>
      </c>
      <c r="AA103" s="253" t="str">
        <f t="shared" si="45"/>
        <v/>
      </c>
      <c r="AB103" s="253" t="str">
        <f t="shared" si="45"/>
        <v/>
      </c>
      <c r="AC103" s="253" t="str">
        <f t="shared" si="45"/>
        <v/>
      </c>
      <c r="AD103" s="92" t="str">
        <f t="shared" si="45"/>
        <v/>
      </c>
      <c r="AE103" s="92" t="str">
        <f t="shared" si="45"/>
        <v/>
      </c>
      <c r="AF103" s="92" t="str">
        <f t="shared" si="45"/>
        <v/>
      </c>
      <c r="AG103" s="93" t="str">
        <f t="shared" si="45"/>
        <v/>
      </c>
      <c r="AH103" s="50"/>
    </row>
    <row r="104" spans="1:34" s="32" customFormat="1" ht="14.25" customHeight="1" x14ac:dyDescent="0.25">
      <c r="A104" s="27" t="s">
        <v>52</v>
      </c>
      <c r="B104" s="200"/>
      <c r="C104" s="230"/>
      <c r="D104" s="28" t="str">
        <f t="shared" ref="D104:AG104" si="46">IFERROR(D85/D84, "")</f>
        <v/>
      </c>
      <c r="E104" s="28" t="str">
        <f t="shared" si="46"/>
        <v/>
      </c>
      <c r="F104" s="29" t="str">
        <f t="shared" si="46"/>
        <v/>
      </c>
      <c r="G104" s="30" t="str">
        <f t="shared" si="46"/>
        <v/>
      </c>
      <c r="H104" s="30" t="str">
        <f t="shared" si="46"/>
        <v/>
      </c>
      <c r="I104" s="30" t="str">
        <f t="shared" si="46"/>
        <v/>
      </c>
      <c r="J104" s="28" t="str">
        <f t="shared" si="46"/>
        <v/>
      </c>
      <c r="K104" s="30" t="str">
        <f t="shared" si="46"/>
        <v/>
      </c>
      <c r="L104" s="30" t="str">
        <f t="shared" si="46"/>
        <v/>
      </c>
      <c r="M104" s="30" t="str">
        <f t="shared" si="46"/>
        <v/>
      </c>
      <c r="N104" s="30" t="str">
        <f t="shared" si="46"/>
        <v/>
      </c>
      <c r="O104" s="28" t="str">
        <f t="shared" si="46"/>
        <v/>
      </c>
      <c r="P104" s="30" t="str">
        <f t="shared" si="46"/>
        <v/>
      </c>
      <c r="Q104" s="30" t="str">
        <f t="shared" si="46"/>
        <v/>
      </c>
      <c r="R104" s="30" t="str">
        <f t="shared" si="46"/>
        <v/>
      </c>
      <c r="S104" s="30" t="str">
        <f t="shared" si="46"/>
        <v/>
      </c>
      <c r="T104" s="28" t="str">
        <f t="shared" si="46"/>
        <v/>
      </c>
      <c r="U104" s="30" t="str">
        <f t="shared" si="46"/>
        <v/>
      </c>
      <c r="V104" s="30" t="str">
        <f t="shared" si="46"/>
        <v/>
      </c>
      <c r="W104" s="30" t="str">
        <f t="shared" si="46"/>
        <v/>
      </c>
      <c r="X104" s="30" t="str">
        <f t="shared" si="46"/>
        <v/>
      </c>
      <c r="Y104" s="28" t="str">
        <f t="shared" si="46"/>
        <v/>
      </c>
      <c r="Z104" s="30" t="str">
        <f t="shared" si="46"/>
        <v/>
      </c>
      <c r="AA104" s="30" t="str">
        <f t="shared" si="46"/>
        <v/>
      </c>
      <c r="AB104" s="30" t="str">
        <f t="shared" si="46"/>
        <v/>
      </c>
      <c r="AC104" s="30" t="str">
        <f t="shared" si="46"/>
        <v/>
      </c>
      <c r="AD104" s="28" t="str">
        <f t="shared" si="46"/>
        <v/>
      </c>
      <c r="AE104" s="28" t="str">
        <f t="shared" si="46"/>
        <v/>
      </c>
      <c r="AF104" s="28" t="str">
        <f t="shared" si="46"/>
        <v/>
      </c>
      <c r="AG104" s="31" t="str">
        <f t="shared" si="46"/>
        <v/>
      </c>
      <c r="AH104" s="50"/>
    </row>
    <row r="105" spans="1:34" ht="14.25" customHeight="1" x14ac:dyDescent="0.25">
      <c r="A105" s="27"/>
      <c r="B105" s="200"/>
      <c r="C105" s="232"/>
      <c r="D105" s="39"/>
      <c r="E105" s="39"/>
      <c r="F105" s="95"/>
      <c r="J105" s="39"/>
      <c r="O105" s="39"/>
      <c r="T105" s="39"/>
      <c r="Y105" s="39"/>
      <c r="AD105" s="39"/>
      <c r="AE105" s="39"/>
      <c r="AF105" s="39"/>
      <c r="AG105" s="41"/>
      <c r="AH105" s="50"/>
    </row>
    <row r="106" spans="1:34" ht="14.25" customHeight="1" x14ac:dyDescent="0.25">
      <c r="A106" s="12" t="s">
        <v>53</v>
      </c>
      <c r="B106" s="196"/>
      <c r="C106" s="227"/>
      <c r="D106" s="13"/>
      <c r="E106" s="13"/>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5"/>
      <c r="AH106" s="50"/>
    </row>
    <row r="107" spans="1:34" s="20" customFormat="1" ht="14.25" customHeight="1" outlineLevel="1" x14ac:dyDescent="0.25">
      <c r="A107" s="16" t="s">
        <v>54</v>
      </c>
      <c r="B107" s="197"/>
      <c r="C107" s="228"/>
      <c r="D107" s="17">
        <f>IFERROR(INDEX(MO_CFS_CFO,0,MATCH(D$3,MO_Common_ColumnHeader,0)),0)</f>
        <v>0</v>
      </c>
      <c r="E107" s="17">
        <f>IFERROR(INDEX(MO_CFS_CFO,0,MATCH(E$3,MO_Common_ColumnHeader,0)),0)</f>
        <v>0</v>
      </c>
      <c r="F107" s="18">
        <f>IFERROR(INDEX(MO_CFS_CFO,0,MATCH(F$3,MO_Common_ColumnHeader,0)),0)</f>
        <v>0</v>
      </c>
      <c r="G107" s="18">
        <f>IFERROR(INDEX(MO_CFS_CFO,0,MATCH(G$3,MO_Common_ColumnHeader,0)),0)</f>
        <v>0</v>
      </c>
      <c r="H107" s="18">
        <f>IFERROR(INDEX(MO_CFS_CFO,0,MATCH(H$3,MO_Common_ColumnHeader,0)),0)</f>
        <v>0</v>
      </c>
      <c r="I107" s="18">
        <f>IFERROR(INDEX(MO_CFS_CFO,0,MATCH(I$3,MO_Common_ColumnHeader,0)),0)</f>
        <v>0</v>
      </c>
      <c r="J107" s="17">
        <f>IFERROR(INDEX(MO_CFS_CFO,0,MATCH(J$3,MO_Common_ColumnHeader,0)),0)</f>
        <v>0</v>
      </c>
      <c r="K107" s="18">
        <f>IFERROR(INDEX(MO_CFS_CFO,0,MATCH(K$3,MO_Common_ColumnHeader,0)),0)</f>
        <v>0</v>
      </c>
      <c r="L107" s="18">
        <f>IFERROR(INDEX(MO_CFS_CFO,0,MATCH(L$3,MO_Common_ColumnHeader,0)),0)</f>
        <v>0</v>
      </c>
      <c r="M107" s="18">
        <f>IFERROR(INDEX(MO_CFS_CFO,0,MATCH(M$3,MO_Common_ColumnHeader,0)),0)</f>
        <v>0</v>
      </c>
      <c r="N107" s="18">
        <f>IFERROR(INDEX(MO_CFS_CFO,0,MATCH(N$3,MO_Common_ColumnHeader,0)),0)</f>
        <v>0</v>
      </c>
      <c r="O107" s="17">
        <f>IFERROR(INDEX(MO_CFS_CFO,0,MATCH(O$3,MO_Common_ColumnHeader,0)),0)</f>
        <v>0</v>
      </c>
      <c r="P107" s="18">
        <f>IFERROR(INDEX(MO_CFS_CFO,0,MATCH(P$3,MO_Common_ColumnHeader,0)),0)</f>
        <v>0</v>
      </c>
      <c r="Q107" s="18">
        <f>IFERROR(INDEX(MO_CFS_CFO,0,MATCH(Q$3,MO_Common_ColumnHeader,0)),0)</f>
        <v>0</v>
      </c>
      <c r="R107" s="18">
        <f>IFERROR(INDEX(MO_CFS_CFO,0,MATCH(R$3,MO_Common_ColumnHeader,0)),0)</f>
        <v>0</v>
      </c>
      <c r="S107" s="18">
        <f>IFERROR(INDEX(MO_CFS_CFO,0,MATCH(S$3,MO_Common_ColumnHeader,0)),0)</f>
        <v>0</v>
      </c>
      <c r="T107" s="17">
        <f>IFERROR(INDEX(MO_CFS_CFO,0,MATCH(T$3,MO_Common_ColumnHeader,0)),0)</f>
        <v>0</v>
      </c>
      <c r="U107" s="18">
        <f>IFERROR(INDEX(MO_CFS_CFO,0,MATCH(U$3,MO_Common_ColumnHeader,0)),0)</f>
        <v>0</v>
      </c>
      <c r="V107" s="18">
        <f>IFERROR(INDEX(MO_CFS_CFO,0,MATCH(V$3,MO_Common_ColumnHeader,0)),0)</f>
        <v>0</v>
      </c>
      <c r="W107" s="18">
        <f>IFERROR(INDEX(MO_CFS_CFO,0,MATCH(W$3,MO_Common_ColumnHeader,0)),0)</f>
        <v>0</v>
      </c>
      <c r="X107" s="18">
        <f>IFERROR(INDEX(MO_CFS_CFO,0,MATCH(X$3,MO_Common_ColumnHeader,0)),0)</f>
        <v>0</v>
      </c>
      <c r="Y107" s="17">
        <f>IFERROR(INDEX(MO_CFS_CFO,0,MATCH(Y$3,MO_Common_ColumnHeader,0)),0)</f>
        <v>0</v>
      </c>
      <c r="Z107" s="18">
        <f>IFERROR(INDEX(MO_CFS_CFO,0,MATCH(Z$3,MO_Common_ColumnHeader,0)),0)</f>
        <v>0</v>
      </c>
      <c r="AA107" s="18">
        <f>IFERROR(INDEX(MO_CFS_CFO,0,MATCH(AA$3,MO_Common_ColumnHeader,0)),0)</f>
        <v>0</v>
      </c>
      <c r="AB107" s="18">
        <f>IFERROR(INDEX(MO_CFS_CFO,0,MATCH(AB$3,MO_Common_ColumnHeader,0)),0)</f>
        <v>0</v>
      </c>
      <c r="AC107" s="18">
        <f>IFERROR(INDEX(MO_CFS_CFO,0,MATCH(AC$3,MO_Common_ColumnHeader,0)),0)</f>
        <v>0</v>
      </c>
      <c r="AD107" s="17">
        <f>IFERROR(INDEX(MO_CFS_CFO,0,MATCH(AD$3,MO_Common_ColumnHeader,0)),0)</f>
        <v>0</v>
      </c>
      <c r="AE107" s="17">
        <f>IFERROR(INDEX(MO_CFS_CFO,0,MATCH(AE$3,MO_Common_ColumnHeader,0)),0)</f>
        <v>0</v>
      </c>
      <c r="AF107" s="17">
        <f>IFERROR(INDEX(MO_CFS_CFO,0,MATCH(AF$3,MO_Common_ColumnHeader,0)),0)</f>
        <v>0</v>
      </c>
      <c r="AG107" s="19">
        <f>IFERROR(INDEX(MO_CFS_CFO,0,MATCH(AG$3,MO_Common_ColumnHeader,0)),0)</f>
        <v>0</v>
      </c>
      <c r="AH107" s="50"/>
    </row>
    <row r="108" spans="1:34" s="20" customFormat="1" ht="14.25" customHeight="1" outlineLevel="1" x14ac:dyDescent="0.25">
      <c r="A108" s="16" t="str">
        <f>"LTM "&amp;A107</f>
        <v>LTM CFO</v>
      </c>
      <c r="B108" s="197"/>
      <c r="C108" s="228"/>
      <c r="D108" s="17" t="str">
        <f t="shared" ref="D108:AG108" si="47">IFERROR(IF(LEFT(D$3,1)="F",D107,
IF(LEFT(D$3,2)="Q1",D107+INDEX(107:107,0,MATCH("Q4-"&amp;RIGHT(D$3,4)-1,$3:$3,0))+INDEX(107:107,0,MATCH("Q3-"&amp;RIGHT(D$3,4)-1,$3:$3,0))+INDEX(107:107,0,MATCH("Q2-"&amp;RIGHT(D$3,4)-1,$3:$3,0)),
IF(LEFT(D$3,2)="Q2",D107+INDEX(107:107,0,MATCH("Q4-"&amp;RIGHT(D$3,4)-1,$3:$3,0))+INDEX(107:107,0,MATCH("Q3-"&amp;RIGHT(D$3,4)-1,$3:$3,0))+INDEX(107:107,0,MATCH("Q1-"&amp;RIGHT(D$3,4),$3:$3,0)),
IF(LEFT(D$3,2)="Q3",D107+INDEX(107:107,0,MATCH("Q4-"&amp;RIGHT(D$3,4)-1,$3:$3,0))+INDEX(107:107,0,MATCH("Q2-"&amp;RIGHT(D$3,4),$3:$3,0))+INDEX(107:107,0,MATCH("Q1-"&amp;RIGHT(D$3,4),$3:$3,0)),
IF(LEFT(D$3,2)="Q4",INDEX(107:107,0,MATCH("FY"&amp;RIGHT(D$3,4),$3:$3,0))))))), "")</f>
        <v/>
      </c>
      <c r="E108" s="17" t="str">
        <f t="shared" si="47"/>
        <v/>
      </c>
      <c r="F108" s="18" t="str">
        <f t="shared" si="47"/>
        <v/>
      </c>
      <c r="G108" s="18" t="str">
        <f t="shared" si="47"/>
        <v/>
      </c>
      <c r="H108" s="18" t="str">
        <f t="shared" si="47"/>
        <v/>
      </c>
      <c r="I108" s="18" t="str">
        <f t="shared" si="47"/>
        <v/>
      </c>
      <c r="J108" s="17" t="str">
        <f t="shared" si="47"/>
        <v/>
      </c>
      <c r="K108" s="18" t="str">
        <f t="shared" si="47"/>
        <v/>
      </c>
      <c r="L108" s="18" t="str">
        <f t="shared" si="47"/>
        <v/>
      </c>
      <c r="M108" s="18" t="str">
        <f t="shared" si="47"/>
        <v/>
      </c>
      <c r="N108" s="18" t="str">
        <f t="shared" si="47"/>
        <v/>
      </c>
      <c r="O108" s="17" t="str">
        <f t="shared" si="47"/>
        <v/>
      </c>
      <c r="P108" s="18" t="str">
        <f t="shared" si="47"/>
        <v/>
      </c>
      <c r="Q108" s="18" t="str">
        <f t="shared" si="47"/>
        <v/>
      </c>
      <c r="R108" s="18" t="str">
        <f t="shared" si="47"/>
        <v/>
      </c>
      <c r="S108" s="18" t="str">
        <f t="shared" si="47"/>
        <v/>
      </c>
      <c r="T108" s="17" t="str">
        <f t="shared" si="47"/>
        <v/>
      </c>
      <c r="U108" s="18" t="str">
        <f t="shared" si="47"/>
        <v/>
      </c>
      <c r="V108" s="18" t="str">
        <f t="shared" si="47"/>
        <v/>
      </c>
      <c r="W108" s="18" t="str">
        <f t="shared" si="47"/>
        <v/>
      </c>
      <c r="X108" s="18" t="str">
        <f t="shared" si="47"/>
        <v/>
      </c>
      <c r="Y108" s="17" t="str">
        <f t="shared" si="47"/>
        <v/>
      </c>
      <c r="Z108" s="18" t="str">
        <f t="shared" si="47"/>
        <v/>
      </c>
      <c r="AA108" s="18" t="str">
        <f t="shared" si="47"/>
        <v/>
      </c>
      <c r="AB108" s="18" t="str">
        <f t="shared" si="47"/>
        <v/>
      </c>
      <c r="AC108" s="18" t="str">
        <f t="shared" si="47"/>
        <v/>
      </c>
      <c r="AD108" s="17" t="str">
        <f t="shared" si="47"/>
        <v/>
      </c>
      <c r="AE108" s="17" t="str">
        <f t="shared" si="47"/>
        <v/>
      </c>
      <c r="AF108" s="17" t="str">
        <f t="shared" si="47"/>
        <v/>
      </c>
      <c r="AG108" s="19" t="str">
        <f t="shared" si="47"/>
        <v/>
      </c>
      <c r="AH108" s="50"/>
    </row>
    <row r="109" spans="1:34" s="50" customFormat="1" ht="14.25" customHeight="1" outlineLevel="1" x14ac:dyDescent="0.25">
      <c r="A109" s="96"/>
      <c r="B109" s="211"/>
      <c r="C109" s="237"/>
      <c r="D109" s="97"/>
      <c r="E109" s="97"/>
      <c r="F109" s="98"/>
      <c r="G109" s="98"/>
      <c r="H109" s="98"/>
      <c r="I109" s="98"/>
      <c r="J109" s="97"/>
      <c r="K109" s="98"/>
      <c r="L109" s="98"/>
      <c r="M109" s="98"/>
      <c r="N109" s="98"/>
      <c r="O109" s="97"/>
      <c r="P109" s="98"/>
      <c r="Q109" s="98"/>
      <c r="R109" s="98"/>
      <c r="S109" s="98"/>
      <c r="T109" s="97"/>
      <c r="U109" s="98"/>
      <c r="V109" s="98"/>
      <c r="W109" s="98"/>
      <c r="X109" s="98"/>
      <c r="Y109" s="97"/>
      <c r="Z109" s="98"/>
      <c r="AA109" s="98"/>
      <c r="AB109" s="98"/>
      <c r="AC109" s="98"/>
      <c r="AD109" s="97"/>
      <c r="AE109" s="97"/>
      <c r="AF109" s="97"/>
      <c r="AG109" s="99"/>
    </row>
    <row r="110" spans="1:34" s="50" customFormat="1" ht="14.25" customHeight="1" x14ac:dyDescent="0.25">
      <c r="A110" s="70" t="s">
        <v>55</v>
      </c>
      <c r="B110" s="207"/>
      <c r="C110" s="237"/>
      <c r="D110" s="97" t="str">
        <f t="shared" ref="D110:AG110" si="48">IFERROR(D18/D19, "")</f>
        <v/>
      </c>
      <c r="E110" s="97" t="str">
        <f t="shared" si="48"/>
        <v/>
      </c>
      <c r="F110" s="98" t="str">
        <f t="shared" si="48"/>
        <v/>
      </c>
      <c r="G110" s="98" t="str">
        <f t="shared" si="48"/>
        <v/>
      </c>
      <c r="H110" s="98" t="str">
        <f t="shared" si="48"/>
        <v/>
      </c>
      <c r="I110" s="98" t="str">
        <f t="shared" si="48"/>
        <v/>
      </c>
      <c r="J110" s="97" t="str">
        <f t="shared" si="48"/>
        <v/>
      </c>
      <c r="K110" s="98" t="str">
        <f t="shared" si="48"/>
        <v/>
      </c>
      <c r="L110" s="98" t="str">
        <f t="shared" si="48"/>
        <v/>
      </c>
      <c r="M110" s="98" t="str">
        <f t="shared" si="48"/>
        <v/>
      </c>
      <c r="N110" s="98" t="str">
        <f t="shared" si="48"/>
        <v/>
      </c>
      <c r="O110" s="97" t="str">
        <f t="shared" si="48"/>
        <v/>
      </c>
      <c r="P110" s="98" t="str">
        <f t="shared" si="48"/>
        <v/>
      </c>
      <c r="Q110" s="98" t="str">
        <f t="shared" si="48"/>
        <v/>
      </c>
      <c r="R110" s="98" t="str">
        <f t="shared" si="48"/>
        <v/>
      </c>
      <c r="S110" s="98" t="str">
        <f t="shared" si="48"/>
        <v/>
      </c>
      <c r="T110" s="97" t="str">
        <f t="shared" si="48"/>
        <v/>
      </c>
      <c r="U110" s="98" t="str">
        <f t="shared" si="48"/>
        <v/>
      </c>
      <c r="V110" s="98" t="str">
        <f t="shared" si="48"/>
        <v/>
      </c>
      <c r="W110" s="98" t="str">
        <f t="shared" si="48"/>
        <v/>
      </c>
      <c r="X110" s="98" t="str">
        <f t="shared" si="48"/>
        <v/>
      </c>
      <c r="Y110" s="97" t="str">
        <f t="shared" si="48"/>
        <v/>
      </c>
      <c r="Z110" s="98" t="str">
        <f t="shared" si="48"/>
        <v/>
      </c>
      <c r="AA110" s="98" t="str">
        <f t="shared" si="48"/>
        <v/>
      </c>
      <c r="AB110" s="98" t="str">
        <f t="shared" si="48"/>
        <v/>
      </c>
      <c r="AC110" s="98" t="str">
        <f t="shared" si="48"/>
        <v/>
      </c>
      <c r="AD110" s="97" t="str">
        <f t="shared" si="48"/>
        <v/>
      </c>
      <c r="AE110" s="97" t="str">
        <f t="shared" si="48"/>
        <v/>
      </c>
      <c r="AF110" s="97" t="str">
        <f t="shared" si="48"/>
        <v/>
      </c>
      <c r="AG110" s="99" t="str">
        <f t="shared" si="48"/>
        <v/>
      </c>
    </row>
    <row r="111" spans="1:34" s="50" customFormat="1" ht="14.25" customHeight="1" x14ac:dyDescent="0.25">
      <c r="A111" s="70" t="s">
        <v>56</v>
      </c>
      <c r="B111" s="207"/>
      <c r="C111" s="237"/>
      <c r="D111" s="97" t="str">
        <f t="shared" ref="D111:AG111" si="49">IFERROR(D17/D19, "")</f>
        <v/>
      </c>
      <c r="E111" s="97" t="str">
        <f t="shared" si="49"/>
        <v/>
      </c>
      <c r="F111" s="98" t="str">
        <f t="shared" si="49"/>
        <v/>
      </c>
      <c r="G111" s="98" t="str">
        <f t="shared" si="49"/>
        <v/>
      </c>
      <c r="H111" s="98" t="str">
        <f t="shared" si="49"/>
        <v/>
      </c>
      <c r="I111" s="98" t="str">
        <f t="shared" si="49"/>
        <v/>
      </c>
      <c r="J111" s="97" t="str">
        <f t="shared" si="49"/>
        <v/>
      </c>
      <c r="K111" s="98" t="str">
        <f t="shared" si="49"/>
        <v/>
      </c>
      <c r="L111" s="98" t="str">
        <f t="shared" si="49"/>
        <v/>
      </c>
      <c r="M111" s="98" t="str">
        <f t="shared" si="49"/>
        <v/>
      </c>
      <c r="N111" s="98" t="str">
        <f t="shared" si="49"/>
        <v/>
      </c>
      <c r="O111" s="97" t="str">
        <f t="shared" si="49"/>
        <v/>
      </c>
      <c r="P111" s="98" t="str">
        <f t="shared" si="49"/>
        <v/>
      </c>
      <c r="Q111" s="98" t="str">
        <f t="shared" si="49"/>
        <v/>
      </c>
      <c r="R111" s="98" t="str">
        <f t="shared" si="49"/>
        <v/>
      </c>
      <c r="S111" s="98" t="str">
        <f t="shared" si="49"/>
        <v/>
      </c>
      <c r="T111" s="97" t="str">
        <f t="shared" si="49"/>
        <v/>
      </c>
      <c r="U111" s="98" t="str">
        <f t="shared" si="49"/>
        <v/>
      </c>
      <c r="V111" s="98" t="str">
        <f t="shared" si="49"/>
        <v/>
      </c>
      <c r="W111" s="98" t="str">
        <f t="shared" si="49"/>
        <v/>
      </c>
      <c r="X111" s="98" t="str">
        <f t="shared" si="49"/>
        <v/>
      </c>
      <c r="Y111" s="97" t="str">
        <f t="shared" si="49"/>
        <v/>
      </c>
      <c r="Z111" s="98" t="str">
        <f t="shared" si="49"/>
        <v/>
      </c>
      <c r="AA111" s="98" t="str">
        <f t="shared" si="49"/>
        <v/>
      </c>
      <c r="AB111" s="98" t="str">
        <f t="shared" si="49"/>
        <v/>
      </c>
      <c r="AC111" s="98" t="str">
        <f t="shared" si="49"/>
        <v/>
      </c>
      <c r="AD111" s="97" t="str">
        <f t="shared" si="49"/>
        <v/>
      </c>
      <c r="AE111" s="97" t="str">
        <f t="shared" si="49"/>
        <v/>
      </c>
      <c r="AF111" s="97" t="str">
        <f t="shared" si="49"/>
        <v/>
      </c>
      <c r="AG111" s="99" t="str">
        <f t="shared" si="49"/>
        <v/>
      </c>
    </row>
    <row r="112" spans="1:34" s="50" customFormat="1" ht="14.25" customHeight="1" x14ac:dyDescent="0.25">
      <c r="A112" s="70" t="s">
        <v>57</v>
      </c>
      <c r="B112" s="207"/>
      <c r="C112" s="237"/>
      <c r="D112" s="97" t="str">
        <f t="shared" ref="D112:AG112" si="50">IFERROR((D17+D52)/D19, "")</f>
        <v/>
      </c>
      <c r="E112" s="97" t="str">
        <f t="shared" si="50"/>
        <v/>
      </c>
      <c r="F112" s="98" t="str">
        <f t="shared" si="50"/>
        <v/>
      </c>
      <c r="G112" s="98" t="str">
        <f t="shared" si="50"/>
        <v/>
      </c>
      <c r="H112" s="98" t="str">
        <f t="shared" si="50"/>
        <v/>
      </c>
      <c r="I112" s="98" t="str">
        <f t="shared" si="50"/>
        <v/>
      </c>
      <c r="J112" s="97" t="str">
        <f t="shared" si="50"/>
        <v/>
      </c>
      <c r="K112" s="98" t="str">
        <f t="shared" si="50"/>
        <v/>
      </c>
      <c r="L112" s="98" t="str">
        <f t="shared" si="50"/>
        <v/>
      </c>
      <c r="M112" s="98" t="str">
        <f t="shared" si="50"/>
        <v/>
      </c>
      <c r="N112" s="98" t="str">
        <f t="shared" si="50"/>
        <v/>
      </c>
      <c r="O112" s="97" t="str">
        <f t="shared" si="50"/>
        <v/>
      </c>
      <c r="P112" s="98" t="str">
        <f t="shared" si="50"/>
        <v/>
      </c>
      <c r="Q112" s="98" t="str">
        <f t="shared" si="50"/>
        <v/>
      </c>
      <c r="R112" s="98" t="str">
        <f t="shared" si="50"/>
        <v/>
      </c>
      <c r="S112" s="98" t="str">
        <f t="shared" si="50"/>
        <v/>
      </c>
      <c r="T112" s="97" t="str">
        <f t="shared" si="50"/>
        <v/>
      </c>
      <c r="U112" s="98" t="str">
        <f t="shared" si="50"/>
        <v/>
      </c>
      <c r="V112" s="98" t="str">
        <f t="shared" si="50"/>
        <v/>
      </c>
      <c r="W112" s="98" t="str">
        <f t="shared" si="50"/>
        <v/>
      </c>
      <c r="X112" s="98" t="str">
        <f t="shared" si="50"/>
        <v/>
      </c>
      <c r="Y112" s="97" t="str">
        <f t="shared" si="50"/>
        <v/>
      </c>
      <c r="Z112" s="98" t="str">
        <f t="shared" si="50"/>
        <v/>
      </c>
      <c r="AA112" s="98" t="str">
        <f t="shared" si="50"/>
        <v/>
      </c>
      <c r="AB112" s="98" t="str">
        <f t="shared" si="50"/>
        <v/>
      </c>
      <c r="AC112" s="98" t="str">
        <f t="shared" si="50"/>
        <v/>
      </c>
      <c r="AD112" s="97" t="str">
        <f t="shared" si="50"/>
        <v/>
      </c>
      <c r="AE112" s="97" t="str">
        <f t="shared" si="50"/>
        <v/>
      </c>
      <c r="AF112" s="97" t="str">
        <f t="shared" si="50"/>
        <v/>
      </c>
      <c r="AG112" s="99" t="str">
        <f t="shared" si="50"/>
        <v/>
      </c>
    </row>
    <row r="113" spans="1:33" s="50" customFormat="1" ht="14.25" customHeight="1" x14ac:dyDescent="0.25">
      <c r="A113" s="96"/>
      <c r="B113" s="211"/>
      <c r="C113" s="237"/>
      <c r="D113" s="97"/>
      <c r="E113" s="97"/>
      <c r="F113" s="98"/>
      <c r="G113" s="98"/>
      <c r="H113" s="98"/>
      <c r="I113" s="98"/>
      <c r="J113" s="97"/>
      <c r="K113" s="98"/>
      <c r="L113" s="98"/>
      <c r="M113" s="98"/>
      <c r="N113" s="98"/>
      <c r="O113" s="97"/>
      <c r="P113" s="98"/>
      <c r="Q113" s="98"/>
      <c r="R113" s="98"/>
      <c r="S113" s="98"/>
      <c r="T113" s="97"/>
      <c r="U113" s="98"/>
      <c r="V113" s="98"/>
      <c r="W113" s="98"/>
      <c r="X113" s="98"/>
      <c r="Y113" s="97"/>
      <c r="Z113" s="98"/>
      <c r="AA113" s="98"/>
      <c r="AB113" s="98"/>
      <c r="AC113" s="98"/>
      <c r="AD113" s="97"/>
      <c r="AE113" s="97"/>
      <c r="AF113" s="97"/>
      <c r="AG113" s="99"/>
    </row>
    <row r="114" spans="1:33" s="50" customFormat="1" ht="14.25" customHeight="1" x14ac:dyDescent="0.25">
      <c r="A114" s="70" t="s">
        <v>58</v>
      </c>
      <c r="B114" s="207"/>
      <c r="C114" s="237"/>
      <c r="D114" s="97" t="str">
        <f t="shared" ref="D114:AG114" si="51">IFERROR((D$81+D$82)/D$17, "")</f>
        <v/>
      </c>
      <c r="E114" s="97" t="str">
        <f t="shared" si="51"/>
        <v/>
      </c>
      <c r="F114" s="98" t="str">
        <f t="shared" si="51"/>
        <v/>
      </c>
      <c r="G114" s="98" t="str">
        <f t="shared" si="51"/>
        <v/>
      </c>
      <c r="H114" s="98" t="str">
        <f t="shared" si="51"/>
        <v/>
      </c>
      <c r="I114" s="98" t="str">
        <f t="shared" si="51"/>
        <v/>
      </c>
      <c r="J114" s="97" t="str">
        <f t="shared" si="51"/>
        <v/>
      </c>
      <c r="K114" s="98" t="str">
        <f t="shared" si="51"/>
        <v/>
      </c>
      <c r="L114" s="98" t="str">
        <f t="shared" si="51"/>
        <v/>
      </c>
      <c r="M114" s="98" t="str">
        <f t="shared" si="51"/>
        <v/>
      </c>
      <c r="N114" s="98" t="str">
        <f t="shared" si="51"/>
        <v/>
      </c>
      <c r="O114" s="97" t="str">
        <f t="shared" si="51"/>
        <v/>
      </c>
      <c r="P114" s="98" t="str">
        <f t="shared" si="51"/>
        <v/>
      </c>
      <c r="Q114" s="98" t="str">
        <f t="shared" si="51"/>
        <v/>
      </c>
      <c r="R114" s="98" t="str">
        <f t="shared" si="51"/>
        <v/>
      </c>
      <c r="S114" s="98" t="str">
        <f t="shared" si="51"/>
        <v/>
      </c>
      <c r="T114" s="97" t="str">
        <f t="shared" si="51"/>
        <v/>
      </c>
      <c r="U114" s="98" t="str">
        <f t="shared" si="51"/>
        <v/>
      </c>
      <c r="V114" s="98" t="str">
        <f t="shared" si="51"/>
        <v/>
      </c>
      <c r="W114" s="98" t="str">
        <f t="shared" si="51"/>
        <v/>
      </c>
      <c r="X114" s="98" t="str">
        <f t="shared" si="51"/>
        <v/>
      </c>
      <c r="Y114" s="97" t="str">
        <f t="shared" si="51"/>
        <v/>
      </c>
      <c r="Z114" s="98" t="str">
        <f t="shared" si="51"/>
        <v/>
      </c>
      <c r="AA114" s="98" t="str">
        <f t="shared" si="51"/>
        <v/>
      </c>
      <c r="AB114" s="98" t="str">
        <f t="shared" si="51"/>
        <v/>
      </c>
      <c r="AC114" s="98" t="str">
        <f t="shared" si="51"/>
        <v/>
      </c>
      <c r="AD114" s="97" t="str">
        <f t="shared" si="51"/>
        <v/>
      </c>
      <c r="AE114" s="97" t="str">
        <f t="shared" si="51"/>
        <v/>
      </c>
      <c r="AF114" s="97" t="str">
        <f t="shared" si="51"/>
        <v/>
      </c>
      <c r="AG114" s="99" t="str">
        <f t="shared" si="51"/>
        <v/>
      </c>
    </row>
    <row r="115" spans="1:33" s="50" customFormat="1" ht="14.25" customHeight="1" x14ac:dyDescent="0.25">
      <c r="A115" s="70" t="s">
        <v>59</v>
      </c>
      <c r="B115" s="207"/>
      <c r="C115" s="237"/>
      <c r="D115" s="97" t="str">
        <f>IFERROR((D$81+D$82)/(D$17+D$52), "")</f>
        <v/>
      </c>
      <c r="E115" s="97" t="str">
        <f t="shared" ref="E115:AG115" si="52">IFERROR((E$81+E$82)/(E$17+E$52), "")</f>
        <v/>
      </c>
      <c r="F115" s="98" t="str">
        <f t="shared" si="52"/>
        <v/>
      </c>
      <c r="G115" s="98" t="str">
        <f t="shared" si="52"/>
        <v/>
      </c>
      <c r="H115" s="98" t="str">
        <f t="shared" si="52"/>
        <v/>
      </c>
      <c r="I115" s="98" t="str">
        <f t="shared" si="52"/>
        <v/>
      </c>
      <c r="J115" s="97" t="str">
        <f t="shared" si="52"/>
        <v/>
      </c>
      <c r="K115" s="98" t="str">
        <f t="shared" si="52"/>
        <v/>
      </c>
      <c r="L115" s="98" t="str">
        <f t="shared" si="52"/>
        <v/>
      </c>
      <c r="M115" s="98" t="str">
        <f t="shared" si="52"/>
        <v/>
      </c>
      <c r="N115" s="98" t="str">
        <f t="shared" si="52"/>
        <v/>
      </c>
      <c r="O115" s="97" t="str">
        <f t="shared" si="52"/>
        <v/>
      </c>
      <c r="P115" s="98" t="str">
        <f t="shared" si="52"/>
        <v/>
      </c>
      <c r="Q115" s="98" t="str">
        <f t="shared" si="52"/>
        <v/>
      </c>
      <c r="R115" s="98" t="str">
        <f t="shared" si="52"/>
        <v/>
      </c>
      <c r="S115" s="98" t="str">
        <f t="shared" si="52"/>
        <v/>
      </c>
      <c r="T115" s="97" t="str">
        <f t="shared" si="52"/>
        <v/>
      </c>
      <c r="U115" s="98" t="str">
        <f t="shared" si="52"/>
        <v/>
      </c>
      <c r="V115" s="98" t="str">
        <f t="shared" si="52"/>
        <v/>
      </c>
      <c r="W115" s="98" t="str">
        <f t="shared" si="52"/>
        <v/>
      </c>
      <c r="X115" s="98" t="str">
        <f t="shared" si="52"/>
        <v/>
      </c>
      <c r="Y115" s="97" t="str">
        <f t="shared" si="52"/>
        <v/>
      </c>
      <c r="Z115" s="98" t="str">
        <f t="shared" si="52"/>
        <v/>
      </c>
      <c r="AA115" s="98" t="str">
        <f t="shared" si="52"/>
        <v/>
      </c>
      <c r="AB115" s="98" t="str">
        <f t="shared" si="52"/>
        <v/>
      </c>
      <c r="AC115" s="98" t="str">
        <f t="shared" si="52"/>
        <v/>
      </c>
      <c r="AD115" s="97" t="str">
        <f t="shared" si="52"/>
        <v/>
      </c>
      <c r="AE115" s="97" t="str">
        <f t="shared" si="52"/>
        <v/>
      </c>
      <c r="AF115" s="97" t="str">
        <f t="shared" si="52"/>
        <v/>
      </c>
      <c r="AG115" s="99" t="str">
        <f t="shared" si="52"/>
        <v/>
      </c>
    </row>
    <row r="116" spans="1:33" s="50" customFormat="1" ht="14.25" customHeight="1" x14ac:dyDescent="0.25">
      <c r="A116" s="70" t="s">
        <v>60</v>
      </c>
      <c r="B116" s="207"/>
      <c r="C116" s="237"/>
      <c r="D116" s="97" t="str">
        <f>IFERROR((D$81+D$82)/D$108, "")</f>
        <v/>
      </c>
      <c r="E116" s="97" t="str">
        <f t="shared" ref="E116:AG116" si="53">IFERROR((E$81+E$82)/E$108, "")</f>
        <v/>
      </c>
      <c r="F116" s="98" t="str">
        <f t="shared" si="53"/>
        <v/>
      </c>
      <c r="G116" s="98" t="str">
        <f t="shared" si="53"/>
        <v/>
      </c>
      <c r="H116" s="98" t="str">
        <f t="shared" si="53"/>
        <v/>
      </c>
      <c r="I116" s="98" t="str">
        <f t="shared" si="53"/>
        <v/>
      </c>
      <c r="J116" s="97" t="str">
        <f t="shared" si="53"/>
        <v/>
      </c>
      <c r="K116" s="98" t="str">
        <f t="shared" si="53"/>
        <v/>
      </c>
      <c r="L116" s="98" t="str">
        <f t="shared" si="53"/>
        <v/>
      </c>
      <c r="M116" s="98" t="str">
        <f t="shared" si="53"/>
        <v/>
      </c>
      <c r="N116" s="98" t="str">
        <f t="shared" si="53"/>
        <v/>
      </c>
      <c r="O116" s="97" t="str">
        <f t="shared" si="53"/>
        <v/>
      </c>
      <c r="P116" s="98" t="str">
        <f t="shared" si="53"/>
        <v/>
      </c>
      <c r="Q116" s="98" t="str">
        <f t="shared" si="53"/>
        <v/>
      </c>
      <c r="R116" s="98" t="str">
        <f t="shared" si="53"/>
        <v/>
      </c>
      <c r="S116" s="98" t="str">
        <f t="shared" si="53"/>
        <v/>
      </c>
      <c r="T116" s="97" t="str">
        <f t="shared" si="53"/>
        <v/>
      </c>
      <c r="U116" s="98" t="str">
        <f t="shared" si="53"/>
        <v/>
      </c>
      <c r="V116" s="98" t="str">
        <f t="shared" si="53"/>
        <v/>
      </c>
      <c r="W116" s="98" t="str">
        <f t="shared" si="53"/>
        <v/>
      </c>
      <c r="X116" s="98" t="str">
        <f t="shared" si="53"/>
        <v/>
      </c>
      <c r="Y116" s="97" t="str">
        <f t="shared" si="53"/>
        <v/>
      </c>
      <c r="Z116" s="98" t="str">
        <f t="shared" si="53"/>
        <v/>
      </c>
      <c r="AA116" s="98" t="str">
        <f t="shared" si="53"/>
        <v/>
      </c>
      <c r="AB116" s="98" t="str">
        <f t="shared" si="53"/>
        <v/>
      </c>
      <c r="AC116" s="98" t="str">
        <f t="shared" si="53"/>
        <v/>
      </c>
      <c r="AD116" s="97" t="str">
        <f t="shared" si="53"/>
        <v/>
      </c>
      <c r="AE116" s="97" t="str">
        <f t="shared" si="53"/>
        <v/>
      </c>
      <c r="AF116" s="97" t="str">
        <f t="shared" si="53"/>
        <v/>
      </c>
      <c r="AG116" s="99" t="str">
        <f t="shared" si="53"/>
        <v/>
      </c>
    </row>
    <row r="117" spans="1:33" s="50" customFormat="1" ht="14.25" customHeight="1" x14ac:dyDescent="0.25">
      <c r="A117" s="96"/>
      <c r="B117" s="211"/>
      <c r="C117" s="237"/>
      <c r="D117" s="97"/>
      <c r="E117" s="97"/>
      <c r="F117" s="98"/>
      <c r="G117" s="98"/>
      <c r="H117" s="98"/>
      <c r="I117" s="98"/>
      <c r="J117" s="97"/>
      <c r="K117" s="98"/>
      <c r="L117" s="98"/>
      <c r="M117" s="98"/>
      <c r="N117" s="98"/>
      <c r="O117" s="97"/>
      <c r="P117" s="98"/>
      <c r="Q117" s="98"/>
      <c r="R117" s="98"/>
      <c r="S117" s="98"/>
      <c r="T117" s="97"/>
      <c r="U117" s="98"/>
      <c r="V117" s="98"/>
      <c r="W117" s="98"/>
      <c r="X117" s="98"/>
      <c r="Y117" s="97"/>
      <c r="Z117" s="98"/>
      <c r="AA117" s="98"/>
      <c r="AB117" s="98"/>
      <c r="AC117" s="98"/>
      <c r="AD117" s="97"/>
      <c r="AE117" s="97"/>
      <c r="AF117" s="97"/>
      <c r="AG117" s="99"/>
    </row>
    <row r="118" spans="1:33" s="50" customFormat="1" ht="14.25" customHeight="1" x14ac:dyDescent="0.25">
      <c r="A118" s="70" t="s">
        <v>61</v>
      </c>
      <c r="B118" s="207"/>
      <c r="C118" s="237"/>
      <c r="D118" s="97" t="str">
        <f t="shared" ref="D118:AG118" si="54">IFERROR((D$81+D$82-D$67)/D$17, "")</f>
        <v/>
      </c>
      <c r="E118" s="97" t="str">
        <f t="shared" si="54"/>
        <v/>
      </c>
      <c r="F118" s="98" t="str">
        <f t="shared" si="54"/>
        <v/>
      </c>
      <c r="G118" s="98" t="str">
        <f t="shared" si="54"/>
        <v/>
      </c>
      <c r="H118" s="98" t="str">
        <f t="shared" si="54"/>
        <v/>
      </c>
      <c r="I118" s="98" t="str">
        <f t="shared" si="54"/>
        <v/>
      </c>
      <c r="J118" s="97" t="str">
        <f t="shared" si="54"/>
        <v/>
      </c>
      <c r="K118" s="98" t="str">
        <f t="shared" si="54"/>
        <v/>
      </c>
      <c r="L118" s="98" t="str">
        <f t="shared" si="54"/>
        <v/>
      </c>
      <c r="M118" s="98" t="str">
        <f t="shared" si="54"/>
        <v/>
      </c>
      <c r="N118" s="98" t="str">
        <f t="shared" si="54"/>
        <v/>
      </c>
      <c r="O118" s="97" t="str">
        <f t="shared" si="54"/>
        <v/>
      </c>
      <c r="P118" s="98" t="str">
        <f t="shared" si="54"/>
        <v/>
      </c>
      <c r="Q118" s="98" t="str">
        <f t="shared" si="54"/>
        <v/>
      </c>
      <c r="R118" s="98" t="str">
        <f t="shared" si="54"/>
        <v/>
      </c>
      <c r="S118" s="98" t="str">
        <f t="shared" si="54"/>
        <v/>
      </c>
      <c r="T118" s="97" t="str">
        <f t="shared" si="54"/>
        <v/>
      </c>
      <c r="U118" s="98" t="str">
        <f t="shared" si="54"/>
        <v/>
      </c>
      <c r="V118" s="98" t="str">
        <f t="shared" si="54"/>
        <v/>
      </c>
      <c r="W118" s="98" t="str">
        <f t="shared" si="54"/>
        <v/>
      </c>
      <c r="X118" s="98" t="str">
        <f t="shared" si="54"/>
        <v/>
      </c>
      <c r="Y118" s="97" t="str">
        <f t="shared" si="54"/>
        <v/>
      </c>
      <c r="Z118" s="98" t="str">
        <f t="shared" si="54"/>
        <v/>
      </c>
      <c r="AA118" s="98" t="str">
        <f t="shared" si="54"/>
        <v/>
      </c>
      <c r="AB118" s="98" t="str">
        <f t="shared" si="54"/>
        <v/>
      </c>
      <c r="AC118" s="98" t="str">
        <f t="shared" si="54"/>
        <v/>
      </c>
      <c r="AD118" s="97" t="str">
        <f t="shared" si="54"/>
        <v/>
      </c>
      <c r="AE118" s="97" t="str">
        <f t="shared" si="54"/>
        <v/>
      </c>
      <c r="AF118" s="97" t="str">
        <f t="shared" si="54"/>
        <v/>
      </c>
      <c r="AG118" s="99" t="str">
        <f t="shared" si="54"/>
        <v/>
      </c>
    </row>
    <row r="119" spans="1:33" s="50" customFormat="1" ht="14.25" customHeight="1" x14ac:dyDescent="0.25">
      <c r="A119" s="70" t="s">
        <v>62</v>
      </c>
      <c r="B119" s="207"/>
      <c r="C119" s="237"/>
      <c r="D119" s="97" t="str">
        <f>IFERROR((D$81+D$82-D$67)/(D$17+D$52), "")</f>
        <v/>
      </c>
      <c r="E119" s="97" t="str">
        <f t="shared" ref="E119:AG119" si="55">IFERROR((E$81+E$82-E$67)/(E$17+E$52), "")</f>
        <v/>
      </c>
      <c r="F119" s="98" t="str">
        <f t="shared" si="55"/>
        <v/>
      </c>
      <c r="G119" s="98" t="str">
        <f t="shared" si="55"/>
        <v/>
      </c>
      <c r="H119" s="98" t="str">
        <f t="shared" si="55"/>
        <v/>
      </c>
      <c r="I119" s="98" t="str">
        <f t="shared" si="55"/>
        <v/>
      </c>
      <c r="J119" s="97" t="str">
        <f t="shared" si="55"/>
        <v/>
      </c>
      <c r="K119" s="98" t="str">
        <f t="shared" si="55"/>
        <v/>
      </c>
      <c r="L119" s="98" t="str">
        <f t="shared" si="55"/>
        <v/>
      </c>
      <c r="M119" s="98" t="str">
        <f t="shared" si="55"/>
        <v/>
      </c>
      <c r="N119" s="98" t="str">
        <f t="shared" si="55"/>
        <v/>
      </c>
      <c r="O119" s="97" t="str">
        <f t="shared" si="55"/>
        <v/>
      </c>
      <c r="P119" s="98" t="str">
        <f t="shared" si="55"/>
        <v/>
      </c>
      <c r="Q119" s="98" t="str">
        <f t="shared" si="55"/>
        <v/>
      </c>
      <c r="R119" s="98" t="str">
        <f t="shared" si="55"/>
        <v/>
      </c>
      <c r="S119" s="98" t="str">
        <f t="shared" si="55"/>
        <v/>
      </c>
      <c r="T119" s="97" t="str">
        <f t="shared" si="55"/>
        <v/>
      </c>
      <c r="U119" s="98" t="str">
        <f t="shared" si="55"/>
        <v/>
      </c>
      <c r="V119" s="98" t="str">
        <f t="shared" si="55"/>
        <v/>
      </c>
      <c r="W119" s="98" t="str">
        <f t="shared" si="55"/>
        <v/>
      </c>
      <c r="X119" s="98" t="str">
        <f t="shared" si="55"/>
        <v/>
      </c>
      <c r="Y119" s="97" t="str">
        <f t="shared" si="55"/>
        <v/>
      </c>
      <c r="Z119" s="98" t="str">
        <f t="shared" si="55"/>
        <v/>
      </c>
      <c r="AA119" s="98" t="str">
        <f t="shared" si="55"/>
        <v/>
      </c>
      <c r="AB119" s="98" t="str">
        <f t="shared" si="55"/>
        <v/>
      </c>
      <c r="AC119" s="98" t="str">
        <f t="shared" si="55"/>
        <v/>
      </c>
      <c r="AD119" s="97" t="str">
        <f t="shared" si="55"/>
        <v/>
      </c>
      <c r="AE119" s="97" t="str">
        <f t="shared" si="55"/>
        <v/>
      </c>
      <c r="AF119" s="97" t="str">
        <f t="shared" si="55"/>
        <v/>
      </c>
      <c r="AG119" s="99" t="str">
        <f t="shared" si="55"/>
        <v/>
      </c>
    </row>
    <row r="120" spans="1:33" s="50" customFormat="1" ht="14.25" customHeight="1" x14ac:dyDescent="0.25">
      <c r="A120" s="70" t="s">
        <v>63</v>
      </c>
      <c r="B120" s="207"/>
      <c r="C120" s="237"/>
      <c r="D120" s="97" t="str">
        <f>IFERROR((D$81+D$82-D$67)/D$108, "")</f>
        <v/>
      </c>
      <c r="E120" s="97" t="str">
        <f t="shared" ref="E120:AG120" si="56">IFERROR((E$81+E$82-E$67)/E$108, "")</f>
        <v/>
      </c>
      <c r="F120" s="98" t="str">
        <f t="shared" si="56"/>
        <v/>
      </c>
      <c r="G120" s="98" t="str">
        <f t="shared" si="56"/>
        <v/>
      </c>
      <c r="H120" s="98" t="str">
        <f t="shared" si="56"/>
        <v/>
      </c>
      <c r="I120" s="98" t="str">
        <f t="shared" si="56"/>
        <v/>
      </c>
      <c r="J120" s="97" t="str">
        <f t="shared" si="56"/>
        <v/>
      </c>
      <c r="K120" s="98" t="str">
        <f t="shared" si="56"/>
        <v/>
      </c>
      <c r="L120" s="98" t="str">
        <f t="shared" si="56"/>
        <v/>
      </c>
      <c r="M120" s="98" t="str">
        <f t="shared" si="56"/>
        <v/>
      </c>
      <c r="N120" s="98" t="str">
        <f t="shared" si="56"/>
        <v/>
      </c>
      <c r="O120" s="97" t="str">
        <f t="shared" si="56"/>
        <v/>
      </c>
      <c r="P120" s="98" t="str">
        <f t="shared" si="56"/>
        <v/>
      </c>
      <c r="Q120" s="98" t="str">
        <f t="shared" si="56"/>
        <v/>
      </c>
      <c r="R120" s="98" t="str">
        <f t="shared" si="56"/>
        <v/>
      </c>
      <c r="S120" s="98" t="str">
        <f t="shared" si="56"/>
        <v/>
      </c>
      <c r="T120" s="97" t="str">
        <f t="shared" si="56"/>
        <v/>
      </c>
      <c r="U120" s="98" t="str">
        <f t="shared" si="56"/>
        <v/>
      </c>
      <c r="V120" s="98" t="str">
        <f t="shared" si="56"/>
        <v/>
      </c>
      <c r="W120" s="98" t="str">
        <f t="shared" si="56"/>
        <v/>
      </c>
      <c r="X120" s="98" t="str">
        <f t="shared" si="56"/>
        <v/>
      </c>
      <c r="Y120" s="97" t="str">
        <f t="shared" si="56"/>
        <v/>
      </c>
      <c r="Z120" s="98" t="str">
        <f t="shared" si="56"/>
        <v/>
      </c>
      <c r="AA120" s="98" t="str">
        <f t="shared" si="56"/>
        <v/>
      </c>
      <c r="AB120" s="98" t="str">
        <f t="shared" si="56"/>
        <v/>
      </c>
      <c r="AC120" s="98" t="str">
        <f t="shared" si="56"/>
        <v/>
      </c>
      <c r="AD120" s="97" t="str">
        <f t="shared" si="56"/>
        <v/>
      </c>
      <c r="AE120" s="97" t="str">
        <f t="shared" si="56"/>
        <v/>
      </c>
      <c r="AF120" s="97" t="str">
        <f t="shared" si="56"/>
        <v/>
      </c>
      <c r="AG120" s="99" t="str">
        <f t="shared" si="56"/>
        <v/>
      </c>
    </row>
    <row r="121" spans="1:33" s="50" customFormat="1" ht="14.25" customHeight="1" x14ac:dyDescent="0.25">
      <c r="A121" s="70"/>
      <c r="B121" s="207"/>
      <c r="C121" s="240"/>
      <c r="D121" s="97"/>
      <c r="E121" s="97"/>
      <c r="F121" s="98"/>
      <c r="G121" s="98"/>
      <c r="H121" s="98"/>
      <c r="I121" s="98"/>
      <c r="J121" s="97"/>
      <c r="K121" s="98"/>
      <c r="L121" s="98"/>
      <c r="M121" s="98"/>
      <c r="N121" s="98"/>
      <c r="O121" s="97"/>
      <c r="P121" s="98"/>
      <c r="Q121" s="98"/>
      <c r="R121" s="98"/>
      <c r="S121" s="98"/>
      <c r="T121" s="97"/>
      <c r="U121" s="98"/>
      <c r="V121" s="98"/>
      <c r="W121" s="98"/>
      <c r="X121" s="98"/>
      <c r="Y121" s="97"/>
      <c r="Z121" s="98"/>
      <c r="AA121" s="98"/>
      <c r="AB121" s="98"/>
      <c r="AC121" s="98"/>
      <c r="AD121" s="97"/>
      <c r="AE121" s="97"/>
      <c r="AF121" s="97"/>
      <c r="AG121" s="99"/>
    </row>
    <row r="122" spans="1:33" s="50" customFormat="1" ht="14.25" customHeight="1" x14ac:dyDescent="0.25">
      <c r="A122" s="70" t="s">
        <v>64</v>
      </c>
      <c r="B122" s="207"/>
      <c r="C122" s="237"/>
      <c r="D122" s="97" t="str">
        <f t="shared" ref="D122:AG122" si="57">IFERROR(D$81/D$17, "")</f>
        <v/>
      </c>
      <c r="E122" s="97" t="str">
        <f t="shared" si="57"/>
        <v/>
      </c>
      <c r="F122" s="98" t="str">
        <f t="shared" si="57"/>
        <v/>
      </c>
      <c r="G122" s="98" t="str">
        <f t="shared" si="57"/>
        <v/>
      </c>
      <c r="H122" s="98" t="str">
        <f t="shared" si="57"/>
        <v/>
      </c>
      <c r="I122" s="98" t="str">
        <f t="shared" si="57"/>
        <v/>
      </c>
      <c r="J122" s="97" t="str">
        <f t="shared" si="57"/>
        <v/>
      </c>
      <c r="K122" s="98" t="str">
        <f t="shared" si="57"/>
        <v/>
      </c>
      <c r="L122" s="98" t="str">
        <f t="shared" si="57"/>
        <v/>
      </c>
      <c r="M122" s="98" t="str">
        <f t="shared" si="57"/>
        <v/>
      </c>
      <c r="N122" s="98" t="str">
        <f t="shared" si="57"/>
        <v/>
      </c>
      <c r="O122" s="97" t="str">
        <f t="shared" si="57"/>
        <v/>
      </c>
      <c r="P122" s="98" t="str">
        <f t="shared" si="57"/>
        <v/>
      </c>
      <c r="Q122" s="98" t="str">
        <f t="shared" si="57"/>
        <v/>
      </c>
      <c r="R122" s="98" t="str">
        <f t="shared" si="57"/>
        <v/>
      </c>
      <c r="S122" s="98" t="str">
        <f t="shared" si="57"/>
        <v/>
      </c>
      <c r="T122" s="97" t="str">
        <f t="shared" si="57"/>
        <v/>
      </c>
      <c r="U122" s="98" t="str">
        <f t="shared" si="57"/>
        <v/>
      </c>
      <c r="V122" s="98" t="str">
        <f t="shared" si="57"/>
        <v/>
      </c>
      <c r="W122" s="98" t="str">
        <f t="shared" si="57"/>
        <v/>
      </c>
      <c r="X122" s="98" t="str">
        <f t="shared" si="57"/>
        <v/>
      </c>
      <c r="Y122" s="97" t="str">
        <f t="shared" si="57"/>
        <v/>
      </c>
      <c r="Z122" s="98" t="str">
        <f t="shared" si="57"/>
        <v/>
      </c>
      <c r="AA122" s="98" t="str">
        <f t="shared" si="57"/>
        <v/>
      </c>
      <c r="AB122" s="98" t="str">
        <f t="shared" si="57"/>
        <v/>
      </c>
      <c r="AC122" s="98" t="str">
        <f t="shared" si="57"/>
        <v/>
      </c>
      <c r="AD122" s="97" t="str">
        <f t="shared" si="57"/>
        <v/>
      </c>
      <c r="AE122" s="97" t="str">
        <f t="shared" si="57"/>
        <v/>
      </c>
      <c r="AF122" s="97" t="str">
        <f t="shared" si="57"/>
        <v/>
      </c>
      <c r="AG122" s="99" t="str">
        <f t="shared" si="57"/>
        <v/>
      </c>
    </row>
    <row r="123" spans="1:33" s="50" customFormat="1" ht="14.25" customHeight="1" x14ac:dyDescent="0.25">
      <c r="A123" s="70" t="s">
        <v>65</v>
      </c>
      <c r="B123" s="207"/>
      <c r="C123" s="237"/>
      <c r="D123" s="97" t="str">
        <f>IFERROR(D$81/(D$17+D$52), "")</f>
        <v/>
      </c>
      <c r="E123" s="97" t="str">
        <f t="shared" ref="E123:AG123" si="58">IFERROR(E$81/(E$17+E$52), "")</f>
        <v/>
      </c>
      <c r="F123" s="98" t="str">
        <f t="shared" si="58"/>
        <v/>
      </c>
      <c r="G123" s="98" t="str">
        <f t="shared" si="58"/>
        <v/>
      </c>
      <c r="H123" s="98" t="str">
        <f t="shared" si="58"/>
        <v/>
      </c>
      <c r="I123" s="98" t="str">
        <f t="shared" si="58"/>
        <v/>
      </c>
      <c r="J123" s="97" t="str">
        <f t="shared" si="58"/>
        <v/>
      </c>
      <c r="K123" s="98" t="str">
        <f t="shared" si="58"/>
        <v/>
      </c>
      <c r="L123" s="98" t="str">
        <f t="shared" si="58"/>
        <v/>
      </c>
      <c r="M123" s="98" t="str">
        <f t="shared" si="58"/>
        <v/>
      </c>
      <c r="N123" s="98" t="str">
        <f t="shared" si="58"/>
        <v/>
      </c>
      <c r="O123" s="97" t="str">
        <f t="shared" si="58"/>
        <v/>
      </c>
      <c r="P123" s="98" t="str">
        <f t="shared" si="58"/>
        <v/>
      </c>
      <c r="Q123" s="98" t="str">
        <f t="shared" si="58"/>
        <v/>
      </c>
      <c r="R123" s="98" t="str">
        <f t="shared" si="58"/>
        <v/>
      </c>
      <c r="S123" s="98" t="str">
        <f t="shared" si="58"/>
        <v/>
      </c>
      <c r="T123" s="97" t="str">
        <f t="shared" si="58"/>
        <v/>
      </c>
      <c r="U123" s="98" t="str">
        <f t="shared" si="58"/>
        <v/>
      </c>
      <c r="V123" s="98" t="str">
        <f t="shared" si="58"/>
        <v/>
      </c>
      <c r="W123" s="98" t="str">
        <f t="shared" si="58"/>
        <v/>
      </c>
      <c r="X123" s="98" t="str">
        <f t="shared" si="58"/>
        <v/>
      </c>
      <c r="Y123" s="97" t="str">
        <f t="shared" si="58"/>
        <v/>
      </c>
      <c r="Z123" s="98" t="str">
        <f t="shared" si="58"/>
        <v/>
      </c>
      <c r="AA123" s="98" t="str">
        <f t="shared" si="58"/>
        <v/>
      </c>
      <c r="AB123" s="98" t="str">
        <f t="shared" si="58"/>
        <v/>
      </c>
      <c r="AC123" s="98" t="str">
        <f t="shared" si="58"/>
        <v/>
      </c>
      <c r="AD123" s="97" t="str">
        <f t="shared" si="58"/>
        <v/>
      </c>
      <c r="AE123" s="97" t="str">
        <f t="shared" si="58"/>
        <v/>
      </c>
      <c r="AF123" s="97" t="str">
        <f t="shared" si="58"/>
        <v/>
      </c>
      <c r="AG123" s="99" t="str">
        <f t="shared" si="58"/>
        <v/>
      </c>
    </row>
    <row r="124" spans="1:33" s="50" customFormat="1" ht="14.25" customHeight="1" x14ac:dyDescent="0.25">
      <c r="A124" s="70" t="s">
        <v>66</v>
      </c>
      <c r="B124" s="207"/>
      <c r="C124" s="237"/>
      <c r="D124" s="97" t="str">
        <f>IFERROR(D$81/D$108, "")</f>
        <v/>
      </c>
      <c r="E124" s="97" t="str">
        <f t="shared" ref="E124:AG124" si="59">IFERROR(E$81/E$108, "")</f>
        <v/>
      </c>
      <c r="F124" s="98" t="str">
        <f t="shared" si="59"/>
        <v/>
      </c>
      <c r="G124" s="98" t="str">
        <f t="shared" si="59"/>
        <v/>
      </c>
      <c r="H124" s="98" t="str">
        <f t="shared" si="59"/>
        <v/>
      </c>
      <c r="I124" s="98" t="str">
        <f t="shared" si="59"/>
        <v/>
      </c>
      <c r="J124" s="97" t="str">
        <f t="shared" si="59"/>
        <v/>
      </c>
      <c r="K124" s="98" t="str">
        <f t="shared" si="59"/>
        <v/>
      </c>
      <c r="L124" s="98" t="str">
        <f t="shared" si="59"/>
        <v/>
      </c>
      <c r="M124" s="98" t="str">
        <f t="shared" si="59"/>
        <v/>
      </c>
      <c r="N124" s="98" t="str">
        <f t="shared" si="59"/>
        <v/>
      </c>
      <c r="O124" s="97" t="str">
        <f t="shared" si="59"/>
        <v/>
      </c>
      <c r="P124" s="98" t="str">
        <f t="shared" si="59"/>
        <v/>
      </c>
      <c r="Q124" s="98" t="str">
        <f t="shared" si="59"/>
        <v/>
      </c>
      <c r="R124" s="98" t="str">
        <f t="shared" si="59"/>
        <v/>
      </c>
      <c r="S124" s="98" t="str">
        <f t="shared" si="59"/>
        <v/>
      </c>
      <c r="T124" s="97" t="str">
        <f t="shared" si="59"/>
        <v/>
      </c>
      <c r="U124" s="98" t="str">
        <f t="shared" si="59"/>
        <v/>
      </c>
      <c r="V124" s="98" t="str">
        <f t="shared" si="59"/>
        <v/>
      </c>
      <c r="W124" s="98" t="str">
        <f t="shared" si="59"/>
        <v/>
      </c>
      <c r="X124" s="98" t="str">
        <f t="shared" si="59"/>
        <v/>
      </c>
      <c r="Y124" s="97" t="str">
        <f t="shared" si="59"/>
        <v/>
      </c>
      <c r="Z124" s="98" t="str">
        <f t="shared" si="59"/>
        <v/>
      </c>
      <c r="AA124" s="98" t="str">
        <f t="shared" si="59"/>
        <v/>
      </c>
      <c r="AB124" s="98" t="str">
        <f t="shared" si="59"/>
        <v/>
      </c>
      <c r="AC124" s="98" t="str">
        <f t="shared" si="59"/>
        <v/>
      </c>
      <c r="AD124" s="97" t="str">
        <f t="shared" si="59"/>
        <v/>
      </c>
      <c r="AE124" s="97" t="str">
        <f t="shared" si="59"/>
        <v/>
      </c>
      <c r="AF124" s="97" t="str">
        <f t="shared" si="59"/>
        <v/>
      </c>
      <c r="AG124" s="99" t="str">
        <f t="shared" si="59"/>
        <v/>
      </c>
    </row>
    <row r="125" spans="1:33" s="50" customFormat="1" ht="14.25" customHeight="1" x14ac:dyDescent="0.25">
      <c r="A125" s="96"/>
      <c r="B125" s="211"/>
      <c r="C125" s="237"/>
      <c r="D125" s="97"/>
      <c r="E125" s="97"/>
      <c r="F125" s="98"/>
      <c r="G125" s="98"/>
      <c r="H125" s="98"/>
      <c r="I125" s="98"/>
      <c r="J125" s="97"/>
      <c r="K125" s="98"/>
      <c r="L125" s="98"/>
      <c r="M125" s="98"/>
      <c r="N125" s="98"/>
      <c r="O125" s="97"/>
      <c r="P125" s="98"/>
      <c r="Q125" s="98"/>
      <c r="R125" s="98"/>
      <c r="S125" s="98"/>
      <c r="T125" s="97"/>
      <c r="U125" s="98"/>
      <c r="V125" s="98"/>
      <c r="W125" s="98"/>
      <c r="X125" s="98"/>
      <c r="Y125" s="97"/>
      <c r="Z125" s="98"/>
      <c r="AA125" s="98"/>
      <c r="AB125" s="98"/>
      <c r="AC125" s="98"/>
      <c r="AD125" s="97"/>
      <c r="AE125" s="97"/>
      <c r="AF125" s="97"/>
      <c r="AG125" s="99"/>
    </row>
    <row r="126" spans="1:33" s="50" customFormat="1" ht="14.25" customHeight="1" x14ac:dyDescent="0.25">
      <c r="A126" s="70" t="s">
        <v>67</v>
      </c>
      <c r="B126" s="207"/>
      <c r="C126" s="237"/>
      <c r="D126" s="97" t="str">
        <f t="shared" ref="D126:AG126" si="60">IFERROR((D$81-D$67)/D$17, "")</f>
        <v/>
      </c>
      <c r="E126" s="97" t="str">
        <f t="shared" si="60"/>
        <v/>
      </c>
      <c r="F126" s="98" t="str">
        <f t="shared" si="60"/>
        <v/>
      </c>
      <c r="G126" s="98" t="str">
        <f t="shared" si="60"/>
        <v/>
      </c>
      <c r="H126" s="98" t="str">
        <f t="shared" si="60"/>
        <v/>
      </c>
      <c r="I126" s="98" t="str">
        <f t="shared" si="60"/>
        <v/>
      </c>
      <c r="J126" s="97" t="str">
        <f t="shared" si="60"/>
        <v/>
      </c>
      <c r="K126" s="98" t="str">
        <f t="shared" si="60"/>
        <v/>
      </c>
      <c r="L126" s="98" t="str">
        <f t="shared" si="60"/>
        <v/>
      </c>
      <c r="M126" s="98" t="str">
        <f t="shared" si="60"/>
        <v/>
      </c>
      <c r="N126" s="98" t="str">
        <f t="shared" si="60"/>
        <v/>
      </c>
      <c r="O126" s="97" t="str">
        <f t="shared" si="60"/>
        <v/>
      </c>
      <c r="P126" s="98" t="str">
        <f t="shared" si="60"/>
        <v/>
      </c>
      <c r="Q126" s="98" t="str">
        <f t="shared" si="60"/>
        <v/>
      </c>
      <c r="R126" s="98" t="str">
        <f t="shared" si="60"/>
        <v/>
      </c>
      <c r="S126" s="98" t="str">
        <f t="shared" si="60"/>
        <v/>
      </c>
      <c r="T126" s="97" t="str">
        <f t="shared" si="60"/>
        <v/>
      </c>
      <c r="U126" s="98" t="str">
        <f t="shared" si="60"/>
        <v/>
      </c>
      <c r="V126" s="98" t="str">
        <f t="shared" si="60"/>
        <v/>
      </c>
      <c r="W126" s="98" t="str">
        <f t="shared" si="60"/>
        <v/>
      </c>
      <c r="X126" s="98" t="str">
        <f t="shared" si="60"/>
        <v/>
      </c>
      <c r="Y126" s="97" t="str">
        <f t="shared" si="60"/>
        <v/>
      </c>
      <c r="Z126" s="98" t="str">
        <f t="shared" si="60"/>
        <v/>
      </c>
      <c r="AA126" s="98" t="str">
        <f t="shared" si="60"/>
        <v/>
      </c>
      <c r="AB126" s="98" t="str">
        <f t="shared" si="60"/>
        <v/>
      </c>
      <c r="AC126" s="98" t="str">
        <f t="shared" si="60"/>
        <v/>
      </c>
      <c r="AD126" s="97" t="str">
        <f t="shared" si="60"/>
        <v/>
      </c>
      <c r="AE126" s="97" t="str">
        <f t="shared" si="60"/>
        <v/>
      </c>
      <c r="AF126" s="97" t="str">
        <f t="shared" si="60"/>
        <v/>
      </c>
      <c r="AG126" s="99" t="str">
        <f t="shared" si="60"/>
        <v/>
      </c>
    </row>
    <row r="127" spans="1:33" s="50" customFormat="1" ht="14.25" customHeight="1" x14ac:dyDescent="0.25">
      <c r="A127" s="70" t="s">
        <v>68</v>
      </c>
      <c r="B127" s="207"/>
      <c r="C127" s="237"/>
      <c r="D127" s="97" t="str">
        <f>IFERROR((D$81-D$67)/(D$17+D$52), "")</f>
        <v/>
      </c>
      <c r="E127" s="97" t="str">
        <f t="shared" ref="E127:AG127" si="61">IFERROR((E$81-E$67)/(E$17+E$52), "")</f>
        <v/>
      </c>
      <c r="F127" s="98" t="str">
        <f t="shared" si="61"/>
        <v/>
      </c>
      <c r="G127" s="98" t="str">
        <f t="shared" si="61"/>
        <v/>
      </c>
      <c r="H127" s="98" t="str">
        <f t="shared" si="61"/>
        <v/>
      </c>
      <c r="I127" s="98" t="str">
        <f>IFERROR((I$81-I$67)/(I$17+I$52), "")</f>
        <v/>
      </c>
      <c r="J127" s="97" t="str">
        <f t="shared" si="61"/>
        <v/>
      </c>
      <c r="K127" s="98" t="str">
        <f t="shared" si="61"/>
        <v/>
      </c>
      <c r="L127" s="98" t="str">
        <f t="shared" si="61"/>
        <v/>
      </c>
      <c r="M127" s="98" t="str">
        <f t="shared" si="61"/>
        <v/>
      </c>
      <c r="N127" s="98" t="str">
        <f t="shared" si="61"/>
        <v/>
      </c>
      <c r="O127" s="97" t="str">
        <f t="shared" si="61"/>
        <v/>
      </c>
      <c r="P127" s="98" t="str">
        <f t="shared" si="61"/>
        <v/>
      </c>
      <c r="Q127" s="98" t="str">
        <f t="shared" si="61"/>
        <v/>
      </c>
      <c r="R127" s="98" t="str">
        <f t="shared" si="61"/>
        <v/>
      </c>
      <c r="S127" s="98" t="str">
        <f t="shared" si="61"/>
        <v/>
      </c>
      <c r="T127" s="97" t="str">
        <f t="shared" si="61"/>
        <v/>
      </c>
      <c r="U127" s="98" t="str">
        <f t="shared" si="61"/>
        <v/>
      </c>
      <c r="V127" s="98" t="str">
        <f t="shared" si="61"/>
        <v/>
      </c>
      <c r="W127" s="98" t="str">
        <f t="shared" si="61"/>
        <v/>
      </c>
      <c r="X127" s="98" t="str">
        <f t="shared" si="61"/>
        <v/>
      </c>
      <c r="Y127" s="97" t="str">
        <f t="shared" si="61"/>
        <v/>
      </c>
      <c r="Z127" s="98" t="str">
        <f t="shared" si="61"/>
        <v/>
      </c>
      <c r="AA127" s="98" t="str">
        <f t="shared" si="61"/>
        <v/>
      </c>
      <c r="AB127" s="98" t="str">
        <f t="shared" si="61"/>
        <v/>
      </c>
      <c r="AC127" s="98" t="str">
        <f t="shared" si="61"/>
        <v/>
      </c>
      <c r="AD127" s="97" t="str">
        <f t="shared" si="61"/>
        <v/>
      </c>
      <c r="AE127" s="97" t="str">
        <f t="shared" si="61"/>
        <v/>
      </c>
      <c r="AF127" s="97" t="str">
        <f t="shared" si="61"/>
        <v/>
      </c>
      <c r="AG127" s="99" t="str">
        <f t="shared" si="61"/>
        <v/>
      </c>
    </row>
    <row r="128" spans="1:33" s="50" customFormat="1" ht="14.25" customHeight="1" x14ac:dyDescent="0.25">
      <c r="A128" s="70" t="s">
        <v>69</v>
      </c>
      <c r="B128" s="207"/>
      <c r="C128" s="237"/>
      <c r="D128" s="97" t="str">
        <f>IFERROR((D$81-D$67)/D$108, "")</f>
        <v/>
      </c>
      <c r="E128" s="97" t="str">
        <f t="shared" ref="E128:AG128" si="62">IFERROR((E$81-E$67)/E$108, "")</f>
        <v/>
      </c>
      <c r="F128" s="98" t="str">
        <f t="shared" si="62"/>
        <v/>
      </c>
      <c r="G128" s="98" t="str">
        <f t="shared" si="62"/>
        <v/>
      </c>
      <c r="H128" s="98" t="str">
        <f t="shared" si="62"/>
        <v/>
      </c>
      <c r="I128" s="98" t="str">
        <f t="shared" si="62"/>
        <v/>
      </c>
      <c r="J128" s="97" t="str">
        <f t="shared" si="62"/>
        <v/>
      </c>
      <c r="K128" s="98" t="str">
        <f t="shared" si="62"/>
        <v/>
      </c>
      <c r="L128" s="98" t="str">
        <f t="shared" si="62"/>
        <v/>
      </c>
      <c r="M128" s="98" t="str">
        <f t="shared" si="62"/>
        <v/>
      </c>
      <c r="N128" s="98" t="str">
        <f t="shared" si="62"/>
        <v/>
      </c>
      <c r="O128" s="97" t="str">
        <f t="shared" si="62"/>
        <v/>
      </c>
      <c r="P128" s="98" t="str">
        <f t="shared" si="62"/>
        <v/>
      </c>
      <c r="Q128" s="98" t="str">
        <f t="shared" si="62"/>
        <v/>
      </c>
      <c r="R128" s="98" t="str">
        <f t="shared" si="62"/>
        <v/>
      </c>
      <c r="S128" s="98" t="str">
        <f t="shared" si="62"/>
        <v/>
      </c>
      <c r="T128" s="97" t="str">
        <f t="shared" si="62"/>
        <v/>
      </c>
      <c r="U128" s="98" t="str">
        <f t="shared" si="62"/>
        <v/>
      </c>
      <c r="V128" s="98" t="str">
        <f t="shared" si="62"/>
        <v/>
      </c>
      <c r="W128" s="98" t="str">
        <f t="shared" si="62"/>
        <v/>
      </c>
      <c r="X128" s="98" t="str">
        <f t="shared" si="62"/>
        <v/>
      </c>
      <c r="Y128" s="97" t="str">
        <f t="shared" si="62"/>
        <v/>
      </c>
      <c r="Z128" s="98" t="str">
        <f t="shared" si="62"/>
        <v/>
      </c>
      <c r="AA128" s="98" t="str">
        <f t="shared" si="62"/>
        <v/>
      </c>
      <c r="AB128" s="98" t="str">
        <f t="shared" si="62"/>
        <v/>
      </c>
      <c r="AC128" s="98" t="str">
        <f t="shared" si="62"/>
        <v/>
      </c>
      <c r="AD128" s="97" t="str">
        <f t="shared" si="62"/>
        <v/>
      </c>
      <c r="AE128" s="97" t="str">
        <f t="shared" si="62"/>
        <v/>
      </c>
      <c r="AF128" s="97" t="str">
        <f t="shared" si="62"/>
        <v/>
      </c>
      <c r="AG128" s="99" t="str">
        <f t="shared" si="62"/>
        <v/>
      </c>
    </row>
    <row r="129" spans="1:34" s="50" customFormat="1" ht="14.25" customHeight="1" x14ac:dyDescent="0.25">
      <c r="A129" s="96"/>
      <c r="B129" s="211"/>
      <c r="C129" s="237"/>
      <c r="D129" s="97"/>
      <c r="E129" s="97"/>
      <c r="F129" s="98"/>
      <c r="G129" s="98"/>
      <c r="H129" s="98"/>
      <c r="I129" s="98"/>
      <c r="J129" s="97"/>
      <c r="K129" s="98"/>
      <c r="L129" s="98"/>
      <c r="M129" s="98"/>
      <c r="N129" s="98"/>
      <c r="O129" s="97"/>
      <c r="P129" s="98"/>
      <c r="Q129" s="98"/>
      <c r="R129" s="98"/>
      <c r="S129" s="98"/>
      <c r="T129" s="97"/>
      <c r="U129" s="98"/>
      <c r="V129" s="98"/>
      <c r="W129" s="98"/>
      <c r="X129" s="98"/>
      <c r="Y129" s="97"/>
      <c r="Z129" s="98"/>
      <c r="AA129" s="98"/>
      <c r="AB129" s="98"/>
      <c r="AC129" s="98"/>
      <c r="AD129" s="97"/>
      <c r="AE129" s="97"/>
      <c r="AF129" s="97"/>
      <c r="AG129" s="99"/>
    </row>
    <row r="130" spans="1:34" ht="14.25" customHeight="1" x14ac:dyDescent="0.25">
      <c r="A130" s="12" t="s">
        <v>70</v>
      </c>
      <c r="B130" s="196"/>
      <c r="C130" s="227"/>
      <c r="D130" s="13"/>
      <c r="E130" s="13"/>
      <c r="F130" s="14"/>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5"/>
      <c r="AH130" s="50"/>
    </row>
    <row r="131" spans="1:34" s="90" customFormat="1" ht="14.25" customHeight="1" outlineLevel="1" x14ac:dyDescent="0.25">
      <c r="A131" s="70" t="s">
        <v>71</v>
      </c>
      <c r="B131" s="207"/>
      <c r="C131" s="239"/>
      <c r="D131" s="100" t="e">
        <f>(D$9*(1-D$28))</f>
        <v>#VALUE!</v>
      </c>
      <c r="E131" s="100" t="e">
        <f t="shared" ref="E131:AG131" si="63">(E$9*(1-E$28))</f>
        <v>#VALUE!</v>
      </c>
      <c r="F131" s="101" t="e">
        <f t="shared" si="63"/>
        <v>#VALUE!</v>
      </c>
      <c r="G131" s="102" t="e">
        <f t="shared" si="63"/>
        <v>#VALUE!</v>
      </c>
      <c r="H131" s="102" t="e">
        <f t="shared" si="63"/>
        <v>#VALUE!</v>
      </c>
      <c r="I131" s="102" t="e">
        <f t="shared" si="63"/>
        <v>#VALUE!</v>
      </c>
      <c r="J131" s="100" t="e">
        <f t="shared" si="63"/>
        <v>#VALUE!</v>
      </c>
      <c r="K131" s="102" t="e">
        <f t="shared" si="63"/>
        <v>#VALUE!</v>
      </c>
      <c r="L131" s="102" t="e">
        <f t="shared" si="63"/>
        <v>#VALUE!</v>
      </c>
      <c r="M131" s="102" t="e">
        <f t="shared" si="63"/>
        <v>#VALUE!</v>
      </c>
      <c r="N131" s="102" t="e">
        <f t="shared" si="63"/>
        <v>#VALUE!</v>
      </c>
      <c r="O131" s="100" t="e">
        <f t="shared" si="63"/>
        <v>#VALUE!</v>
      </c>
      <c r="P131" s="102" t="e">
        <f t="shared" si="63"/>
        <v>#VALUE!</v>
      </c>
      <c r="Q131" s="102" t="e">
        <f t="shared" si="63"/>
        <v>#VALUE!</v>
      </c>
      <c r="R131" s="102" t="e">
        <f t="shared" si="63"/>
        <v>#VALUE!</v>
      </c>
      <c r="S131" s="102" t="e">
        <f t="shared" si="63"/>
        <v>#VALUE!</v>
      </c>
      <c r="T131" s="100" t="e">
        <f t="shared" si="63"/>
        <v>#VALUE!</v>
      </c>
      <c r="U131" s="102" t="e">
        <f t="shared" si="63"/>
        <v>#VALUE!</v>
      </c>
      <c r="V131" s="102" t="e">
        <f t="shared" si="63"/>
        <v>#VALUE!</v>
      </c>
      <c r="W131" s="102" t="e">
        <f t="shared" si="63"/>
        <v>#VALUE!</v>
      </c>
      <c r="X131" s="102" t="e">
        <f t="shared" si="63"/>
        <v>#VALUE!</v>
      </c>
      <c r="Y131" s="100" t="e">
        <f t="shared" si="63"/>
        <v>#VALUE!</v>
      </c>
      <c r="Z131" s="102" t="e">
        <f t="shared" si="63"/>
        <v>#VALUE!</v>
      </c>
      <c r="AA131" s="102" t="e">
        <f t="shared" si="63"/>
        <v>#VALUE!</v>
      </c>
      <c r="AB131" s="102" t="e">
        <f t="shared" si="63"/>
        <v>#VALUE!</v>
      </c>
      <c r="AC131" s="102" t="e">
        <f t="shared" si="63"/>
        <v>#VALUE!</v>
      </c>
      <c r="AD131" s="100" t="e">
        <f t="shared" si="63"/>
        <v>#VALUE!</v>
      </c>
      <c r="AE131" s="100" t="e">
        <f t="shared" si="63"/>
        <v>#VALUE!</v>
      </c>
      <c r="AF131" s="100" t="e">
        <f t="shared" si="63"/>
        <v>#VALUE!</v>
      </c>
      <c r="AG131" s="103" t="e">
        <f t="shared" si="63"/>
        <v>#VALUE!</v>
      </c>
      <c r="AH131" s="20"/>
    </row>
    <row r="132" spans="1:34" s="90" customFormat="1" ht="14.25" customHeight="1" outlineLevel="1" x14ac:dyDescent="0.25">
      <c r="A132" s="70" t="s">
        <v>72</v>
      </c>
      <c r="B132" s="207"/>
      <c r="C132" s="239"/>
      <c r="D132" s="17" t="str">
        <f t="shared" ref="D132:AG132" si="64">IFERROR(IF(LEFT(D$3,1)="F",D131,
IF(LEFT(D$3,2)="Q1",D131+INDEX(131:131,0,MATCH("Q4-"&amp;RIGHT(D$3,4)-1,$3:$3,0))+INDEX(131:131,0,MATCH("Q3-"&amp;RIGHT(D$3,4)-1,$3:$3,0))+INDEX(131:131,0,MATCH("Q2-"&amp;RIGHT(D$3,4)-1,$3:$3,0)),
IF(LEFT(D$3,2)="Q2",D131+INDEX(131:131,0,MATCH("Q4-"&amp;RIGHT(D$3,4)-1,$3:$3,0))+INDEX(131:131,0,MATCH("Q3-"&amp;RIGHT(D$3,4)-1,$3:$3,0))+INDEX(131:131,0,MATCH("Q1-"&amp;RIGHT(D$3,4),$3:$3,0)),
IF(LEFT(D$3,2)="Q3",D131+INDEX(131:131,0,MATCH("Q4-"&amp;RIGHT(D$3,4)-1,$3:$3,0))+INDEX(131:131,0,MATCH("Q2-"&amp;RIGHT(D$3,4),$3:$3,0))+INDEX(131:131,0,MATCH("Q1-"&amp;RIGHT(D$3,4),$3:$3,0)),
IF(LEFT(D$3,2)="Q4",INDEX(131:131,0,MATCH("FY"&amp;RIGHT(D$3,4),$3:$3,0))))))), "")</f>
        <v/>
      </c>
      <c r="E132" s="17" t="str">
        <f t="shared" si="64"/>
        <v/>
      </c>
      <c r="F132" s="81" t="str">
        <f t="shared" si="64"/>
        <v/>
      </c>
      <c r="G132" s="81" t="str">
        <f t="shared" si="64"/>
        <v/>
      </c>
      <c r="H132" s="81" t="str">
        <f t="shared" si="64"/>
        <v/>
      </c>
      <c r="I132" s="81" t="str">
        <f t="shared" si="64"/>
        <v/>
      </c>
      <c r="J132" s="17" t="str">
        <f t="shared" si="64"/>
        <v/>
      </c>
      <c r="K132" s="81" t="str">
        <f t="shared" si="64"/>
        <v/>
      </c>
      <c r="L132" s="81" t="str">
        <f t="shared" si="64"/>
        <v/>
      </c>
      <c r="M132" s="81" t="str">
        <f t="shared" si="64"/>
        <v/>
      </c>
      <c r="N132" s="81" t="str">
        <f t="shared" si="64"/>
        <v/>
      </c>
      <c r="O132" s="17" t="str">
        <f t="shared" si="64"/>
        <v/>
      </c>
      <c r="P132" s="81" t="str">
        <f t="shared" si="64"/>
        <v/>
      </c>
      <c r="Q132" s="81" t="str">
        <f t="shared" si="64"/>
        <v/>
      </c>
      <c r="R132" s="81" t="str">
        <f t="shared" si="64"/>
        <v/>
      </c>
      <c r="S132" s="81" t="str">
        <f t="shared" si="64"/>
        <v/>
      </c>
      <c r="T132" s="17" t="str">
        <f t="shared" si="64"/>
        <v/>
      </c>
      <c r="U132" s="81" t="str">
        <f t="shared" si="64"/>
        <v/>
      </c>
      <c r="V132" s="81" t="str">
        <f t="shared" si="64"/>
        <v/>
      </c>
      <c r="W132" s="81" t="str">
        <f t="shared" si="64"/>
        <v/>
      </c>
      <c r="X132" s="81" t="str">
        <f t="shared" si="64"/>
        <v/>
      </c>
      <c r="Y132" s="17" t="str">
        <f t="shared" si="64"/>
        <v/>
      </c>
      <c r="Z132" s="81" t="str">
        <f t="shared" si="64"/>
        <v/>
      </c>
      <c r="AA132" s="81" t="str">
        <f t="shared" si="64"/>
        <v/>
      </c>
      <c r="AB132" s="81" t="str">
        <f t="shared" si="64"/>
        <v/>
      </c>
      <c r="AC132" s="81" t="str">
        <f t="shared" si="64"/>
        <v/>
      </c>
      <c r="AD132" s="17" t="str">
        <f t="shared" si="64"/>
        <v/>
      </c>
      <c r="AE132" s="17" t="str">
        <f t="shared" si="64"/>
        <v/>
      </c>
      <c r="AF132" s="17" t="str">
        <f t="shared" si="64"/>
        <v/>
      </c>
      <c r="AG132" s="19" t="str">
        <f t="shared" si="64"/>
        <v/>
      </c>
      <c r="AH132" s="20"/>
    </row>
    <row r="133" spans="1:34" s="90" customFormat="1" ht="14.25" customHeight="1" outlineLevel="1" x14ac:dyDescent="0.25">
      <c r="A133" s="70"/>
      <c r="B133" s="207"/>
      <c r="C133" s="239"/>
      <c r="D133" s="104"/>
      <c r="E133" s="104"/>
      <c r="F133" s="29"/>
      <c r="G133" s="105"/>
      <c r="H133" s="105"/>
      <c r="I133" s="105"/>
      <c r="J133" s="104"/>
      <c r="K133" s="105"/>
      <c r="L133" s="105"/>
      <c r="M133" s="105"/>
      <c r="N133" s="105"/>
      <c r="O133" s="104"/>
      <c r="P133" s="105"/>
      <c r="Q133" s="105"/>
      <c r="R133" s="105"/>
      <c r="S133" s="105"/>
      <c r="T133" s="104"/>
      <c r="U133" s="105"/>
      <c r="V133" s="105"/>
      <c r="W133" s="105"/>
      <c r="X133" s="105"/>
      <c r="Y133" s="104"/>
      <c r="Z133" s="105"/>
      <c r="AA133" s="105"/>
      <c r="AB133" s="105"/>
      <c r="AC133" s="105"/>
      <c r="AD133" s="104"/>
      <c r="AE133" s="104"/>
      <c r="AF133" s="104"/>
      <c r="AG133" s="106"/>
      <c r="AH133" s="50"/>
    </row>
    <row r="134" spans="1:34" s="90" customFormat="1" ht="14.25" customHeight="1" x14ac:dyDescent="0.25">
      <c r="A134" s="70" t="str">
        <f>IFERROR(INDEX(SP_PR_ROA,0,COLUMN(SP_Common_Column_A)),"ROA")</f>
        <v>ROA</v>
      </c>
      <c r="B134" s="207"/>
      <c r="C134" s="239"/>
      <c r="D134" s="104" t="str">
        <f>IFERROR(INDEX(SP_PR_ROA,0,MATCH(D$3,SP_Common_ColumnHeader,0)),"")</f>
        <v/>
      </c>
      <c r="E134" s="104">
        <f>IFERROR(INDEX(SP_PR_ROA,0,MATCH(E$3,SP_Common_ColumnHeader,0)),0)</f>
        <v>0</v>
      </c>
      <c r="F134" s="29">
        <f>IFERROR(INDEX(SP_PR_ROA,0,MATCH(F$3,SP_Common_ColumnHeader,0)),0)</f>
        <v>0</v>
      </c>
      <c r="G134" s="105">
        <f>IFERROR(INDEX(SP_PR_ROA,0,MATCH(G$3,SP_Common_ColumnHeader,0)),0)</f>
        <v>0</v>
      </c>
      <c r="H134" s="105">
        <f>IFERROR(INDEX(SP_PR_ROA,0,MATCH(H$3,SP_Common_ColumnHeader,0)),0)</f>
        <v>0</v>
      </c>
      <c r="I134" s="105">
        <f>IFERROR(INDEX(SP_PR_ROA,0,MATCH(I$3,SP_Common_ColumnHeader,0)),0)</f>
        <v>0</v>
      </c>
      <c r="J134" s="104">
        <f>IFERROR(INDEX(SP_PR_ROA,0,MATCH(J$3,SP_Common_ColumnHeader,0)),0)</f>
        <v>0</v>
      </c>
      <c r="K134" s="105">
        <f>IFERROR(INDEX(SP_PR_ROA,0,MATCH(K$3,SP_Common_ColumnHeader,0)),0)</f>
        <v>0</v>
      </c>
      <c r="L134" s="105">
        <f>IFERROR(INDEX(SP_PR_ROA,0,MATCH(L$3,SP_Common_ColumnHeader,0)),0)</f>
        <v>0</v>
      </c>
      <c r="M134" s="105">
        <f>IFERROR(INDEX(SP_PR_ROA,0,MATCH(M$3,SP_Common_ColumnHeader,0)),0)</f>
        <v>0</v>
      </c>
      <c r="N134" s="105">
        <f>IFERROR(INDEX(SP_PR_ROA,0,MATCH(N$3,SP_Common_ColumnHeader,0)),0)</f>
        <v>0</v>
      </c>
      <c r="O134" s="104">
        <f>IFERROR(INDEX(SP_PR_ROA,0,MATCH(O$3,SP_Common_ColumnHeader,0)),0)</f>
        <v>0</v>
      </c>
      <c r="P134" s="105">
        <f>IFERROR(INDEX(SP_PR_ROA,0,MATCH(P$3,SP_Common_ColumnHeader,0)),0)</f>
        <v>0</v>
      </c>
      <c r="Q134" s="105">
        <f>IFERROR(INDEX(SP_PR_ROA,0,MATCH(Q$3,SP_Common_ColumnHeader,0)),0)</f>
        <v>0</v>
      </c>
      <c r="R134" s="105">
        <f>IFERROR(INDEX(SP_PR_ROA,0,MATCH(R$3,SP_Common_ColumnHeader,0)),0)</f>
        <v>0</v>
      </c>
      <c r="S134" s="105">
        <f>IFERROR(INDEX(SP_PR_ROA,0,MATCH(S$3,SP_Common_ColumnHeader,0)),0)</f>
        <v>0</v>
      </c>
      <c r="T134" s="104">
        <f>IFERROR(INDEX(SP_PR_ROA,0,MATCH(T$3,SP_Common_ColumnHeader,0)),0)</f>
        <v>0</v>
      </c>
      <c r="U134" s="105">
        <f>IFERROR(INDEX(SP_PR_ROA,0,MATCH(U$3,SP_Common_ColumnHeader,0)),0)</f>
        <v>0</v>
      </c>
      <c r="V134" s="105">
        <f>IFERROR(INDEX(SP_PR_ROA,0,MATCH(V$3,SP_Common_ColumnHeader,0)),0)</f>
        <v>0</v>
      </c>
      <c r="W134" s="105">
        <f>IFERROR(INDEX(SP_PR_ROA,0,MATCH(W$3,SP_Common_ColumnHeader,0)),0)</f>
        <v>0</v>
      </c>
      <c r="X134" s="105">
        <f>IFERROR(INDEX(SP_PR_ROA,0,MATCH(X$3,SP_Common_ColumnHeader,0)),0)</f>
        <v>0</v>
      </c>
      <c r="Y134" s="104">
        <f>IFERROR(INDEX(SP_PR_ROA,0,MATCH(Y$3,SP_Common_ColumnHeader,0)),0)</f>
        <v>0</v>
      </c>
      <c r="Z134" s="105">
        <f>IFERROR(INDEX(SP_PR_ROA,0,MATCH(Z$3,SP_Common_ColumnHeader,0)),0)</f>
        <v>0</v>
      </c>
      <c r="AA134" s="105">
        <f>IFERROR(INDEX(SP_PR_ROA,0,MATCH(AA$3,SP_Common_ColumnHeader,0)),0)</f>
        <v>0</v>
      </c>
      <c r="AB134" s="105">
        <f>IFERROR(INDEX(SP_PR_ROA,0,MATCH(AB$3,SP_Common_ColumnHeader,0)),0)</f>
        <v>0</v>
      </c>
      <c r="AC134" s="105">
        <f>IFERROR(INDEX(SP_PR_ROA,0,MATCH(AC$3,SP_Common_ColumnHeader,0)),0)</f>
        <v>0</v>
      </c>
      <c r="AD134" s="104">
        <f>IFERROR(INDEX(SP_PR_ROA,0,MATCH(AD$3,SP_Common_ColumnHeader,0)),0)</f>
        <v>0</v>
      </c>
      <c r="AE134" s="104">
        <f>IFERROR(INDEX(SP_PR_ROA,0,MATCH(AE$3,SP_Common_ColumnHeader,0)),0)</f>
        <v>0</v>
      </c>
      <c r="AF134" s="104">
        <f>IFERROR(INDEX(SP_PR_ROA,0,MATCH(AF$3,SP_Common_ColumnHeader,0)),0)</f>
        <v>0</v>
      </c>
      <c r="AG134" s="106">
        <f>IFERROR(INDEX(SP_PR_ROA,0,MATCH(AG$3,SP_Common_ColumnHeader,0)),0)</f>
        <v>0</v>
      </c>
      <c r="AH134" s="50"/>
    </row>
    <row r="135" spans="1:34" s="90" customFormat="1" ht="14.25" customHeight="1" x14ac:dyDescent="0.25">
      <c r="A135" s="70" t="s">
        <v>73</v>
      </c>
      <c r="B135" s="207"/>
      <c r="C135" s="249" t="s">
        <v>143</v>
      </c>
      <c r="D135" s="104"/>
      <c r="E135" s="104" t="str">
        <f t="shared" ref="E135:AG135" si="65">IFERROR(E132/
(IF(LEFT(E$3,1)="F",AVERAGE((E81+E82+E86+E87),(INDEX(81:81,0,MATCH("FY"&amp;RIGHT(E$3,4)-1,$3:$3,0))+INDEX(82:82,0,MATCH("FY"&amp;RIGHT(E$3,4)-1,$3:$3,0))+INDEX(86:86,0,MATCH("FY"&amp;RIGHT(E$3,4)-1,$3:$3,0))+INDEX(87:87,0,MATCH("FY"&amp;RIGHT(E$3,4)-1,$3:$3,0)))),
IF(LEFT(E$3,2)="Q1",AVERAGE((E81+E82+E86+E87),(INDEX(81:81,0,MATCH("Q4-"&amp;RIGHT(E$3,4)-1,$3:$3,0))+INDEX(82:82,0,MATCH("Q4-"&amp;RIGHT(E$3,4)-1,$3:$3,0))+INDEX(86:86,0,MATCH("Q4-"&amp;RIGHT(E$3,4)-1,$3:$3,0))+INDEX(87:87,0,MATCH("Q4-"&amp;RIGHT(E$3,4)-1,$3:$3,0)))),
IF(LEFT(E$3,2)="Q2",AVERAGE((E81+E82+E86+E87),(INDEX(81:81,0,MATCH("Q1-"&amp;RIGHT(E$3,4),$3:$3,0))+INDEX(82:82,0,MATCH("Q1-"&amp;RIGHT(E$3,4),$3:$3,0))+INDEX(86:86,0,MATCH("Q1-"&amp;RIGHT(E$3,4),$3:$3,0))+INDEX(87:87,0,MATCH("Q1-"&amp;RIGHT(E$3,4),$3:$3,0)))),
IF(LEFT(E$3,2)="Q3",AVERAGE((E81+E82+E86+E87),(INDEX(81:81,0,MATCH("Q2-"&amp;RIGHT(E$3,4),$3:$3,0))+INDEX(82:82,0,MATCH("Q2-"&amp;RIGHT(E$3,4),$3:$3,0))+INDEX(86:86,0,MATCH("Q2-"&amp;RIGHT(E$3,4),$3:$3,0))+INDEX(87:87,0,MATCH("Q2-"&amp;RIGHT(E$3,4),$3:$3,0)))),
IF(LEFT(E$3,2)="Q4",AVERAGE((E81+E82+E86+E87),(INDEX(81:81,0,MATCH("Q3-"&amp;RIGHT(E$3,4),$3:$3,0))+INDEX(82:82,0,MATCH("Q3-"&amp;RIGHT(E$3,4),$3:$3,0))+INDEX(86:86,0,MATCH("Q3-"&amp;RIGHT(E$3,4),$3:$3,0))+INDEX(87:87,0,MATCH("Q3-"&amp;RIGHT(E$3,4),$3:$3,0)))))))))), "")</f>
        <v/>
      </c>
      <c r="F135" s="29" t="str">
        <f t="shared" si="65"/>
        <v/>
      </c>
      <c r="G135" s="105" t="str">
        <f t="shared" si="65"/>
        <v/>
      </c>
      <c r="H135" s="105" t="str">
        <f t="shared" si="65"/>
        <v/>
      </c>
      <c r="I135" s="105" t="str">
        <f t="shared" si="65"/>
        <v/>
      </c>
      <c r="J135" s="104" t="str">
        <f t="shared" si="65"/>
        <v/>
      </c>
      <c r="K135" s="105" t="str">
        <f t="shared" si="65"/>
        <v/>
      </c>
      <c r="L135" s="105" t="str">
        <f t="shared" si="65"/>
        <v/>
      </c>
      <c r="M135" s="105" t="str">
        <f t="shared" si="65"/>
        <v/>
      </c>
      <c r="N135" s="105" t="str">
        <f t="shared" si="65"/>
        <v/>
      </c>
      <c r="O135" s="104" t="str">
        <f t="shared" si="65"/>
        <v/>
      </c>
      <c r="P135" s="105" t="str">
        <f t="shared" si="65"/>
        <v/>
      </c>
      <c r="Q135" s="105" t="str">
        <f t="shared" si="65"/>
        <v/>
      </c>
      <c r="R135" s="105" t="str">
        <f t="shared" si="65"/>
        <v/>
      </c>
      <c r="S135" s="105" t="str">
        <f t="shared" si="65"/>
        <v/>
      </c>
      <c r="T135" s="104" t="str">
        <f t="shared" si="65"/>
        <v/>
      </c>
      <c r="U135" s="105" t="str">
        <f t="shared" si="65"/>
        <v/>
      </c>
      <c r="V135" s="105" t="str">
        <f t="shared" si="65"/>
        <v/>
      </c>
      <c r="W135" s="105" t="str">
        <f t="shared" si="65"/>
        <v/>
      </c>
      <c r="X135" s="105" t="str">
        <f t="shared" si="65"/>
        <v/>
      </c>
      <c r="Y135" s="104" t="str">
        <f t="shared" si="65"/>
        <v/>
      </c>
      <c r="Z135" s="105" t="str">
        <f t="shared" si="65"/>
        <v/>
      </c>
      <c r="AA135" s="105" t="str">
        <f t="shared" si="65"/>
        <v/>
      </c>
      <c r="AB135" s="105" t="str">
        <f t="shared" si="65"/>
        <v/>
      </c>
      <c r="AC135" s="105" t="str">
        <f t="shared" si="65"/>
        <v/>
      </c>
      <c r="AD135" s="104" t="str">
        <f t="shared" si="65"/>
        <v/>
      </c>
      <c r="AE135" s="104" t="str">
        <f t="shared" si="65"/>
        <v/>
      </c>
      <c r="AF135" s="104" t="str">
        <f t="shared" si="65"/>
        <v/>
      </c>
      <c r="AG135" s="106" t="str">
        <f t="shared" si="65"/>
        <v/>
      </c>
      <c r="AH135" s="50"/>
    </row>
    <row r="136" spans="1:34" s="90" customFormat="1" ht="14.25" customHeight="1" x14ac:dyDescent="0.25">
      <c r="A136" s="70" t="s">
        <v>74</v>
      </c>
      <c r="B136" s="207"/>
      <c r="C136" s="239"/>
      <c r="D136" s="104" t="str">
        <f>IFERROR(INDEX(SP_PR_ROE,0,MATCH(D$3,SP_Common_ColumnHeader,0)),"")</f>
        <v/>
      </c>
      <c r="E136" s="104">
        <f>IFERROR(INDEX(SP_PR_ROE,0,MATCH(E$3,SP_Common_ColumnHeader,0)),0)</f>
        <v>0</v>
      </c>
      <c r="F136" s="29">
        <f>IFERROR(INDEX(SP_PR_ROE,0,MATCH(F$3,SP_Common_ColumnHeader,0)),0)</f>
        <v>0</v>
      </c>
      <c r="G136" s="105">
        <f>IFERROR(INDEX(SP_PR_ROE,0,MATCH(G$3,SP_Common_ColumnHeader,0)),0)</f>
        <v>0</v>
      </c>
      <c r="H136" s="105">
        <f>IFERROR(INDEX(SP_PR_ROE,0,MATCH(H$3,SP_Common_ColumnHeader,0)),0)</f>
        <v>0</v>
      </c>
      <c r="I136" s="105">
        <f>IFERROR(INDEX(SP_PR_ROE,0,MATCH(I$3,SP_Common_ColumnHeader,0)),0)</f>
        <v>0</v>
      </c>
      <c r="J136" s="104">
        <f>IFERROR(INDEX(SP_PR_ROE,0,MATCH(J$3,SP_Common_ColumnHeader,0)),0)</f>
        <v>0</v>
      </c>
      <c r="K136" s="105">
        <f>IFERROR(INDEX(SP_PR_ROE,0,MATCH(K$3,SP_Common_ColumnHeader,0)),0)</f>
        <v>0</v>
      </c>
      <c r="L136" s="105">
        <f>IFERROR(INDEX(SP_PR_ROE,0,MATCH(L$3,SP_Common_ColumnHeader,0)),0)</f>
        <v>0</v>
      </c>
      <c r="M136" s="105">
        <f>IFERROR(INDEX(SP_PR_ROE,0,MATCH(M$3,SP_Common_ColumnHeader,0)),0)</f>
        <v>0</v>
      </c>
      <c r="N136" s="105">
        <f>IFERROR(INDEX(SP_PR_ROE,0,MATCH(N$3,SP_Common_ColumnHeader,0)),0)</f>
        <v>0</v>
      </c>
      <c r="O136" s="104">
        <f>IFERROR(INDEX(SP_PR_ROE,0,MATCH(O$3,SP_Common_ColumnHeader,0)),0)</f>
        <v>0</v>
      </c>
      <c r="P136" s="105">
        <f>IFERROR(INDEX(SP_PR_ROE,0,MATCH(P$3,SP_Common_ColumnHeader,0)),0)</f>
        <v>0</v>
      </c>
      <c r="Q136" s="105">
        <f>IFERROR(INDEX(SP_PR_ROE,0,MATCH(Q$3,SP_Common_ColumnHeader,0)),0)</f>
        <v>0</v>
      </c>
      <c r="R136" s="105">
        <f>IFERROR(INDEX(SP_PR_ROE,0,MATCH(R$3,SP_Common_ColumnHeader,0)),0)</f>
        <v>0</v>
      </c>
      <c r="S136" s="105">
        <f>IFERROR(INDEX(SP_PR_ROE,0,MATCH(S$3,SP_Common_ColumnHeader,0)),0)</f>
        <v>0</v>
      </c>
      <c r="T136" s="104">
        <f>IFERROR(INDEX(SP_PR_ROE,0,MATCH(T$3,SP_Common_ColumnHeader,0)),0)</f>
        <v>0</v>
      </c>
      <c r="U136" s="105">
        <f>IFERROR(INDEX(SP_PR_ROE,0,MATCH(U$3,SP_Common_ColumnHeader,0)),0)</f>
        <v>0</v>
      </c>
      <c r="V136" s="105">
        <f>IFERROR(INDEX(SP_PR_ROE,0,MATCH(V$3,SP_Common_ColumnHeader,0)),0)</f>
        <v>0</v>
      </c>
      <c r="W136" s="105">
        <f>IFERROR(INDEX(SP_PR_ROE,0,MATCH(W$3,SP_Common_ColumnHeader,0)),0)</f>
        <v>0</v>
      </c>
      <c r="X136" s="105">
        <f>IFERROR(INDEX(SP_PR_ROE,0,MATCH(X$3,SP_Common_ColumnHeader,0)),0)</f>
        <v>0</v>
      </c>
      <c r="Y136" s="104">
        <f>IFERROR(INDEX(SP_PR_ROE,0,MATCH(Y$3,SP_Common_ColumnHeader,0)),0)</f>
        <v>0</v>
      </c>
      <c r="Z136" s="105">
        <f>IFERROR(INDEX(SP_PR_ROE,0,MATCH(Z$3,SP_Common_ColumnHeader,0)),0)</f>
        <v>0</v>
      </c>
      <c r="AA136" s="105">
        <f>IFERROR(INDEX(SP_PR_ROE,0,MATCH(AA$3,SP_Common_ColumnHeader,0)),0)</f>
        <v>0</v>
      </c>
      <c r="AB136" s="105">
        <f>IFERROR(INDEX(SP_PR_ROE,0,MATCH(AB$3,SP_Common_ColumnHeader,0)),0)</f>
        <v>0</v>
      </c>
      <c r="AC136" s="105">
        <f>IFERROR(INDEX(SP_PR_ROE,0,MATCH(AC$3,SP_Common_ColumnHeader,0)),0)</f>
        <v>0</v>
      </c>
      <c r="AD136" s="104">
        <f>IFERROR(INDEX(SP_PR_ROE,0,MATCH(AD$3,SP_Common_ColumnHeader,0)),0)</f>
        <v>0</v>
      </c>
      <c r="AE136" s="104">
        <f>IFERROR(INDEX(SP_PR_ROE,0,MATCH(AE$3,SP_Common_ColumnHeader,0)),0)</f>
        <v>0</v>
      </c>
      <c r="AF136" s="104">
        <f>IFERROR(INDEX(SP_PR_ROE,0,MATCH(AF$3,SP_Common_ColumnHeader,0)),0)</f>
        <v>0</v>
      </c>
      <c r="AG136" s="106">
        <f>IFERROR(INDEX(SP_PR_ROE,0,MATCH(AG$3,SP_Common_ColumnHeader,0)),0)</f>
        <v>0</v>
      </c>
    </row>
    <row r="137" spans="1:34" s="90" customFormat="1" ht="14.25" customHeight="1" x14ac:dyDescent="0.25">
      <c r="A137" s="70" t="s">
        <v>75</v>
      </c>
      <c r="B137" s="207"/>
      <c r="C137" s="239"/>
      <c r="D137" s="104" t="str">
        <f>IFERROR(INDEX(SP_PR_ROCE,0,MATCH(D$3,SP_Common_ColumnHeader,0)),"")</f>
        <v/>
      </c>
      <c r="E137" s="104">
        <f>IFERROR(INDEX(SP_PR_ROCE,0,MATCH(E$3,SP_Common_ColumnHeader,0)),0)</f>
        <v>0</v>
      </c>
      <c r="F137" s="29">
        <f>IFERROR(INDEX(SP_PR_ROCE,0,MATCH(F$3,SP_Common_ColumnHeader,0)),0)</f>
        <v>0</v>
      </c>
      <c r="G137" s="105">
        <f>IFERROR(INDEX(SP_PR_ROCE,0,MATCH(G$3,SP_Common_ColumnHeader,0)),0)</f>
        <v>0</v>
      </c>
      <c r="H137" s="105">
        <f>IFERROR(INDEX(SP_PR_ROCE,0,MATCH(H$3,SP_Common_ColumnHeader,0)),0)</f>
        <v>0</v>
      </c>
      <c r="I137" s="105">
        <f>IFERROR(INDEX(SP_PR_ROCE,0,MATCH(I$3,SP_Common_ColumnHeader,0)),0)</f>
        <v>0</v>
      </c>
      <c r="J137" s="104">
        <f>IFERROR(INDEX(SP_PR_ROCE,0,MATCH(J$3,SP_Common_ColumnHeader,0)),0)</f>
        <v>0</v>
      </c>
      <c r="K137" s="105">
        <f>IFERROR(INDEX(SP_PR_ROCE,0,MATCH(K$3,SP_Common_ColumnHeader,0)),0)</f>
        <v>0</v>
      </c>
      <c r="L137" s="105">
        <f>IFERROR(INDEX(SP_PR_ROCE,0,MATCH(L$3,SP_Common_ColumnHeader,0)),0)</f>
        <v>0</v>
      </c>
      <c r="M137" s="105">
        <f>IFERROR(INDEX(SP_PR_ROCE,0,MATCH(M$3,SP_Common_ColumnHeader,0)),0)</f>
        <v>0</v>
      </c>
      <c r="N137" s="105">
        <f>IFERROR(INDEX(SP_PR_ROCE,0,MATCH(N$3,SP_Common_ColumnHeader,0)),0)</f>
        <v>0</v>
      </c>
      <c r="O137" s="104">
        <f>IFERROR(INDEX(SP_PR_ROCE,0,MATCH(O$3,SP_Common_ColumnHeader,0)),0)</f>
        <v>0</v>
      </c>
      <c r="P137" s="105">
        <f>IFERROR(INDEX(SP_PR_ROCE,0,MATCH(P$3,SP_Common_ColumnHeader,0)),0)</f>
        <v>0</v>
      </c>
      <c r="Q137" s="105">
        <f>IFERROR(INDEX(SP_PR_ROCE,0,MATCH(Q$3,SP_Common_ColumnHeader,0)),0)</f>
        <v>0</v>
      </c>
      <c r="R137" s="105">
        <f>IFERROR(INDEX(SP_PR_ROCE,0,MATCH(R$3,SP_Common_ColumnHeader,0)),0)</f>
        <v>0</v>
      </c>
      <c r="S137" s="105">
        <f>IFERROR(INDEX(SP_PR_ROCE,0,MATCH(S$3,SP_Common_ColumnHeader,0)),0)</f>
        <v>0</v>
      </c>
      <c r="T137" s="104">
        <f>IFERROR(INDEX(SP_PR_ROCE,0,MATCH(T$3,SP_Common_ColumnHeader,0)),0)</f>
        <v>0</v>
      </c>
      <c r="U137" s="105">
        <f>IFERROR(INDEX(SP_PR_ROCE,0,MATCH(U$3,SP_Common_ColumnHeader,0)),0)</f>
        <v>0</v>
      </c>
      <c r="V137" s="105">
        <f>IFERROR(INDEX(SP_PR_ROCE,0,MATCH(V$3,SP_Common_ColumnHeader,0)),0)</f>
        <v>0</v>
      </c>
      <c r="W137" s="105">
        <f>IFERROR(INDEX(SP_PR_ROCE,0,MATCH(W$3,SP_Common_ColumnHeader,0)),0)</f>
        <v>0</v>
      </c>
      <c r="X137" s="105">
        <f>IFERROR(INDEX(SP_PR_ROCE,0,MATCH(X$3,SP_Common_ColumnHeader,0)),0)</f>
        <v>0</v>
      </c>
      <c r="Y137" s="104">
        <f>IFERROR(INDEX(SP_PR_ROCE,0,MATCH(Y$3,SP_Common_ColumnHeader,0)),0)</f>
        <v>0</v>
      </c>
      <c r="Z137" s="105">
        <f>IFERROR(INDEX(SP_PR_ROCE,0,MATCH(Z$3,SP_Common_ColumnHeader,0)),0)</f>
        <v>0</v>
      </c>
      <c r="AA137" s="105">
        <f>IFERROR(INDEX(SP_PR_ROCE,0,MATCH(AA$3,SP_Common_ColumnHeader,0)),0)</f>
        <v>0</v>
      </c>
      <c r="AB137" s="105">
        <f>IFERROR(INDEX(SP_PR_ROCE,0,MATCH(AB$3,SP_Common_ColumnHeader,0)),0)</f>
        <v>0</v>
      </c>
      <c r="AC137" s="105">
        <f>IFERROR(INDEX(SP_PR_ROCE,0,MATCH(AC$3,SP_Common_ColumnHeader,0)),0)</f>
        <v>0</v>
      </c>
      <c r="AD137" s="104">
        <f>IFERROR(INDEX(SP_PR_ROCE,0,MATCH(AD$3,SP_Common_ColumnHeader,0)),0)</f>
        <v>0</v>
      </c>
      <c r="AE137" s="104">
        <f>IFERROR(INDEX(SP_PR_ROCE,0,MATCH(AE$3,SP_Common_ColumnHeader,0)),0)</f>
        <v>0</v>
      </c>
      <c r="AF137" s="104">
        <f>IFERROR(INDEX(SP_PR_ROCE,0,MATCH(AF$3,SP_Common_ColumnHeader,0)),0)</f>
        <v>0</v>
      </c>
      <c r="AG137" s="106">
        <f>IFERROR(INDEX(SP_PR_ROCE,0,MATCH(AG$3,SP_Common_ColumnHeader,0)),0)</f>
        <v>0</v>
      </c>
    </row>
    <row r="138" spans="1:34" s="90" customFormat="1" ht="14.25" customHeight="1" x14ac:dyDescent="0.25">
      <c r="A138" s="107"/>
      <c r="B138" s="212"/>
      <c r="C138" s="239"/>
      <c r="D138" s="104"/>
      <c r="E138" s="104"/>
      <c r="F138" s="29"/>
      <c r="G138" s="105"/>
      <c r="H138" s="105"/>
      <c r="I138" s="105"/>
      <c r="J138" s="104"/>
      <c r="K138" s="105"/>
      <c r="L138" s="105"/>
      <c r="M138" s="105"/>
      <c r="N138" s="105"/>
      <c r="O138" s="104"/>
      <c r="P138" s="105"/>
      <c r="Q138" s="105"/>
      <c r="R138" s="105"/>
      <c r="S138" s="105"/>
      <c r="T138" s="104"/>
      <c r="U138" s="105"/>
      <c r="V138" s="105"/>
      <c r="W138" s="105"/>
      <c r="X138" s="105"/>
      <c r="Y138" s="104"/>
      <c r="Z138" s="105"/>
      <c r="AA138" s="105"/>
      <c r="AB138" s="105"/>
      <c r="AC138" s="105"/>
      <c r="AD138" s="104"/>
      <c r="AE138" s="104"/>
      <c r="AF138" s="104"/>
      <c r="AG138" s="106"/>
    </row>
    <row r="139" spans="1:34" ht="14.25" customHeight="1" x14ac:dyDescent="0.25">
      <c r="A139" s="12" t="s">
        <v>76</v>
      </c>
      <c r="B139" s="196"/>
      <c r="C139" s="227"/>
      <c r="D139" s="13"/>
      <c r="E139" s="13"/>
      <c r="F139" s="14"/>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5"/>
      <c r="AH139" s="90"/>
    </row>
    <row r="140" spans="1:34" s="20" customFormat="1" ht="14.25" customHeight="1" x14ac:dyDescent="0.25">
      <c r="A140" s="108" t="s">
        <v>77</v>
      </c>
      <c r="B140" s="213"/>
      <c r="C140" s="228"/>
      <c r="D140" s="17"/>
      <c r="E140" s="71" t="str">
        <f t="shared" ref="E140:AG140" si="66">IFERROR(E13/E12, "")</f>
        <v/>
      </c>
      <c r="F140" s="109" t="str">
        <f t="shared" si="66"/>
        <v/>
      </c>
      <c r="G140" s="109" t="str">
        <f t="shared" si="66"/>
        <v/>
      </c>
      <c r="H140" s="109" t="str">
        <f t="shared" si="66"/>
        <v/>
      </c>
      <c r="I140" s="109" t="str">
        <f t="shared" si="66"/>
        <v/>
      </c>
      <c r="J140" s="71" t="str">
        <f t="shared" si="66"/>
        <v/>
      </c>
      <c r="K140" s="109" t="str">
        <f t="shared" si="66"/>
        <v/>
      </c>
      <c r="L140" s="109" t="str">
        <f t="shared" si="66"/>
        <v/>
      </c>
      <c r="M140" s="109" t="str">
        <f t="shared" si="66"/>
        <v/>
      </c>
      <c r="N140" s="109" t="str">
        <f t="shared" si="66"/>
        <v/>
      </c>
      <c r="O140" s="71" t="str">
        <f t="shared" si="66"/>
        <v/>
      </c>
      <c r="P140" s="109" t="str">
        <f t="shared" si="66"/>
        <v/>
      </c>
      <c r="Q140" s="109" t="str">
        <f t="shared" si="66"/>
        <v/>
      </c>
      <c r="R140" s="109" t="str">
        <f t="shared" si="66"/>
        <v/>
      </c>
      <c r="S140" s="109" t="str">
        <f t="shared" si="66"/>
        <v/>
      </c>
      <c r="T140" s="71" t="str">
        <f t="shared" si="66"/>
        <v/>
      </c>
      <c r="U140" s="109" t="str">
        <f t="shared" si="66"/>
        <v/>
      </c>
      <c r="V140" s="109" t="str">
        <f t="shared" si="66"/>
        <v/>
      </c>
      <c r="W140" s="109" t="str">
        <f t="shared" si="66"/>
        <v/>
      </c>
      <c r="X140" s="109" t="str">
        <f t="shared" si="66"/>
        <v/>
      </c>
      <c r="Y140" s="71" t="str">
        <f t="shared" si="66"/>
        <v/>
      </c>
      <c r="Z140" s="109" t="str">
        <f t="shared" si="66"/>
        <v/>
      </c>
      <c r="AA140" s="109" t="str">
        <f t="shared" si="66"/>
        <v/>
      </c>
      <c r="AB140" s="109" t="str">
        <f t="shared" si="66"/>
        <v/>
      </c>
      <c r="AC140" s="109" t="str">
        <f t="shared" si="66"/>
        <v/>
      </c>
      <c r="AD140" s="71" t="str">
        <f t="shared" si="66"/>
        <v/>
      </c>
      <c r="AE140" s="71" t="str">
        <f t="shared" si="66"/>
        <v/>
      </c>
      <c r="AF140" s="71" t="str">
        <f t="shared" si="66"/>
        <v/>
      </c>
      <c r="AG140" s="73" t="str">
        <f t="shared" si="66"/>
        <v/>
      </c>
      <c r="AH140" s="90"/>
    </row>
    <row r="141" spans="1:34" s="20" customFormat="1" ht="14.25" customHeight="1" x14ac:dyDescent="0.25">
      <c r="A141" s="110" t="s">
        <v>78</v>
      </c>
      <c r="B141" s="214"/>
      <c r="C141" s="228"/>
      <c r="D141" s="17"/>
      <c r="E141" s="71" t="str">
        <f t="shared" ref="E141:AG141" si="67">IFERROR(E12/E9, "")</f>
        <v/>
      </c>
      <c r="F141" s="72" t="str">
        <f t="shared" si="67"/>
        <v/>
      </c>
      <c r="G141" s="72" t="str">
        <f t="shared" si="67"/>
        <v/>
      </c>
      <c r="H141" s="72" t="str">
        <f t="shared" si="67"/>
        <v/>
      </c>
      <c r="I141" s="72" t="str">
        <f t="shared" si="67"/>
        <v/>
      </c>
      <c r="J141" s="71" t="str">
        <f t="shared" si="67"/>
        <v/>
      </c>
      <c r="K141" s="72" t="str">
        <f t="shared" si="67"/>
        <v/>
      </c>
      <c r="L141" s="72" t="str">
        <f t="shared" si="67"/>
        <v/>
      </c>
      <c r="M141" s="72" t="str">
        <f t="shared" si="67"/>
        <v/>
      </c>
      <c r="N141" s="72" t="str">
        <f t="shared" si="67"/>
        <v/>
      </c>
      <c r="O141" s="71" t="str">
        <f t="shared" si="67"/>
        <v/>
      </c>
      <c r="P141" s="72" t="str">
        <f t="shared" si="67"/>
        <v/>
      </c>
      <c r="Q141" s="72" t="str">
        <f t="shared" si="67"/>
        <v/>
      </c>
      <c r="R141" s="72" t="str">
        <f t="shared" si="67"/>
        <v/>
      </c>
      <c r="S141" s="72" t="str">
        <f t="shared" si="67"/>
        <v/>
      </c>
      <c r="T141" s="71" t="str">
        <f t="shared" si="67"/>
        <v/>
      </c>
      <c r="U141" s="72" t="str">
        <f t="shared" si="67"/>
        <v/>
      </c>
      <c r="V141" s="72" t="str">
        <f t="shared" si="67"/>
        <v/>
      </c>
      <c r="W141" s="72" t="str">
        <f t="shared" si="67"/>
        <v/>
      </c>
      <c r="X141" s="72" t="str">
        <f t="shared" si="67"/>
        <v/>
      </c>
      <c r="Y141" s="71" t="str">
        <f t="shared" si="67"/>
        <v/>
      </c>
      <c r="Z141" s="72" t="str">
        <f t="shared" si="67"/>
        <v/>
      </c>
      <c r="AA141" s="72" t="str">
        <f t="shared" si="67"/>
        <v/>
      </c>
      <c r="AB141" s="72" t="str">
        <f t="shared" si="67"/>
        <v/>
      </c>
      <c r="AC141" s="72" t="str">
        <f t="shared" si="67"/>
        <v/>
      </c>
      <c r="AD141" s="71" t="str">
        <f t="shared" si="67"/>
        <v/>
      </c>
      <c r="AE141" s="71" t="str">
        <f t="shared" si="67"/>
        <v/>
      </c>
      <c r="AF141" s="71" t="str">
        <f t="shared" si="67"/>
        <v/>
      </c>
      <c r="AG141" s="73" t="str">
        <f t="shared" si="67"/>
        <v/>
      </c>
      <c r="AH141" s="90"/>
    </row>
    <row r="142" spans="1:34" s="20" customFormat="1" ht="14.25" customHeight="1" x14ac:dyDescent="0.25">
      <c r="A142" s="110" t="s">
        <v>79</v>
      </c>
      <c r="B142" s="214"/>
      <c r="C142" s="228"/>
      <c r="D142" s="17"/>
      <c r="E142" s="71" t="str">
        <f t="shared" ref="E142:AG142" si="68">IFERROR(E26, "")</f>
        <v/>
      </c>
      <c r="F142" s="72" t="str">
        <f t="shared" si="68"/>
        <v/>
      </c>
      <c r="G142" s="72" t="str">
        <f t="shared" si="68"/>
        <v/>
      </c>
      <c r="H142" s="72" t="str">
        <f t="shared" si="68"/>
        <v/>
      </c>
      <c r="I142" s="72" t="str">
        <f t="shared" si="68"/>
        <v/>
      </c>
      <c r="J142" s="71" t="str">
        <f t="shared" si="68"/>
        <v/>
      </c>
      <c r="K142" s="72" t="str">
        <f t="shared" si="68"/>
        <v/>
      </c>
      <c r="L142" s="72" t="str">
        <f t="shared" si="68"/>
        <v/>
      </c>
      <c r="M142" s="72" t="str">
        <f t="shared" si="68"/>
        <v/>
      </c>
      <c r="N142" s="72" t="str">
        <f t="shared" si="68"/>
        <v/>
      </c>
      <c r="O142" s="71" t="str">
        <f t="shared" si="68"/>
        <v/>
      </c>
      <c r="P142" s="72" t="str">
        <f t="shared" si="68"/>
        <v/>
      </c>
      <c r="Q142" s="72" t="str">
        <f t="shared" si="68"/>
        <v/>
      </c>
      <c r="R142" s="72" t="str">
        <f t="shared" si="68"/>
        <v/>
      </c>
      <c r="S142" s="72" t="str">
        <f t="shared" si="68"/>
        <v/>
      </c>
      <c r="T142" s="71" t="str">
        <f t="shared" si="68"/>
        <v/>
      </c>
      <c r="U142" s="72" t="str">
        <f t="shared" si="68"/>
        <v/>
      </c>
      <c r="V142" s="72" t="str">
        <f t="shared" si="68"/>
        <v/>
      </c>
      <c r="W142" s="72" t="str">
        <f t="shared" si="68"/>
        <v/>
      </c>
      <c r="X142" s="72" t="str">
        <f t="shared" si="68"/>
        <v/>
      </c>
      <c r="Y142" s="71" t="str">
        <f t="shared" si="68"/>
        <v/>
      </c>
      <c r="Z142" s="72" t="str">
        <f t="shared" si="68"/>
        <v/>
      </c>
      <c r="AA142" s="72" t="str">
        <f t="shared" si="68"/>
        <v/>
      </c>
      <c r="AB142" s="72" t="str">
        <f t="shared" si="68"/>
        <v/>
      </c>
      <c r="AC142" s="72" t="str">
        <f t="shared" si="68"/>
        <v/>
      </c>
      <c r="AD142" s="71" t="str">
        <f t="shared" si="68"/>
        <v/>
      </c>
      <c r="AE142" s="71" t="str">
        <f t="shared" si="68"/>
        <v/>
      </c>
      <c r="AF142" s="71" t="str">
        <f t="shared" si="68"/>
        <v/>
      </c>
      <c r="AG142" s="73" t="str">
        <f t="shared" si="68"/>
        <v/>
      </c>
      <c r="AH142" s="90"/>
    </row>
    <row r="143" spans="1:34" s="20" customFormat="1" ht="14.25" customHeight="1" x14ac:dyDescent="0.25">
      <c r="A143" s="110" t="s">
        <v>80</v>
      </c>
      <c r="B143" s="214"/>
      <c r="C143" s="228"/>
      <c r="D143" s="111"/>
      <c r="E143" s="111" t="str">
        <f>IFERROR(E59, "")</f>
        <v/>
      </c>
      <c r="F143" s="112" t="str">
        <f t="shared" ref="F143:AG143" si="69">IFERROR(F59, "")</f>
        <v/>
      </c>
      <c r="G143" s="112" t="str">
        <f t="shared" si="69"/>
        <v/>
      </c>
      <c r="H143" s="112" t="str">
        <f t="shared" si="69"/>
        <v/>
      </c>
      <c r="I143" s="112" t="str">
        <f t="shared" si="69"/>
        <v/>
      </c>
      <c r="J143" s="111" t="str">
        <f t="shared" si="69"/>
        <v/>
      </c>
      <c r="K143" s="112" t="str">
        <f t="shared" si="69"/>
        <v/>
      </c>
      <c r="L143" s="112" t="str">
        <f t="shared" si="69"/>
        <v/>
      </c>
      <c r="M143" s="112" t="str">
        <f t="shared" si="69"/>
        <v/>
      </c>
      <c r="N143" s="112" t="str">
        <f t="shared" si="69"/>
        <v/>
      </c>
      <c r="O143" s="111" t="str">
        <f t="shared" si="69"/>
        <v/>
      </c>
      <c r="P143" s="112" t="str">
        <f t="shared" si="69"/>
        <v/>
      </c>
      <c r="Q143" s="112" t="str">
        <f t="shared" si="69"/>
        <v/>
      </c>
      <c r="R143" s="112" t="str">
        <f t="shared" si="69"/>
        <v/>
      </c>
      <c r="S143" s="112" t="str">
        <f t="shared" si="69"/>
        <v/>
      </c>
      <c r="T143" s="111" t="str">
        <f t="shared" si="69"/>
        <v/>
      </c>
      <c r="U143" s="112" t="str">
        <f t="shared" si="69"/>
        <v/>
      </c>
      <c r="V143" s="112" t="str">
        <f t="shared" si="69"/>
        <v/>
      </c>
      <c r="W143" s="112" t="str">
        <f t="shared" si="69"/>
        <v/>
      </c>
      <c r="X143" s="112" t="str">
        <f t="shared" si="69"/>
        <v/>
      </c>
      <c r="Y143" s="111" t="str">
        <f t="shared" si="69"/>
        <v/>
      </c>
      <c r="Z143" s="112" t="str">
        <f t="shared" si="69"/>
        <v/>
      </c>
      <c r="AA143" s="112" t="str">
        <f t="shared" si="69"/>
        <v/>
      </c>
      <c r="AB143" s="112" t="str">
        <f t="shared" si="69"/>
        <v/>
      </c>
      <c r="AC143" s="112" t="str">
        <f t="shared" si="69"/>
        <v/>
      </c>
      <c r="AD143" s="111" t="str">
        <f t="shared" si="69"/>
        <v/>
      </c>
      <c r="AE143" s="111" t="str">
        <f t="shared" si="69"/>
        <v/>
      </c>
      <c r="AF143" s="111" t="str">
        <f t="shared" si="69"/>
        <v/>
      </c>
      <c r="AG143" s="113" t="str">
        <f t="shared" si="69"/>
        <v/>
      </c>
      <c r="AH143" s="43"/>
    </row>
    <row r="144" spans="1:34" s="20" customFormat="1" ht="14.25" customHeight="1" x14ac:dyDescent="0.25">
      <c r="A144" s="114" t="s">
        <v>51</v>
      </c>
      <c r="B144" s="215"/>
      <c r="C144" s="241"/>
      <c r="D144" s="115"/>
      <c r="E144" s="115" t="str">
        <f>IFERROR(E103, "")</f>
        <v/>
      </c>
      <c r="F144" s="116" t="str">
        <f t="shared" ref="F144:AG144" si="70">IFERROR(F103, "")</f>
        <v/>
      </c>
      <c r="G144" s="116" t="str">
        <f t="shared" si="70"/>
        <v/>
      </c>
      <c r="H144" s="116" t="str">
        <f t="shared" si="70"/>
        <v/>
      </c>
      <c r="I144" s="116" t="str">
        <f t="shared" si="70"/>
        <v/>
      </c>
      <c r="J144" s="115" t="str">
        <f t="shared" si="70"/>
        <v/>
      </c>
      <c r="K144" s="116" t="str">
        <f t="shared" si="70"/>
        <v/>
      </c>
      <c r="L144" s="116" t="str">
        <f t="shared" si="70"/>
        <v/>
      </c>
      <c r="M144" s="116" t="str">
        <f t="shared" si="70"/>
        <v/>
      </c>
      <c r="N144" s="116" t="str">
        <f t="shared" si="70"/>
        <v/>
      </c>
      <c r="O144" s="115" t="str">
        <f t="shared" si="70"/>
        <v/>
      </c>
      <c r="P144" s="116" t="str">
        <f t="shared" si="70"/>
        <v/>
      </c>
      <c r="Q144" s="116" t="str">
        <f t="shared" si="70"/>
        <v/>
      </c>
      <c r="R144" s="116" t="str">
        <f t="shared" si="70"/>
        <v/>
      </c>
      <c r="S144" s="116" t="str">
        <f t="shared" si="70"/>
        <v/>
      </c>
      <c r="T144" s="115" t="str">
        <f t="shared" si="70"/>
        <v/>
      </c>
      <c r="U144" s="116" t="str">
        <f t="shared" si="70"/>
        <v/>
      </c>
      <c r="V144" s="116" t="str">
        <f t="shared" si="70"/>
        <v/>
      </c>
      <c r="W144" s="116" t="str">
        <f t="shared" si="70"/>
        <v/>
      </c>
      <c r="X144" s="116" t="str">
        <f t="shared" si="70"/>
        <v/>
      </c>
      <c r="Y144" s="115" t="str">
        <f t="shared" si="70"/>
        <v/>
      </c>
      <c r="Z144" s="116" t="str">
        <f t="shared" si="70"/>
        <v/>
      </c>
      <c r="AA144" s="116" t="str">
        <f t="shared" si="70"/>
        <v/>
      </c>
      <c r="AB144" s="116" t="str">
        <f t="shared" si="70"/>
        <v/>
      </c>
      <c r="AC144" s="116" t="str">
        <f t="shared" si="70"/>
        <v/>
      </c>
      <c r="AD144" s="115" t="str">
        <f t="shared" si="70"/>
        <v/>
      </c>
      <c r="AE144" s="115" t="str">
        <f t="shared" si="70"/>
        <v/>
      </c>
      <c r="AF144" s="115" t="str">
        <f t="shared" si="70"/>
        <v/>
      </c>
      <c r="AG144" s="117" t="str">
        <f t="shared" si="70"/>
        <v/>
      </c>
      <c r="AH144" s="43"/>
    </row>
    <row r="145" spans="1:34" s="69" customFormat="1" ht="14.25" customHeight="1" x14ac:dyDescent="0.25">
      <c r="A145" s="118" t="s">
        <v>74</v>
      </c>
      <c r="B145" s="216"/>
      <c r="C145" s="242"/>
      <c r="D145" s="119"/>
      <c r="E145" s="120" t="e">
        <f>E140*E141*E142*E143*E144</f>
        <v>#VALUE!</v>
      </c>
      <c r="F145" s="121" t="e">
        <f t="shared" ref="F145:AG145" si="71">F140*F141*F142*F143*F144</f>
        <v>#VALUE!</v>
      </c>
      <c r="G145" s="121" t="e">
        <f t="shared" si="71"/>
        <v>#VALUE!</v>
      </c>
      <c r="H145" s="121" t="e">
        <f t="shared" si="71"/>
        <v>#VALUE!</v>
      </c>
      <c r="I145" s="121" t="e">
        <f t="shared" si="71"/>
        <v>#VALUE!</v>
      </c>
      <c r="J145" s="120" t="e">
        <f t="shared" si="71"/>
        <v>#VALUE!</v>
      </c>
      <c r="K145" s="121" t="e">
        <f t="shared" si="71"/>
        <v>#VALUE!</v>
      </c>
      <c r="L145" s="121" t="e">
        <f t="shared" si="71"/>
        <v>#VALUE!</v>
      </c>
      <c r="M145" s="121" t="e">
        <f t="shared" si="71"/>
        <v>#VALUE!</v>
      </c>
      <c r="N145" s="121" t="e">
        <f t="shared" si="71"/>
        <v>#VALUE!</v>
      </c>
      <c r="O145" s="120" t="e">
        <f t="shared" si="71"/>
        <v>#VALUE!</v>
      </c>
      <c r="P145" s="121" t="e">
        <f t="shared" si="71"/>
        <v>#VALUE!</v>
      </c>
      <c r="Q145" s="121" t="e">
        <f t="shared" si="71"/>
        <v>#VALUE!</v>
      </c>
      <c r="R145" s="121" t="e">
        <f t="shared" si="71"/>
        <v>#VALUE!</v>
      </c>
      <c r="S145" s="121" t="e">
        <f t="shared" si="71"/>
        <v>#VALUE!</v>
      </c>
      <c r="T145" s="120" t="e">
        <f t="shared" si="71"/>
        <v>#VALUE!</v>
      </c>
      <c r="U145" s="121" t="e">
        <f t="shared" si="71"/>
        <v>#VALUE!</v>
      </c>
      <c r="V145" s="121" t="e">
        <f t="shared" si="71"/>
        <v>#VALUE!</v>
      </c>
      <c r="W145" s="121" t="e">
        <f t="shared" si="71"/>
        <v>#VALUE!</v>
      </c>
      <c r="X145" s="121" t="e">
        <f t="shared" si="71"/>
        <v>#VALUE!</v>
      </c>
      <c r="Y145" s="120" t="e">
        <f t="shared" si="71"/>
        <v>#VALUE!</v>
      </c>
      <c r="Z145" s="121" t="e">
        <f t="shared" si="71"/>
        <v>#VALUE!</v>
      </c>
      <c r="AA145" s="121" t="e">
        <f t="shared" si="71"/>
        <v>#VALUE!</v>
      </c>
      <c r="AB145" s="121" t="e">
        <f t="shared" si="71"/>
        <v>#VALUE!</v>
      </c>
      <c r="AC145" s="121" t="e">
        <f t="shared" si="71"/>
        <v>#VALUE!</v>
      </c>
      <c r="AD145" s="120" t="e">
        <f t="shared" si="71"/>
        <v>#VALUE!</v>
      </c>
      <c r="AE145" s="120" t="e">
        <f t="shared" si="71"/>
        <v>#VALUE!</v>
      </c>
      <c r="AF145" s="120" t="e">
        <f t="shared" si="71"/>
        <v>#VALUE!</v>
      </c>
      <c r="AG145" s="122" t="e">
        <f t="shared" si="71"/>
        <v>#VALUE!</v>
      </c>
      <c r="AH145" s="43"/>
    </row>
    <row r="146" spans="1:34" s="32" customFormat="1" ht="14.25" customHeight="1" x14ac:dyDescent="0.25">
      <c r="A146" s="27"/>
      <c r="B146" s="200"/>
      <c r="C146" s="230"/>
      <c r="D146" s="28"/>
      <c r="E146" s="28"/>
      <c r="F146" s="29"/>
      <c r="G146" s="30"/>
      <c r="H146" s="30"/>
      <c r="I146" s="30"/>
      <c r="J146" s="28"/>
      <c r="K146" s="30"/>
      <c r="L146" s="30"/>
      <c r="M146" s="30"/>
      <c r="N146" s="30"/>
      <c r="O146" s="28"/>
      <c r="P146" s="30"/>
      <c r="Q146" s="30"/>
      <c r="R146" s="30"/>
      <c r="S146" s="30"/>
      <c r="T146" s="28"/>
      <c r="U146" s="30"/>
      <c r="V146" s="30"/>
      <c r="W146" s="30"/>
      <c r="X146" s="30"/>
      <c r="Y146" s="28"/>
      <c r="Z146" s="30"/>
      <c r="AA146" s="30"/>
      <c r="AB146" s="30"/>
      <c r="AC146" s="30"/>
      <c r="AD146" s="28"/>
      <c r="AE146" s="28"/>
      <c r="AF146" s="28"/>
      <c r="AG146" s="31"/>
      <c r="AH146" s="43"/>
    </row>
    <row r="147" spans="1:34" ht="14.25" customHeight="1" x14ac:dyDescent="0.25">
      <c r="A147" s="12" t="s">
        <v>81</v>
      </c>
      <c r="B147" s="196"/>
      <c r="C147" s="227"/>
      <c r="D147" s="13"/>
      <c r="E147" s="13"/>
      <c r="F147" s="14"/>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5"/>
      <c r="AH147" s="43"/>
    </row>
    <row r="148" spans="1:34" s="20" customFormat="1" ht="14.25" customHeight="1" outlineLevel="1" x14ac:dyDescent="0.25">
      <c r="A148" s="123" t="s">
        <v>82</v>
      </c>
      <c r="B148" s="217"/>
      <c r="C148" s="228"/>
      <c r="D148" s="124" t="str">
        <f>IFERROR(INDEX(MO_VA_MarketCap,0,MATCH(D$3,MO_Common_ColumnHeader,0)),"")</f>
        <v/>
      </c>
      <c r="E148" s="124" t="str">
        <f>IFERROR(INDEX(MO_VA_MarketCap,0,MATCH(E$3,MO_Common_ColumnHeader,0)),"")</f>
        <v/>
      </c>
      <c r="F148" s="125" t="str">
        <f>IFERROR(INDEX(MO_VA_MarketCap,0,MATCH(F$3,MO_Common_ColumnHeader,0)),"")</f>
        <v/>
      </c>
      <c r="G148" s="125" t="str">
        <f>IFERROR(INDEX(MO_VA_MarketCap,0,MATCH(G$3,MO_Common_ColumnHeader,0)),"")</f>
        <v/>
      </c>
      <c r="H148" s="125" t="str">
        <f>IFERROR(INDEX(MO_VA_MarketCap,0,MATCH(H$3,MO_Common_ColumnHeader,0)),"")</f>
        <v/>
      </c>
      <c r="I148" s="125" t="str">
        <f>IFERROR(INDEX(MO_VA_MarketCap,0,MATCH(I$3,MO_Common_ColumnHeader,0)),"")</f>
        <v/>
      </c>
      <c r="J148" s="124" t="str">
        <f>IFERROR(INDEX(MO_VA_MarketCap,0,MATCH(J$3,MO_Common_ColumnHeader,0)),"")</f>
        <v/>
      </c>
      <c r="K148" s="125" t="str">
        <f>IFERROR(INDEX(MO_VA_MarketCap,0,MATCH(K$3,MO_Common_ColumnHeader,0)),"")</f>
        <v/>
      </c>
      <c r="L148" s="125" t="str">
        <f>IFERROR(INDEX(MO_VA_MarketCap,0,MATCH(L$3,MO_Common_ColumnHeader,0)),"")</f>
        <v/>
      </c>
      <c r="M148" s="125" t="str">
        <f>IFERROR(INDEX(MO_VA_MarketCap,0,MATCH(M$3,MO_Common_ColumnHeader,0)),"")</f>
        <v/>
      </c>
      <c r="N148" s="125" t="str">
        <f>IFERROR(INDEX(MO_VA_MarketCap,0,MATCH(N$3,MO_Common_ColumnHeader,0)),"")</f>
        <v/>
      </c>
      <c r="O148" s="124" t="str">
        <f>IFERROR(INDEX(MO_VA_MarketCap,0,MATCH(O$3,MO_Common_ColumnHeader,0)),"")</f>
        <v/>
      </c>
      <c r="P148" s="125" t="str">
        <f>IFERROR(INDEX(MO_VA_MarketCap,0,MATCH(P$3,MO_Common_ColumnHeader,0)),"")</f>
        <v/>
      </c>
      <c r="Q148" s="125" t="str">
        <f>IFERROR(INDEX(MO_VA_MarketCap,0,MATCH(Q$3,MO_Common_ColumnHeader,0)),"")</f>
        <v/>
      </c>
      <c r="R148" s="125" t="str">
        <f>IFERROR(INDEX(MO_VA_MarketCap,0,MATCH(R$3,MO_Common_ColumnHeader,0)),"")</f>
        <v/>
      </c>
      <c r="S148" s="125" t="str">
        <f>IFERROR(INDEX(MO_VA_MarketCap,0,MATCH(S$3,MO_Common_ColumnHeader,0)),"")</f>
        <v/>
      </c>
      <c r="T148" s="124" t="str">
        <f>IFERROR(INDEX(MO_VA_MarketCap,0,MATCH(T$3,MO_Common_ColumnHeader,0)),"")</f>
        <v/>
      </c>
      <c r="U148" s="125" t="str">
        <f>IFERROR(INDEX(MO_VA_MarketCap,0,MATCH(U$3,MO_Common_ColumnHeader,0)),"")</f>
        <v/>
      </c>
      <c r="V148" s="125" t="str">
        <f>IFERROR(INDEX(MO_VA_MarketCap,0,MATCH(V$3,MO_Common_ColumnHeader,0)),"")</f>
        <v/>
      </c>
      <c r="W148" s="125" t="str">
        <f>IFERROR(INDEX(MO_VA_MarketCap,0,MATCH(W$3,MO_Common_ColumnHeader,0)),"")</f>
        <v/>
      </c>
      <c r="X148" s="125" t="str">
        <f>IFERROR(INDEX(MO_VA_MarketCap,0,MATCH(X$3,MO_Common_ColumnHeader,0)),"")</f>
        <v/>
      </c>
      <c r="Y148" s="124" t="str">
        <f>IFERROR(INDEX(MO_VA_MarketCap,0,MATCH(Y$3,MO_Common_ColumnHeader,0)),"")</f>
        <v/>
      </c>
      <c r="Z148" s="125" t="str">
        <f>IFERROR(INDEX(MO_VA_MarketCap,0,MATCH(Z$3,MO_Common_ColumnHeader,0)),"")</f>
        <v/>
      </c>
      <c r="AA148" s="125" t="str">
        <f>IFERROR(INDEX(MO_VA_MarketCap,0,MATCH(AA$3,MO_Common_ColumnHeader,0)),"")</f>
        <v/>
      </c>
      <c r="AB148" s="125" t="str">
        <f>IFERROR(INDEX(MO_VA_MarketCap,0,MATCH(AB$3,MO_Common_ColumnHeader,0)),"")</f>
        <v/>
      </c>
      <c r="AC148" s="125" t="str">
        <f>IFERROR(INDEX(MO_VA_MarketCap,0,MATCH(AC$3,MO_Common_ColumnHeader,0)),"")</f>
        <v/>
      </c>
      <c r="AD148" s="124" t="str">
        <f>IFERROR(INDEX(MO_VA_MarketCap,0,MATCH(AD$3,MO_Common_ColumnHeader,0)),"")</f>
        <v/>
      </c>
      <c r="AE148" s="124" t="str">
        <f>IFERROR(INDEX(MO_VA_MarketCap,0,MATCH(AE$3,MO_Common_ColumnHeader,0)),"")</f>
        <v/>
      </c>
      <c r="AF148" s="124" t="str">
        <f>IFERROR(INDEX(MO_VA_MarketCap,0,MATCH(AF$3,MO_Common_ColumnHeader,0)),"")</f>
        <v/>
      </c>
      <c r="AG148" s="126" t="str">
        <f>IFERROR(INDEX(MO_VA_MarketCap,0,MATCH(AG$3,MO_Common_ColumnHeader,0)),"")</f>
        <v/>
      </c>
      <c r="AH148" s="43"/>
    </row>
    <row r="149" spans="1:34" s="20" customFormat="1" ht="14.25" customHeight="1" outlineLevel="1" x14ac:dyDescent="0.25">
      <c r="A149" s="123" t="s">
        <v>83</v>
      </c>
      <c r="B149" s="217"/>
      <c r="C149" s="228"/>
      <c r="D149" s="124">
        <f t="shared" ref="D149:AG149" si="72">D81-D67</f>
        <v>0</v>
      </c>
      <c r="E149" s="124">
        <f t="shared" si="72"/>
        <v>0</v>
      </c>
      <c r="F149" s="125">
        <f t="shared" si="72"/>
        <v>0</v>
      </c>
      <c r="G149" s="125">
        <f t="shared" si="72"/>
        <v>0</v>
      </c>
      <c r="H149" s="125">
        <f t="shared" si="72"/>
        <v>0</v>
      </c>
      <c r="I149" s="125">
        <f t="shared" si="72"/>
        <v>0</v>
      </c>
      <c r="J149" s="124">
        <f t="shared" si="72"/>
        <v>0</v>
      </c>
      <c r="K149" s="125">
        <f t="shared" si="72"/>
        <v>0</v>
      </c>
      <c r="L149" s="125">
        <f t="shared" si="72"/>
        <v>0</v>
      </c>
      <c r="M149" s="125">
        <f t="shared" si="72"/>
        <v>0</v>
      </c>
      <c r="N149" s="125">
        <f t="shared" si="72"/>
        <v>0</v>
      </c>
      <c r="O149" s="124">
        <f t="shared" si="72"/>
        <v>0</v>
      </c>
      <c r="P149" s="125">
        <f t="shared" si="72"/>
        <v>0</v>
      </c>
      <c r="Q149" s="125">
        <f t="shared" si="72"/>
        <v>0</v>
      </c>
      <c r="R149" s="125">
        <f t="shared" si="72"/>
        <v>0</v>
      </c>
      <c r="S149" s="125">
        <f t="shared" si="72"/>
        <v>0</v>
      </c>
      <c r="T149" s="124">
        <f t="shared" si="72"/>
        <v>0</v>
      </c>
      <c r="U149" s="125">
        <f t="shared" si="72"/>
        <v>0</v>
      </c>
      <c r="V149" s="125">
        <f t="shared" si="72"/>
        <v>0</v>
      </c>
      <c r="W149" s="125">
        <f t="shared" si="72"/>
        <v>0</v>
      </c>
      <c r="X149" s="125">
        <f t="shared" si="72"/>
        <v>0</v>
      </c>
      <c r="Y149" s="124">
        <f t="shared" si="72"/>
        <v>0</v>
      </c>
      <c r="Z149" s="125">
        <f t="shared" si="72"/>
        <v>0</v>
      </c>
      <c r="AA149" s="125">
        <f t="shared" si="72"/>
        <v>0</v>
      </c>
      <c r="AB149" s="125">
        <f t="shared" si="72"/>
        <v>0</v>
      </c>
      <c r="AC149" s="125">
        <f t="shared" si="72"/>
        <v>0</v>
      </c>
      <c r="AD149" s="124">
        <f t="shared" si="72"/>
        <v>0</v>
      </c>
      <c r="AE149" s="124">
        <f t="shared" si="72"/>
        <v>0</v>
      </c>
      <c r="AF149" s="124">
        <f t="shared" si="72"/>
        <v>0</v>
      </c>
      <c r="AG149" s="126">
        <f t="shared" si="72"/>
        <v>0</v>
      </c>
      <c r="AH149" s="43"/>
    </row>
    <row r="150" spans="1:34" s="20" customFormat="1" ht="14.25" customHeight="1" outlineLevel="1" x14ac:dyDescent="0.25">
      <c r="A150" s="127" t="s">
        <v>84</v>
      </c>
      <c r="B150" s="218"/>
      <c r="C150" s="241"/>
      <c r="D150" s="128">
        <f t="shared" ref="D150:AG150" si="73">D82</f>
        <v>0</v>
      </c>
      <c r="E150" s="128">
        <f t="shared" si="73"/>
        <v>0</v>
      </c>
      <c r="F150" s="129">
        <f t="shared" si="73"/>
        <v>0</v>
      </c>
      <c r="G150" s="129">
        <f t="shared" si="73"/>
        <v>0</v>
      </c>
      <c r="H150" s="129">
        <f t="shared" si="73"/>
        <v>0</v>
      </c>
      <c r="I150" s="129">
        <f t="shared" si="73"/>
        <v>0</v>
      </c>
      <c r="J150" s="128">
        <f t="shared" si="73"/>
        <v>0</v>
      </c>
      <c r="K150" s="129">
        <f t="shared" si="73"/>
        <v>0</v>
      </c>
      <c r="L150" s="129">
        <f t="shared" si="73"/>
        <v>0</v>
      </c>
      <c r="M150" s="129">
        <f t="shared" si="73"/>
        <v>0</v>
      </c>
      <c r="N150" s="129">
        <f t="shared" si="73"/>
        <v>0</v>
      </c>
      <c r="O150" s="128">
        <f t="shared" si="73"/>
        <v>0</v>
      </c>
      <c r="P150" s="129">
        <f t="shared" si="73"/>
        <v>0</v>
      </c>
      <c r="Q150" s="129">
        <f t="shared" si="73"/>
        <v>0</v>
      </c>
      <c r="R150" s="129">
        <f t="shared" si="73"/>
        <v>0</v>
      </c>
      <c r="S150" s="129">
        <f t="shared" si="73"/>
        <v>0</v>
      </c>
      <c r="T150" s="128">
        <f t="shared" si="73"/>
        <v>0</v>
      </c>
      <c r="U150" s="129">
        <f t="shared" si="73"/>
        <v>0</v>
      </c>
      <c r="V150" s="129">
        <f t="shared" si="73"/>
        <v>0</v>
      </c>
      <c r="W150" s="129">
        <f t="shared" si="73"/>
        <v>0</v>
      </c>
      <c r="X150" s="129">
        <f t="shared" si="73"/>
        <v>0</v>
      </c>
      <c r="Y150" s="128">
        <f t="shared" si="73"/>
        <v>0</v>
      </c>
      <c r="Z150" s="129">
        <f t="shared" si="73"/>
        <v>0</v>
      </c>
      <c r="AA150" s="129">
        <f t="shared" si="73"/>
        <v>0</v>
      </c>
      <c r="AB150" s="129">
        <f t="shared" si="73"/>
        <v>0</v>
      </c>
      <c r="AC150" s="129">
        <f t="shared" si="73"/>
        <v>0</v>
      </c>
      <c r="AD150" s="128">
        <f t="shared" si="73"/>
        <v>0</v>
      </c>
      <c r="AE150" s="128">
        <f t="shared" si="73"/>
        <v>0</v>
      </c>
      <c r="AF150" s="128">
        <f t="shared" si="73"/>
        <v>0</v>
      </c>
      <c r="AG150" s="130">
        <f t="shared" si="73"/>
        <v>0</v>
      </c>
      <c r="AH150" s="43"/>
    </row>
    <row r="151" spans="1:34" s="69" customFormat="1" ht="14.25" customHeight="1" outlineLevel="1" x14ac:dyDescent="0.25">
      <c r="A151" s="131" t="s">
        <v>85</v>
      </c>
      <c r="B151" s="219"/>
      <c r="C151" s="242"/>
      <c r="D151" s="132" t="e">
        <f>IF(D148=0,"",D148+D149+D150)</f>
        <v>#VALUE!</v>
      </c>
      <c r="E151" s="132" t="e">
        <f t="shared" ref="E151:AG151" si="74">IF(E148=0,"",E148+E149+E150)</f>
        <v>#VALUE!</v>
      </c>
      <c r="F151" s="133" t="e">
        <f t="shared" si="74"/>
        <v>#VALUE!</v>
      </c>
      <c r="G151" s="133" t="e">
        <f t="shared" si="74"/>
        <v>#VALUE!</v>
      </c>
      <c r="H151" s="133" t="e">
        <f t="shared" si="74"/>
        <v>#VALUE!</v>
      </c>
      <c r="I151" s="133" t="e">
        <f t="shared" si="74"/>
        <v>#VALUE!</v>
      </c>
      <c r="J151" s="132" t="e">
        <f t="shared" si="74"/>
        <v>#VALUE!</v>
      </c>
      <c r="K151" s="133" t="e">
        <f t="shared" si="74"/>
        <v>#VALUE!</v>
      </c>
      <c r="L151" s="133" t="e">
        <f t="shared" si="74"/>
        <v>#VALUE!</v>
      </c>
      <c r="M151" s="133" t="e">
        <f t="shared" si="74"/>
        <v>#VALUE!</v>
      </c>
      <c r="N151" s="133" t="e">
        <f t="shared" si="74"/>
        <v>#VALUE!</v>
      </c>
      <c r="O151" s="132" t="e">
        <f t="shared" si="74"/>
        <v>#VALUE!</v>
      </c>
      <c r="P151" s="133" t="e">
        <f t="shared" si="74"/>
        <v>#VALUE!</v>
      </c>
      <c r="Q151" s="133" t="e">
        <f t="shared" si="74"/>
        <v>#VALUE!</v>
      </c>
      <c r="R151" s="133" t="e">
        <f t="shared" si="74"/>
        <v>#VALUE!</v>
      </c>
      <c r="S151" s="133" t="e">
        <f t="shared" si="74"/>
        <v>#VALUE!</v>
      </c>
      <c r="T151" s="132" t="e">
        <f t="shared" si="74"/>
        <v>#VALUE!</v>
      </c>
      <c r="U151" s="133" t="e">
        <f t="shared" si="74"/>
        <v>#VALUE!</v>
      </c>
      <c r="V151" s="133" t="e">
        <f t="shared" si="74"/>
        <v>#VALUE!</v>
      </c>
      <c r="W151" s="133" t="e">
        <f t="shared" si="74"/>
        <v>#VALUE!</v>
      </c>
      <c r="X151" s="133" t="e">
        <f t="shared" si="74"/>
        <v>#VALUE!</v>
      </c>
      <c r="Y151" s="132" t="e">
        <f t="shared" si="74"/>
        <v>#VALUE!</v>
      </c>
      <c r="Z151" s="133" t="e">
        <f t="shared" si="74"/>
        <v>#VALUE!</v>
      </c>
      <c r="AA151" s="133" t="e">
        <f t="shared" si="74"/>
        <v>#VALUE!</v>
      </c>
      <c r="AB151" s="133" t="e">
        <f t="shared" si="74"/>
        <v>#VALUE!</v>
      </c>
      <c r="AC151" s="133" t="e">
        <f t="shared" si="74"/>
        <v>#VALUE!</v>
      </c>
      <c r="AD151" s="132" t="e">
        <f t="shared" si="74"/>
        <v>#VALUE!</v>
      </c>
      <c r="AE151" s="132" t="e">
        <f t="shared" si="74"/>
        <v>#VALUE!</v>
      </c>
      <c r="AF151" s="132" t="e">
        <f t="shared" si="74"/>
        <v>#VALUE!</v>
      </c>
      <c r="AG151" s="134" t="e">
        <f t="shared" si="74"/>
        <v>#VALUE!</v>
      </c>
      <c r="AH151" s="43"/>
    </row>
    <row r="152" spans="1:34" s="20" customFormat="1" ht="14.25" customHeight="1" outlineLevel="1" x14ac:dyDescent="0.25">
      <c r="A152" s="123" t="s">
        <v>86</v>
      </c>
      <c r="B152" s="217"/>
      <c r="C152" s="228"/>
      <c r="D152" s="124" t="str">
        <f>IFERROR(INDEX(MO_VA_EVCalc_NCI,0,MATCH(D$3,MO_Common_ColumnHeader,0)),"")</f>
        <v/>
      </c>
      <c r="E152" s="124" t="str">
        <f>IFERROR(INDEX(MO_VA_EVCalc_NCI,0,MATCH(E$3,MO_Common_ColumnHeader,0)),"")</f>
        <v/>
      </c>
      <c r="F152" s="125" t="str">
        <f>IFERROR(INDEX(MO_VA_EVCalc_NCI,0,MATCH(F$3,MO_Common_ColumnHeader,0)),"")</f>
        <v/>
      </c>
      <c r="G152" s="125" t="str">
        <f>IFERROR(INDEX(MO_VA_EVCalc_NCI,0,MATCH(G$3,MO_Common_ColumnHeader,0)),"")</f>
        <v/>
      </c>
      <c r="H152" s="125" t="str">
        <f>IFERROR(INDEX(MO_VA_EVCalc_NCI,0,MATCH(H$3,MO_Common_ColumnHeader,0)),"")</f>
        <v/>
      </c>
      <c r="I152" s="125" t="str">
        <f>IFERROR(INDEX(MO_VA_EVCalc_NCI,0,MATCH(I$3,MO_Common_ColumnHeader,0)),"")</f>
        <v/>
      </c>
      <c r="J152" s="124" t="str">
        <f>IFERROR(INDEX(MO_VA_EVCalc_NCI,0,MATCH(J$3,MO_Common_ColumnHeader,0)),"")</f>
        <v/>
      </c>
      <c r="K152" s="125" t="str">
        <f>IFERROR(INDEX(MO_VA_EVCalc_NCI,0,MATCH(K$3,MO_Common_ColumnHeader,0)),"")</f>
        <v/>
      </c>
      <c r="L152" s="125" t="str">
        <f>IFERROR(INDEX(MO_VA_EVCalc_NCI,0,MATCH(L$3,MO_Common_ColumnHeader,0)),"")</f>
        <v/>
      </c>
      <c r="M152" s="125" t="str">
        <f>IFERROR(INDEX(MO_VA_EVCalc_NCI,0,MATCH(M$3,MO_Common_ColumnHeader,0)),"")</f>
        <v/>
      </c>
      <c r="N152" s="125" t="str">
        <f>IFERROR(INDEX(MO_VA_EVCalc_NCI,0,MATCH(N$3,MO_Common_ColumnHeader,0)),"")</f>
        <v/>
      </c>
      <c r="O152" s="124" t="str">
        <f>IFERROR(INDEX(MO_VA_EVCalc_NCI,0,MATCH(O$3,MO_Common_ColumnHeader,0)),"")</f>
        <v/>
      </c>
      <c r="P152" s="125" t="str">
        <f>IFERROR(INDEX(MO_VA_EVCalc_NCI,0,MATCH(P$3,MO_Common_ColumnHeader,0)),"")</f>
        <v/>
      </c>
      <c r="Q152" s="125" t="str">
        <f>IFERROR(INDEX(MO_VA_EVCalc_NCI,0,MATCH(Q$3,MO_Common_ColumnHeader,0)),"")</f>
        <v/>
      </c>
      <c r="R152" s="125" t="str">
        <f>IFERROR(INDEX(MO_VA_EVCalc_NCI,0,MATCH(R$3,MO_Common_ColumnHeader,0)),"")</f>
        <v/>
      </c>
      <c r="S152" s="125" t="str">
        <f>IFERROR(INDEX(MO_VA_EVCalc_NCI,0,MATCH(S$3,MO_Common_ColumnHeader,0)),"")</f>
        <v/>
      </c>
      <c r="T152" s="124" t="str">
        <f>IFERROR(INDEX(MO_VA_EVCalc_NCI,0,MATCH(T$3,MO_Common_ColumnHeader,0)),"")</f>
        <v/>
      </c>
      <c r="U152" s="125" t="str">
        <f>IFERROR(INDEX(MO_VA_EVCalc_NCI,0,MATCH(U$3,MO_Common_ColumnHeader,0)),"")</f>
        <v/>
      </c>
      <c r="V152" s="125" t="str">
        <f>IFERROR(INDEX(MO_VA_EVCalc_NCI,0,MATCH(V$3,MO_Common_ColumnHeader,0)),"")</f>
        <v/>
      </c>
      <c r="W152" s="125" t="str">
        <f>IFERROR(INDEX(MO_VA_EVCalc_NCI,0,MATCH(W$3,MO_Common_ColumnHeader,0)),"")</f>
        <v/>
      </c>
      <c r="X152" s="125" t="str">
        <f>IFERROR(INDEX(MO_VA_EVCalc_NCI,0,MATCH(X$3,MO_Common_ColumnHeader,0)),"")</f>
        <v/>
      </c>
      <c r="Y152" s="124" t="str">
        <f>IFERROR(INDEX(MO_VA_EVCalc_NCI,0,MATCH(Y$3,MO_Common_ColumnHeader,0)),"")</f>
        <v/>
      </c>
      <c r="Z152" s="125" t="str">
        <f>IFERROR(INDEX(MO_VA_EVCalc_NCI,0,MATCH(Z$3,MO_Common_ColumnHeader,0)),"")</f>
        <v/>
      </c>
      <c r="AA152" s="125" t="str">
        <f>IFERROR(INDEX(MO_VA_EVCalc_NCI,0,MATCH(AA$3,MO_Common_ColumnHeader,0)),"")</f>
        <v/>
      </c>
      <c r="AB152" s="125" t="str">
        <f>IFERROR(INDEX(MO_VA_EVCalc_NCI,0,MATCH(AB$3,MO_Common_ColumnHeader,0)),"")</f>
        <v/>
      </c>
      <c r="AC152" s="125" t="str">
        <f>IFERROR(INDEX(MO_VA_EVCalc_NCI,0,MATCH(AC$3,MO_Common_ColumnHeader,0)),"")</f>
        <v/>
      </c>
      <c r="AD152" s="124" t="str">
        <f>IFERROR(INDEX(MO_VA_EVCalc_NCI,0,MATCH(AD$3,MO_Common_ColumnHeader,0)),"")</f>
        <v/>
      </c>
      <c r="AE152" s="124" t="str">
        <f>IFERROR(INDEX(MO_VA_EVCalc_NCI,0,MATCH(AE$3,MO_Common_ColumnHeader,0)),"")</f>
        <v/>
      </c>
      <c r="AF152" s="124" t="str">
        <f>IFERROR(INDEX(MO_VA_EVCalc_NCI,0,MATCH(AF$3,MO_Common_ColumnHeader,0)),"")</f>
        <v/>
      </c>
      <c r="AG152" s="126" t="str">
        <f>IFERROR(INDEX(MO_VA_EVCalc_NCI,0,MATCH(AG$3,MO_Common_ColumnHeader,0)),"")</f>
        <v/>
      </c>
      <c r="AH152" s="43"/>
    </row>
    <row r="153" spans="1:34" s="20" customFormat="1" ht="14.25" customHeight="1" outlineLevel="1" x14ac:dyDescent="0.25">
      <c r="A153" s="127" t="s">
        <v>87</v>
      </c>
      <c r="B153" s="218"/>
      <c r="C153" s="241"/>
      <c r="D153" s="128" t="str">
        <f>IFERROR(INDEX(MO_VA_EVCalc_Prefs,0,MATCH(D$3,MO_Common_ColumnHeader,0))+INDEX(MO_VA_EVCalc_Other,0,MATCH(D$3,MO_Common_ColumnHeader,0)),"")</f>
        <v/>
      </c>
      <c r="E153" s="128" t="str">
        <f>IFERROR(INDEX(MO_VA_EVCalc_Prefs,0,MATCH(E$3,MO_Common_ColumnHeader,0))+INDEX(MO_VA_EVCalc_Other,0,MATCH(E$3,MO_Common_ColumnHeader,0)),"")</f>
        <v/>
      </c>
      <c r="F153" s="129" t="str">
        <f>IFERROR(INDEX(MO_VA_EVCalc_Prefs,0,MATCH(F$3,MO_Common_ColumnHeader,0))+INDEX(MO_VA_EVCalc_Other,0,MATCH(F$3,MO_Common_ColumnHeader,0)),"")</f>
        <v/>
      </c>
      <c r="G153" s="129" t="str">
        <f>IFERROR(INDEX(MO_VA_EVCalc_Prefs,0,MATCH(G$3,MO_Common_ColumnHeader,0))+INDEX(MO_VA_EVCalc_Other,0,MATCH(G$3,MO_Common_ColumnHeader,0)),"")</f>
        <v/>
      </c>
      <c r="H153" s="129" t="str">
        <f>IFERROR(INDEX(MO_VA_EVCalc_Prefs,0,MATCH(H$3,MO_Common_ColumnHeader,0))+INDEX(MO_VA_EVCalc_Other,0,MATCH(H$3,MO_Common_ColumnHeader,0)),"")</f>
        <v/>
      </c>
      <c r="I153" s="129" t="str">
        <f>IFERROR(INDEX(MO_VA_EVCalc_Prefs,0,MATCH(I$3,MO_Common_ColumnHeader,0))+INDEX(MO_VA_EVCalc_Other,0,MATCH(I$3,MO_Common_ColumnHeader,0)),"")</f>
        <v/>
      </c>
      <c r="J153" s="128" t="str">
        <f>IFERROR(INDEX(MO_VA_EVCalc_Prefs,0,MATCH(J$3,MO_Common_ColumnHeader,0))+INDEX(MO_VA_EVCalc_Other,0,MATCH(J$3,MO_Common_ColumnHeader,0)),"")</f>
        <v/>
      </c>
      <c r="K153" s="129" t="str">
        <f>IFERROR(INDEX(MO_VA_EVCalc_Prefs,0,MATCH(K$3,MO_Common_ColumnHeader,0))+INDEX(MO_VA_EVCalc_Other,0,MATCH(K$3,MO_Common_ColumnHeader,0)),"")</f>
        <v/>
      </c>
      <c r="L153" s="129" t="str">
        <f>IFERROR(INDEX(MO_VA_EVCalc_Prefs,0,MATCH(L$3,MO_Common_ColumnHeader,0))+INDEX(MO_VA_EVCalc_Other,0,MATCH(L$3,MO_Common_ColumnHeader,0)),"")</f>
        <v/>
      </c>
      <c r="M153" s="129" t="str">
        <f>IFERROR(INDEX(MO_VA_EVCalc_Prefs,0,MATCH(M$3,MO_Common_ColumnHeader,0))+INDEX(MO_VA_EVCalc_Other,0,MATCH(M$3,MO_Common_ColumnHeader,0)),"")</f>
        <v/>
      </c>
      <c r="N153" s="129" t="str">
        <f>IFERROR(INDEX(MO_VA_EVCalc_Prefs,0,MATCH(N$3,MO_Common_ColumnHeader,0))+INDEX(MO_VA_EVCalc_Other,0,MATCH(N$3,MO_Common_ColumnHeader,0)),"")</f>
        <v/>
      </c>
      <c r="O153" s="128" t="str">
        <f>IFERROR(INDEX(MO_VA_EVCalc_Prefs,0,MATCH(O$3,MO_Common_ColumnHeader,0))+INDEX(MO_VA_EVCalc_Other,0,MATCH(O$3,MO_Common_ColumnHeader,0)),"")</f>
        <v/>
      </c>
      <c r="P153" s="129" t="str">
        <f>IFERROR(INDEX(MO_VA_EVCalc_Prefs,0,MATCH(P$3,MO_Common_ColumnHeader,0))+INDEX(MO_VA_EVCalc_Other,0,MATCH(P$3,MO_Common_ColumnHeader,0)),"")</f>
        <v/>
      </c>
      <c r="Q153" s="129" t="str">
        <f>IFERROR(INDEX(MO_VA_EVCalc_Prefs,0,MATCH(Q$3,MO_Common_ColumnHeader,0))+INDEX(MO_VA_EVCalc_Other,0,MATCH(Q$3,MO_Common_ColumnHeader,0)),"")</f>
        <v/>
      </c>
      <c r="R153" s="129" t="str">
        <f>IFERROR(INDEX(MO_VA_EVCalc_Prefs,0,MATCH(R$3,MO_Common_ColumnHeader,0))+INDEX(MO_VA_EVCalc_Other,0,MATCH(R$3,MO_Common_ColumnHeader,0)),"")</f>
        <v/>
      </c>
      <c r="S153" s="129" t="str">
        <f>IFERROR(INDEX(MO_VA_EVCalc_Prefs,0,MATCH(S$3,MO_Common_ColumnHeader,0))+INDEX(MO_VA_EVCalc_Other,0,MATCH(S$3,MO_Common_ColumnHeader,0)),"")</f>
        <v/>
      </c>
      <c r="T153" s="128" t="str">
        <f>IFERROR(INDEX(MO_VA_EVCalc_Prefs,0,MATCH(T$3,MO_Common_ColumnHeader,0))+INDEX(MO_VA_EVCalc_Other,0,MATCH(T$3,MO_Common_ColumnHeader,0)),"")</f>
        <v/>
      </c>
      <c r="U153" s="129" t="str">
        <f>IFERROR(INDEX(MO_VA_EVCalc_Prefs,0,MATCH(U$3,MO_Common_ColumnHeader,0))+INDEX(MO_VA_EVCalc_Other,0,MATCH(U$3,MO_Common_ColumnHeader,0)),"")</f>
        <v/>
      </c>
      <c r="V153" s="129" t="str">
        <f>IFERROR(INDEX(MO_VA_EVCalc_Prefs,0,MATCH(V$3,MO_Common_ColumnHeader,0))+INDEX(MO_VA_EVCalc_Other,0,MATCH(V$3,MO_Common_ColumnHeader,0)),"")</f>
        <v/>
      </c>
      <c r="W153" s="129" t="str">
        <f>IFERROR(INDEX(MO_VA_EVCalc_Prefs,0,MATCH(W$3,MO_Common_ColumnHeader,0))+INDEX(MO_VA_EVCalc_Other,0,MATCH(W$3,MO_Common_ColumnHeader,0)),"")</f>
        <v/>
      </c>
      <c r="X153" s="129" t="str">
        <f>IFERROR(INDEX(MO_VA_EVCalc_Prefs,0,MATCH(X$3,MO_Common_ColumnHeader,0))+INDEX(MO_VA_EVCalc_Other,0,MATCH(X$3,MO_Common_ColumnHeader,0)),"")</f>
        <v/>
      </c>
      <c r="Y153" s="128" t="str">
        <f>IFERROR(INDEX(MO_VA_EVCalc_Prefs,0,MATCH(Y$3,MO_Common_ColumnHeader,0))+INDEX(MO_VA_EVCalc_Other,0,MATCH(Y$3,MO_Common_ColumnHeader,0)),"")</f>
        <v/>
      </c>
      <c r="Z153" s="129" t="str">
        <f>IFERROR(INDEX(MO_VA_EVCalc_Prefs,0,MATCH(Z$3,MO_Common_ColumnHeader,0))+INDEX(MO_VA_EVCalc_Other,0,MATCH(Z$3,MO_Common_ColumnHeader,0)),"")</f>
        <v/>
      </c>
      <c r="AA153" s="129" t="str">
        <f>IFERROR(INDEX(MO_VA_EVCalc_Prefs,0,MATCH(AA$3,MO_Common_ColumnHeader,0))+INDEX(MO_VA_EVCalc_Other,0,MATCH(AA$3,MO_Common_ColumnHeader,0)),"")</f>
        <v/>
      </c>
      <c r="AB153" s="129" t="str">
        <f>IFERROR(INDEX(MO_VA_EVCalc_Prefs,0,MATCH(AB$3,MO_Common_ColumnHeader,0))+INDEX(MO_VA_EVCalc_Other,0,MATCH(AB$3,MO_Common_ColumnHeader,0)),"")</f>
        <v/>
      </c>
      <c r="AC153" s="129" t="str">
        <f>IFERROR(INDEX(MO_VA_EVCalc_Prefs,0,MATCH(AC$3,MO_Common_ColumnHeader,0))+INDEX(MO_VA_EVCalc_Other,0,MATCH(AC$3,MO_Common_ColumnHeader,0)),"")</f>
        <v/>
      </c>
      <c r="AD153" s="128" t="str">
        <f>IFERROR(INDEX(MO_VA_EVCalc_Prefs,0,MATCH(AD$3,MO_Common_ColumnHeader,0))+INDEX(MO_VA_EVCalc_Other,0,MATCH(AD$3,MO_Common_ColumnHeader,0)),"")</f>
        <v/>
      </c>
      <c r="AE153" s="128" t="str">
        <f>IFERROR(INDEX(MO_VA_EVCalc_Prefs,0,MATCH(AE$3,MO_Common_ColumnHeader,0))+INDEX(MO_VA_EVCalc_Other,0,MATCH(AE$3,MO_Common_ColumnHeader,0)),"")</f>
        <v/>
      </c>
      <c r="AF153" s="128" t="str">
        <f>IFERROR(INDEX(MO_VA_EVCalc_Prefs,0,MATCH(AF$3,MO_Common_ColumnHeader,0))+INDEX(MO_VA_EVCalc_Other,0,MATCH(AF$3,MO_Common_ColumnHeader,0)),"")</f>
        <v/>
      </c>
      <c r="AG153" s="130" t="str">
        <f>IFERROR(INDEX(MO_VA_EVCalc_Prefs,0,MATCH(AG$3,MO_Common_ColumnHeader,0))+INDEX(MO_VA_EVCalc_Other,0,MATCH(AG$3,MO_Common_ColumnHeader,0)),"")</f>
        <v/>
      </c>
      <c r="AH153" s="43"/>
    </row>
    <row r="154" spans="1:34" s="69" customFormat="1" ht="14.25" customHeight="1" x14ac:dyDescent="0.25">
      <c r="A154" s="131" t="s">
        <v>134</v>
      </c>
      <c r="B154" s="219"/>
      <c r="C154" s="242"/>
      <c r="D154" s="132" t="e">
        <f>IF(D151="","",D151+D152+D153)</f>
        <v>#VALUE!</v>
      </c>
      <c r="E154" s="132" t="e">
        <f t="shared" ref="E154:AG154" si="75">IF(E151="","",E151+E152+E153)</f>
        <v>#VALUE!</v>
      </c>
      <c r="F154" s="133" t="e">
        <f t="shared" si="75"/>
        <v>#VALUE!</v>
      </c>
      <c r="G154" s="133" t="e">
        <f t="shared" si="75"/>
        <v>#VALUE!</v>
      </c>
      <c r="H154" s="133" t="e">
        <f t="shared" si="75"/>
        <v>#VALUE!</v>
      </c>
      <c r="I154" s="133" t="e">
        <f t="shared" si="75"/>
        <v>#VALUE!</v>
      </c>
      <c r="J154" s="132" t="e">
        <f t="shared" si="75"/>
        <v>#VALUE!</v>
      </c>
      <c r="K154" s="133" t="e">
        <f t="shared" si="75"/>
        <v>#VALUE!</v>
      </c>
      <c r="L154" s="133" t="e">
        <f t="shared" si="75"/>
        <v>#VALUE!</v>
      </c>
      <c r="M154" s="133" t="e">
        <f t="shared" si="75"/>
        <v>#VALUE!</v>
      </c>
      <c r="N154" s="133" t="e">
        <f t="shared" si="75"/>
        <v>#VALUE!</v>
      </c>
      <c r="O154" s="132" t="e">
        <f t="shared" si="75"/>
        <v>#VALUE!</v>
      </c>
      <c r="P154" s="133" t="e">
        <f t="shared" si="75"/>
        <v>#VALUE!</v>
      </c>
      <c r="Q154" s="133" t="e">
        <f t="shared" si="75"/>
        <v>#VALUE!</v>
      </c>
      <c r="R154" s="133" t="e">
        <f t="shared" si="75"/>
        <v>#VALUE!</v>
      </c>
      <c r="S154" s="133" t="e">
        <f t="shared" si="75"/>
        <v>#VALUE!</v>
      </c>
      <c r="T154" s="132" t="e">
        <f t="shared" si="75"/>
        <v>#VALUE!</v>
      </c>
      <c r="U154" s="133" t="e">
        <f t="shared" si="75"/>
        <v>#VALUE!</v>
      </c>
      <c r="V154" s="133" t="e">
        <f t="shared" si="75"/>
        <v>#VALUE!</v>
      </c>
      <c r="W154" s="133" t="e">
        <f t="shared" si="75"/>
        <v>#VALUE!</v>
      </c>
      <c r="X154" s="133" t="e">
        <f t="shared" si="75"/>
        <v>#VALUE!</v>
      </c>
      <c r="Y154" s="132" t="e">
        <f t="shared" si="75"/>
        <v>#VALUE!</v>
      </c>
      <c r="Z154" s="133" t="e">
        <f t="shared" si="75"/>
        <v>#VALUE!</v>
      </c>
      <c r="AA154" s="133" t="e">
        <f t="shared" si="75"/>
        <v>#VALUE!</v>
      </c>
      <c r="AB154" s="133" t="e">
        <f t="shared" si="75"/>
        <v>#VALUE!</v>
      </c>
      <c r="AC154" s="133" t="e">
        <f t="shared" si="75"/>
        <v>#VALUE!</v>
      </c>
      <c r="AD154" s="132" t="e">
        <f t="shared" si="75"/>
        <v>#VALUE!</v>
      </c>
      <c r="AE154" s="132" t="e">
        <f t="shared" si="75"/>
        <v>#VALUE!</v>
      </c>
      <c r="AF154" s="132" t="e">
        <f t="shared" si="75"/>
        <v>#VALUE!</v>
      </c>
      <c r="AG154" s="134" t="e">
        <f t="shared" si="75"/>
        <v>#VALUE!</v>
      </c>
      <c r="AH154" s="43"/>
    </row>
    <row r="155" spans="1:34" s="69" customFormat="1" ht="14.25" customHeight="1" x14ac:dyDescent="0.25">
      <c r="A155" s="131"/>
      <c r="B155" s="219"/>
      <c r="C155" s="242"/>
      <c r="D155" s="132"/>
      <c r="E155" s="132"/>
      <c r="F155" s="133"/>
      <c r="G155" s="133"/>
      <c r="H155" s="133"/>
      <c r="I155" s="133"/>
      <c r="J155" s="132"/>
      <c r="K155" s="133"/>
      <c r="L155" s="133"/>
      <c r="M155" s="133"/>
      <c r="N155" s="133"/>
      <c r="O155" s="132"/>
      <c r="P155" s="133"/>
      <c r="Q155" s="133"/>
      <c r="R155" s="133"/>
      <c r="S155" s="133"/>
      <c r="T155" s="132"/>
      <c r="U155" s="133"/>
      <c r="V155" s="133"/>
      <c r="W155" s="133"/>
      <c r="X155" s="133"/>
      <c r="Y155" s="132"/>
      <c r="Z155" s="133"/>
      <c r="AA155" s="133"/>
      <c r="AB155" s="133"/>
      <c r="AC155" s="133"/>
      <c r="AD155" s="132"/>
      <c r="AE155" s="132"/>
      <c r="AF155" s="132"/>
      <c r="AG155" s="134"/>
      <c r="AH155" s="43"/>
    </row>
    <row r="156" spans="1:34" s="50" customFormat="1" ht="14.25" customHeight="1" x14ac:dyDescent="0.25">
      <c r="A156" s="135" t="s">
        <v>88</v>
      </c>
      <c r="B156" s="220"/>
      <c r="C156" s="242"/>
      <c r="D156" s="47" t="str">
        <f t="shared" ref="D156:AG156" si="76">IFERROR(D$154/D$17, "")</f>
        <v/>
      </c>
      <c r="E156" s="47" t="str">
        <f t="shared" si="76"/>
        <v/>
      </c>
      <c r="F156" s="48" t="str">
        <f t="shared" si="76"/>
        <v/>
      </c>
      <c r="G156" s="48" t="str">
        <f t="shared" si="76"/>
        <v/>
      </c>
      <c r="H156" s="48" t="str">
        <f t="shared" si="76"/>
        <v/>
      </c>
      <c r="I156" s="48" t="str">
        <f t="shared" si="76"/>
        <v/>
      </c>
      <c r="J156" s="47" t="str">
        <f t="shared" si="76"/>
        <v/>
      </c>
      <c r="K156" s="48" t="str">
        <f t="shared" si="76"/>
        <v/>
      </c>
      <c r="L156" s="48" t="str">
        <f t="shared" si="76"/>
        <v/>
      </c>
      <c r="M156" s="48" t="str">
        <f t="shared" si="76"/>
        <v/>
      </c>
      <c r="N156" s="48" t="str">
        <f t="shared" si="76"/>
        <v/>
      </c>
      <c r="O156" s="47" t="str">
        <f t="shared" si="76"/>
        <v/>
      </c>
      <c r="P156" s="48" t="str">
        <f t="shared" si="76"/>
        <v/>
      </c>
      <c r="Q156" s="48" t="str">
        <f t="shared" si="76"/>
        <v/>
      </c>
      <c r="R156" s="48" t="str">
        <f t="shared" si="76"/>
        <v/>
      </c>
      <c r="S156" s="48" t="str">
        <f t="shared" si="76"/>
        <v/>
      </c>
      <c r="T156" s="47" t="str">
        <f t="shared" si="76"/>
        <v/>
      </c>
      <c r="U156" s="48" t="str">
        <f t="shared" si="76"/>
        <v/>
      </c>
      <c r="V156" s="48" t="str">
        <f t="shared" si="76"/>
        <v/>
      </c>
      <c r="W156" s="48" t="str">
        <f t="shared" si="76"/>
        <v/>
      </c>
      <c r="X156" s="48" t="str">
        <f t="shared" si="76"/>
        <v/>
      </c>
      <c r="Y156" s="47" t="str">
        <f t="shared" si="76"/>
        <v/>
      </c>
      <c r="Z156" s="48" t="str">
        <f t="shared" si="76"/>
        <v/>
      </c>
      <c r="AA156" s="48" t="str">
        <f t="shared" si="76"/>
        <v/>
      </c>
      <c r="AB156" s="48" t="str">
        <f t="shared" si="76"/>
        <v/>
      </c>
      <c r="AC156" s="48" t="str">
        <f t="shared" si="76"/>
        <v/>
      </c>
      <c r="AD156" s="47" t="str">
        <f t="shared" si="76"/>
        <v/>
      </c>
      <c r="AE156" s="47" t="str">
        <f t="shared" si="76"/>
        <v/>
      </c>
      <c r="AF156" s="47" t="str">
        <f t="shared" si="76"/>
        <v/>
      </c>
      <c r="AG156" s="49" t="str">
        <f t="shared" si="76"/>
        <v/>
      </c>
      <c r="AH156" s="43"/>
    </row>
    <row r="157" spans="1:34" s="50" customFormat="1" ht="14.25" customHeight="1" x14ac:dyDescent="0.25">
      <c r="A157" s="135" t="s">
        <v>89</v>
      </c>
      <c r="B157" s="220"/>
      <c r="C157" s="242"/>
      <c r="D157" s="47" t="str">
        <f t="shared" ref="D157:AG157" si="77">IFERROR(D$154/D$15, "")</f>
        <v/>
      </c>
      <c r="E157" s="47" t="str">
        <f t="shared" si="77"/>
        <v/>
      </c>
      <c r="F157" s="48" t="str">
        <f t="shared" si="77"/>
        <v/>
      </c>
      <c r="G157" s="48" t="str">
        <f t="shared" si="77"/>
        <v/>
      </c>
      <c r="H157" s="48" t="str">
        <f t="shared" si="77"/>
        <v/>
      </c>
      <c r="I157" s="48" t="str">
        <f t="shared" si="77"/>
        <v/>
      </c>
      <c r="J157" s="47" t="str">
        <f t="shared" si="77"/>
        <v/>
      </c>
      <c r="K157" s="48" t="str">
        <f t="shared" si="77"/>
        <v/>
      </c>
      <c r="L157" s="48" t="str">
        <f t="shared" si="77"/>
        <v/>
      </c>
      <c r="M157" s="48" t="str">
        <f t="shared" si="77"/>
        <v/>
      </c>
      <c r="N157" s="48" t="str">
        <f t="shared" si="77"/>
        <v/>
      </c>
      <c r="O157" s="47" t="str">
        <f t="shared" si="77"/>
        <v/>
      </c>
      <c r="P157" s="48" t="str">
        <f t="shared" si="77"/>
        <v/>
      </c>
      <c r="Q157" s="48" t="str">
        <f t="shared" si="77"/>
        <v/>
      </c>
      <c r="R157" s="48" t="str">
        <f t="shared" si="77"/>
        <v/>
      </c>
      <c r="S157" s="48" t="str">
        <f t="shared" si="77"/>
        <v/>
      </c>
      <c r="T157" s="47" t="str">
        <f t="shared" si="77"/>
        <v/>
      </c>
      <c r="U157" s="48" t="str">
        <f t="shared" si="77"/>
        <v/>
      </c>
      <c r="V157" s="48" t="str">
        <f t="shared" si="77"/>
        <v/>
      </c>
      <c r="W157" s="48" t="str">
        <f t="shared" si="77"/>
        <v/>
      </c>
      <c r="X157" s="48" t="str">
        <f t="shared" si="77"/>
        <v/>
      </c>
      <c r="Y157" s="47" t="str">
        <f t="shared" si="77"/>
        <v/>
      </c>
      <c r="Z157" s="48" t="str">
        <f t="shared" si="77"/>
        <v/>
      </c>
      <c r="AA157" s="48" t="str">
        <f t="shared" si="77"/>
        <v/>
      </c>
      <c r="AB157" s="48" t="str">
        <f t="shared" si="77"/>
        <v/>
      </c>
      <c r="AC157" s="48" t="str">
        <f t="shared" si="77"/>
        <v/>
      </c>
      <c r="AD157" s="47" t="str">
        <f t="shared" si="77"/>
        <v/>
      </c>
      <c r="AE157" s="47" t="str">
        <f t="shared" si="77"/>
        <v/>
      </c>
      <c r="AF157" s="47" t="str">
        <f t="shared" si="77"/>
        <v/>
      </c>
      <c r="AG157" s="49" t="str">
        <f t="shared" si="77"/>
        <v/>
      </c>
      <c r="AH157" s="43"/>
    </row>
    <row r="158" spans="1:34" s="37" customFormat="1" ht="14.25" customHeight="1" x14ac:dyDescent="0.25">
      <c r="A158" s="136" t="s">
        <v>147</v>
      </c>
      <c r="B158" s="221"/>
      <c r="C158" s="242"/>
      <c r="D158" s="137" t="str">
        <f>IFERROR((D$81+D$82)/D$154, "")</f>
        <v/>
      </c>
      <c r="E158" s="137" t="str">
        <f t="shared" ref="E158:AG158" si="78">IFERROR((E$81+E$82)/E$154, "")</f>
        <v/>
      </c>
      <c r="F158" s="138" t="str">
        <f t="shared" si="78"/>
        <v/>
      </c>
      <c r="G158" s="138" t="str">
        <f t="shared" si="78"/>
        <v/>
      </c>
      <c r="H158" s="138" t="str">
        <f t="shared" si="78"/>
        <v/>
      </c>
      <c r="I158" s="138" t="str">
        <f t="shared" si="78"/>
        <v/>
      </c>
      <c r="J158" s="137" t="str">
        <f t="shared" si="78"/>
        <v/>
      </c>
      <c r="K158" s="138" t="str">
        <f t="shared" si="78"/>
        <v/>
      </c>
      <c r="L158" s="138" t="str">
        <f t="shared" si="78"/>
        <v/>
      </c>
      <c r="M158" s="138" t="str">
        <f t="shared" si="78"/>
        <v/>
      </c>
      <c r="N158" s="138" t="str">
        <f t="shared" si="78"/>
        <v/>
      </c>
      <c r="O158" s="137" t="str">
        <f t="shared" si="78"/>
        <v/>
      </c>
      <c r="P158" s="138" t="str">
        <f t="shared" si="78"/>
        <v/>
      </c>
      <c r="Q158" s="138" t="str">
        <f t="shared" si="78"/>
        <v/>
      </c>
      <c r="R158" s="138" t="str">
        <f t="shared" si="78"/>
        <v/>
      </c>
      <c r="S158" s="138" t="str">
        <f t="shared" si="78"/>
        <v/>
      </c>
      <c r="T158" s="137" t="str">
        <f t="shared" si="78"/>
        <v/>
      </c>
      <c r="U158" s="138" t="str">
        <f t="shared" si="78"/>
        <v/>
      </c>
      <c r="V158" s="138" t="str">
        <f t="shared" si="78"/>
        <v/>
      </c>
      <c r="W158" s="138" t="str">
        <f t="shared" si="78"/>
        <v/>
      </c>
      <c r="X158" s="138" t="str">
        <f t="shared" si="78"/>
        <v/>
      </c>
      <c r="Y158" s="137" t="str">
        <f t="shared" si="78"/>
        <v/>
      </c>
      <c r="Z158" s="138" t="str">
        <f t="shared" si="78"/>
        <v/>
      </c>
      <c r="AA158" s="138" t="str">
        <f t="shared" si="78"/>
        <v/>
      </c>
      <c r="AB158" s="138" t="str">
        <f t="shared" si="78"/>
        <v/>
      </c>
      <c r="AC158" s="138" t="str">
        <f t="shared" si="78"/>
        <v/>
      </c>
      <c r="AD158" s="137" t="str">
        <f t="shared" si="78"/>
        <v/>
      </c>
      <c r="AE158" s="137" t="str">
        <f t="shared" si="78"/>
        <v/>
      </c>
      <c r="AF158" s="137" t="str">
        <f t="shared" si="78"/>
        <v/>
      </c>
      <c r="AG158" s="139" t="str">
        <f t="shared" si="78"/>
        <v/>
      </c>
      <c r="AH158" s="43"/>
    </row>
    <row r="159" spans="1:34" s="37" customFormat="1" ht="14.25" customHeight="1" x14ac:dyDescent="0.25">
      <c r="A159" s="136" t="s">
        <v>90</v>
      </c>
      <c r="B159" s="221"/>
      <c r="C159" s="242"/>
      <c r="D159" s="137" t="str">
        <f>IFERROR((D$81+D$82-D$67)/D$154, "")</f>
        <v/>
      </c>
      <c r="E159" s="137" t="str">
        <f t="shared" ref="E159:AG159" si="79">IFERROR((E$81+E$82-E$67)/E$154, "")</f>
        <v/>
      </c>
      <c r="F159" s="138" t="str">
        <f t="shared" si="79"/>
        <v/>
      </c>
      <c r="G159" s="138" t="str">
        <f t="shared" si="79"/>
        <v/>
      </c>
      <c r="H159" s="138" t="str">
        <f t="shared" si="79"/>
        <v/>
      </c>
      <c r="I159" s="138" t="str">
        <f t="shared" si="79"/>
        <v/>
      </c>
      <c r="J159" s="137" t="str">
        <f t="shared" si="79"/>
        <v/>
      </c>
      <c r="K159" s="138" t="str">
        <f t="shared" si="79"/>
        <v/>
      </c>
      <c r="L159" s="138" t="str">
        <f t="shared" si="79"/>
        <v/>
      </c>
      <c r="M159" s="138" t="str">
        <f t="shared" si="79"/>
        <v/>
      </c>
      <c r="N159" s="138" t="str">
        <f t="shared" si="79"/>
        <v/>
      </c>
      <c r="O159" s="137" t="str">
        <f t="shared" si="79"/>
        <v/>
      </c>
      <c r="P159" s="138" t="str">
        <f t="shared" si="79"/>
        <v/>
      </c>
      <c r="Q159" s="138" t="str">
        <f t="shared" si="79"/>
        <v/>
      </c>
      <c r="R159" s="138" t="str">
        <f t="shared" si="79"/>
        <v/>
      </c>
      <c r="S159" s="138" t="str">
        <f t="shared" si="79"/>
        <v/>
      </c>
      <c r="T159" s="137" t="str">
        <f t="shared" si="79"/>
        <v/>
      </c>
      <c r="U159" s="138" t="str">
        <f t="shared" si="79"/>
        <v/>
      </c>
      <c r="V159" s="138" t="str">
        <f t="shared" si="79"/>
        <v/>
      </c>
      <c r="W159" s="138" t="str">
        <f t="shared" si="79"/>
        <v/>
      </c>
      <c r="X159" s="138" t="str">
        <f t="shared" si="79"/>
        <v/>
      </c>
      <c r="Y159" s="137" t="str">
        <f t="shared" si="79"/>
        <v/>
      </c>
      <c r="Z159" s="138" t="str">
        <f t="shared" si="79"/>
        <v/>
      </c>
      <c r="AA159" s="138" t="str">
        <f t="shared" si="79"/>
        <v/>
      </c>
      <c r="AB159" s="138" t="str">
        <f t="shared" si="79"/>
        <v/>
      </c>
      <c r="AC159" s="138" t="str">
        <f t="shared" si="79"/>
        <v/>
      </c>
      <c r="AD159" s="137" t="str">
        <f t="shared" si="79"/>
        <v/>
      </c>
      <c r="AE159" s="137" t="str">
        <f t="shared" si="79"/>
        <v/>
      </c>
      <c r="AF159" s="137" t="str">
        <f t="shared" si="79"/>
        <v/>
      </c>
      <c r="AG159" s="139" t="str">
        <f t="shared" si="79"/>
        <v/>
      </c>
      <c r="AH159" s="43"/>
    </row>
    <row r="160" spans="1:34" s="69" customFormat="1" ht="14.25" customHeight="1" x14ac:dyDescent="0.25">
      <c r="A160" s="131"/>
      <c r="B160" s="219"/>
      <c r="C160" s="242"/>
      <c r="D160" s="132"/>
      <c r="E160" s="132"/>
      <c r="F160" s="133"/>
      <c r="G160" s="133"/>
      <c r="H160" s="133"/>
      <c r="I160" s="133"/>
      <c r="J160" s="132"/>
      <c r="K160" s="133"/>
      <c r="L160" s="133"/>
      <c r="M160" s="133"/>
      <c r="N160" s="133"/>
      <c r="O160" s="132"/>
      <c r="P160" s="133"/>
      <c r="Q160" s="133"/>
      <c r="R160" s="133"/>
      <c r="S160" s="133"/>
      <c r="T160" s="132"/>
      <c r="U160" s="133"/>
      <c r="V160" s="133"/>
      <c r="W160" s="133"/>
      <c r="X160" s="133"/>
      <c r="Y160" s="132"/>
      <c r="Z160" s="133"/>
      <c r="AA160" s="133"/>
      <c r="AB160" s="133"/>
      <c r="AC160" s="133"/>
      <c r="AD160" s="132"/>
      <c r="AE160" s="132"/>
      <c r="AF160" s="132"/>
      <c r="AG160" s="134"/>
      <c r="AH160" s="43"/>
    </row>
    <row r="161" spans="1:34" s="50" customFormat="1" ht="14.25" customHeight="1" x14ac:dyDescent="0.25">
      <c r="A161" s="135" t="s">
        <v>91</v>
      </c>
      <c r="B161" s="220"/>
      <c r="C161" s="242"/>
      <c r="D161" s="47" t="str">
        <f t="shared" ref="D161:AG161" si="80">IFERROR((D$154-D$150)/D$17, "")</f>
        <v/>
      </c>
      <c r="E161" s="47" t="str">
        <f t="shared" si="80"/>
        <v/>
      </c>
      <c r="F161" s="48" t="str">
        <f t="shared" si="80"/>
        <v/>
      </c>
      <c r="G161" s="48" t="str">
        <f t="shared" si="80"/>
        <v/>
      </c>
      <c r="H161" s="48" t="str">
        <f t="shared" si="80"/>
        <v/>
      </c>
      <c r="I161" s="48" t="str">
        <f t="shared" si="80"/>
        <v/>
      </c>
      <c r="J161" s="47" t="str">
        <f t="shared" si="80"/>
        <v/>
      </c>
      <c r="K161" s="48" t="str">
        <f t="shared" si="80"/>
        <v/>
      </c>
      <c r="L161" s="48" t="str">
        <f t="shared" si="80"/>
        <v/>
      </c>
      <c r="M161" s="48" t="str">
        <f t="shared" si="80"/>
        <v/>
      </c>
      <c r="N161" s="48" t="str">
        <f t="shared" si="80"/>
        <v/>
      </c>
      <c r="O161" s="47" t="str">
        <f t="shared" si="80"/>
        <v/>
      </c>
      <c r="P161" s="48" t="str">
        <f t="shared" si="80"/>
        <v/>
      </c>
      <c r="Q161" s="48" t="str">
        <f t="shared" si="80"/>
        <v/>
      </c>
      <c r="R161" s="48" t="str">
        <f t="shared" si="80"/>
        <v/>
      </c>
      <c r="S161" s="48" t="str">
        <f t="shared" si="80"/>
        <v/>
      </c>
      <c r="T161" s="47" t="str">
        <f t="shared" si="80"/>
        <v/>
      </c>
      <c r="U161" s="48" t="str">
        <f t="shared" si="80"/>
        <v/>
      </c>
      <c r="V161" s="48" t="str">
        <f t="shared" si="80"/>
        <v/>
      </c>
      <c r="W161" s="48" t="str">
        <f t="shared" si="80"/>
        <v/>
      </c>
      <c r="X161" s="48" t="str">
        <f t="shared" si="80"/>
        <v/>
      </c>
      <c r="Y161" s="47" t="str">
        <f t="shared" si="80"/>
        <v/>
      </c>
      <c r="Z161" s="48" t="str">
        <f t="shared" si="80"/>
        <v/>
      </c>
      <c r="AA161" s="48" t="str">
        <f t="shared" si="80"/>
        <v/>
      </c>
      <c r="AB161" s="48" t="str">
        <f t="shared" si="80"/>
        <v/>
      </c>
      <c r="AC161" s="48" t="str">
        <f t="shared" si="80"/>
        <v/>
      </c>
      <c r="AD161" s="47" t="str">
        <f t="shared" si="80"/>
        <v/>
      </c>
      <c r="AE161" s="47" t="str">
        <f t="shared" si="80"/>
        <v/>
      </c>
      <c r="AF161" s="47" t="str">
        <f t="shared" si="80"/>
        <v/>
      </c>
      <c r="AG161" s="49" t="str">
        <f t="shared" si="80"/>
        <v/>
      </c>
      <c r="AH161" s="43"/>
    </row>
    <row r="162" spans="1:34" s="50" customFormat="1" ht="14.25" customHeight="1" x14ac:dyDescent="0.25">
      <c r="A162" s="135" t="s">
        <v>92</v>
      </c>
      <c r="B162" s="220"/>
      <c r="C162" s="242"/>
      <c r="D162" s="47" t="str">
        <f t="shared" ref="D162:AG162" si="81">IFERROR((D$154-D$150)/D$15, "")</f>
        <v/>
      </c>
      <c r="E162" s="47" t="str">
        <f t="shared" si="81"/>
        <v/>
      </c>
      <c r="F162" s="48" t="str">
        <f t="shared" si="81"/>
        <v/>
      </c>
      <c r="G162" s="48" t="str">
        <f t="shared" si="81"/>
        <v/>
      </c>
      <c r="H162" s="48" t="str">
        <f t="shared" si="81"/>
        <v/>
      </c>
      <c r="I162" s="48" t="str">
        <f t="shared" si="81"/>
        <v/>
      </c>
      <c r="J162" s="47" t="str">
        <f t="shared" si="81"/>
        <v/>
      </c>
      <c r="K162" s="48" t="str">
        <f t="shared" si="81"/>
        <v/>
      </c>
      <c r="L162" s="48" t="str">
        <f t="shared" si="81"/>
        <v/>
      </c>
      <c r="M162" s="48" t="str">
        <f t="shared" si="81"/>
        <v/>
      </c>
      <c r="N162" s="48" t="str">
        <f t="shared" si="81"/>
        <v/>
      </c>
      <c r="O162" s="47" t="str">
        <f t="shared" si="81"/>
        <v/>
      </c>
      <c r="P162" s="48" t="str">
        <f t="shared" si="81"/>
        <v/>
      </c>
      <c r="Q162" s="48" t="str">
        <f t="shared" si="81"/>
        <v/>
      </c>
      <c r="R162" s="48" t="str">
        <f t="shared" si="81"/>
        <v/>
      </c>
      <c r="S162" s="48" t="str">
        <f t="shared" si="81"/>
        <v/>
      </c>
      <c r="T162" s="47" t="str">
        <f t="shared" si="81"/>
        <v/>
      </c>
      <c r="U162" s="48" t="str">
        <f t="shared" si="81"/>
        <v/>
      </c>
      <c r="V162" s="48" t="str">
        <f t="shared" si="81"/>
        <v/>
      </c>
      <c r="W162" s="48" t="str">
        <f t="shared" si="81"/>
        <v/>
      </c>
      <c r="X162" s="48" t="str">
        <f t="shared" si="81"/>
        <v/>
      </c>
      <c r="Y162" s="47" t="str">
        <f t="shared" si="81"/>
        <v/>
      </c>
      <c r="Z162" s="48" t="str">
        <f t="shared" si="81"/>
        <v/>
      </c>
      <c r="AA162" s="48" t="str">
        <f t="shared" si="81"/>
        <v/>
      </c>
      <c r="AB162" s="48" t="str">
        <f t="shared" si="81"/>
        <v/>
      </c>
      <c r="AC162" s="48" t="str">
        <f t="shared" si="81"/>
        <v/>
      </c>
      <c r="AD162" s="47" t="str">
        <f t="shared" si="81"/>
        <v/>
      </c>
      <c r="AE162" s="47" t="str">
        <f t="shared" si="81"/>
        <v/>
      </c>
      <c r="AF162" s="47" t="str">
        <f t="shared" si="81"/>
        <v/>
      </c>
      <c r="AG162" s="49" t="str">
        <f t="shared" si="81"/>
        <v/>
      </c>
      <c r="AH162" s="43"/>
    </row>
    <row r="163" spans="1:34" s="37" customFormat="1" ht="14.25" customHeight="1" x14ac:dyDescent="0.25">
      <c r="A163" s="136" t="s">
        <v>93</v>
      </c>
      <c r="B163" s="221"/>
      <c r="C163" s="242"/>
      <c r="D163" s="137" t="str">
        <f>IFERROR(D$81/(D$154-D$150), "")</f>
        <v/>
      </c>
      <c r="E163" s="137" t="str">
        <f t="shared" ref="E163:AG163" si="82">IFERROR(E$81/(E$154-E$150), "")</f>
        <v/>
      </c>
      <c r="F163" s="138" t="str">
        <f t="shared" si="82"/>
        <v/>
      </c>
      <c r="G163" s="138" t="str">
        <f t="shared" si="82"/>
        <v/>
      </c>
      <c r="H163" s="138" t="str">
        <f t="shared" si="82"/>
        <v/>
      </c>
      <c r="I163" s="138" t="str">
        <f t="shared" si="82"/>
        <v/>
      </c>
      <c r="J163" s="137" t="str">
        <f t="shared" si="82"/>
        <v/>
      </c>
      <c r="K163" s="138" t="str">
        <f t="shared" si="82"/>
        <v/>
      </c>
      <c r="L163" s="138" t="str">
        <f t="shared" si="82"/>
        <v/>
      </c>
      <c r="M163" s="138" t="str">
        <f t="shared" si="82"/>
        <v/>
      </c>
      <c r="N163" s="138" t="str">
        <f t="shared" si="82"/>
        <v/>
      </c>
      <c r="O163" s="137" t="str">
        <f t="shared" si="82"/>
        <v/>
      </c>
      <c r="P163" s="138" t="str">
        <f t="shared" si="82"/>
        <v/>
      </c>
      <c r="Q163" s="138" t="str">
        <f t="shared" si="82"/>
        <v/>
      </c>
      <c r="R163" s="138" t="str">
        <f t="shared" si="82"/>
        <v/>
      </c>
      <c r="S163" s="138" t="str">
        <f t="shared" si="82"/>
        <v/>
      </c>
      <c r="T163" s="137" t="str">
        <f t="shared" si="82"/>
        <v/>
      </c>
      <c r="U163" s="138" t="str">
        <f t="shared" si="82"/>
        <v/>
      </c>
      <c r="V163" s="138" t="str">
        <f t="shared" si="82"/>
        <v/>
      </c>
      <c r="W163" s="138" t="str">
        <f t="shared" si="82"/>
        <v/>
      </c>
      <c r="X163" s="138" t="str">
        <f t="shared" si="82"/>
        <v/>
      </c>
      <c r="Y163" s="137" t="str">
        <f t="shared" si="82"/>
        <v/>
      </c>
      <c r="Z163" s="138" t="str">
        <f t="shared" si="82"/>
        <v/>
      </c>
      <c r="AA163" s="138" t="str">
        <f t="shared" si="82"/>
        <v/>
      </c>
      <c r="AB163" s="138" t="str">
        <f t="shared" si="82"/>
        <v/>
      </c>
      <c r="AC163" s="138" t="str">
        <f t="shared" si="82"/>
        <v/>
      </c>
      <c r="AD163" s="137" t="str">
        <f t="shared" si="82"/>
        <v/>
      </c>
      <c r="AE163" s="137" t="str">
        <f t="shared" si="82"/>
        <v/>
      </c>
      <c r="AF163" s="137" t="str">
        <f t="shared" si="82"/>
        <v/>
      </c>
      <c r="AG163" s="139" t="str">
        <f t="shared" si="82"/>
        <v/>
      </c>
      <c r="AH163" s="43"/>
    </row>
    <row r="164" spans="1:34" s="37" customFormat="1" ht="14.25" customHeight="1" x14ac:dyDescent="0.25">
      <c r="A164" s="136" t="s">
        <v>94</v>
      </c>
      <c r="B164" s="221"/>
      <c r="C164" s="242"/>
      <c r="D164" s="137" t="str">
        <f>IFERROR((D$81-D$67)/(D$154-D$150), "")</f>
        <v/>
      </c>
      <c r="E164" s="137" t="str">
        <f t="shared" ref="E164:AG164" si="83">IFERROR((E$81-E$67)/(E$154-E$150), "")</f>
        <v/>
      </c>
      <c r="F164" s="138" t="str">
        <f t="shared" si="83"/>
        <v/>
      </c>
      <c r="G164" s="138" t="str">
        <f t="shared" si="83"/>
        <v/>
      </c>
      <c r="H164" s="138" t="str">
        <f t="shared" si="83"/>
        <v/>
      </c>
      <c r="I164" s="138" t="str">
        <f t="shared" si="83"/>
        <v/>
      </c>
      <c r="J164" s="137" t="str">
        <f t="shared" si="83"/>
        <v/>
      </c>
      <c r="K164" s="138" t="str">
        <f t="shared" si="83"/>
        <v/>
      </c>
      <c r="L164" s="138" t="str">
        <f t="shared" si="83"/>
        <v/>
      </c>
      <c r="M164" s="138" t="str">
        <f t="shared" si="83"/>
        <v/>
      </c>
      <c r="N164" s="138" t="str">
        <f t="shared" si="83"/>
        <v/>
      </c>
      <c r="O164" s="137" t="str">
        <f t="shared" si="83"/>
        <v/>
      </c>
      <c r="P164" s="138" t="str">
        <f t="shared" si="83"/>
        <v/>
      </c>
      <c r="Q164" s="138" t="str">
        <f t="shared" si="83"/>
        <v/>
      </c>
      <c r="R164" s="138" t="str">
        <f t="shared" si="83"/>
        <v/>
      </c>
      <c r="S164" s="138" t="str">
        <f t="shared" si="83"/>
        <v/>
      </c>
      <c r="T164" s="137" t="str">
        <f t="shared" si="83"/>
        <v/>
      </c>
      <c r="U164" s="138" t="str">
        <f t="shared" si="83"/>
        <v/>
      </c>
      <c r="V164" s="138" t="str">
        <f t="shared" si="83"/>
        <v/>
      </c>
      <c r="W164" s="138" t="str">
        <f t="shared" si="83"/>
        <v/>
      </c>
      <c r="X164" s="138" t="str">
        <f t="shared" si="83"/>
        <v/>
      </c>
      <c r="Y164" s="137" t="str">
        <f t="shared" si="83"/>
        <v/>
      </c>
      <c r="Z164" s="138" t="str">
        <f t="shared" si="83"/>
        <v/>
      </c>
      <c r="AA164" s="138" t="str">
        <f t="shared" si="83"/>
        <v/>
      </c>
      <c r="AB164" s="138" t="str">
        <f t="shared" si="83"/>
        <v/>
      </c>
      <c r="AC164" s="138" t="str">
        <f t="shared" si="83"/>
        <v/>
      </c>
      <c r="AD164" s="137" t="str">
        <f t="shared" si="83"/>
        <v/>
      </c>
      <c r="AE164" s="137" t="str">
        <f t="shared" si="83"/>
        <v/>
      </c>
      <c r="AF164" s="137" t="str">
        <f t="shared" si="83"/>
        <v/>
      </c>
      <c r="AG164" s="139" t="str">
        <f t="shared" si="83"/>
        <v/>
      </c>
      <c r="AH164" s="43"/>
    </row>
    <row r="165" spans="1:34" s="69" customFormat="1" ht="14.25" customHeight="1" x14ac:dyDescent="0.25">
      <c r="A165" s="131"/>
      <c r="B165" s="219"/>
      <c r="C165" s="242"/>
      <c r="D165" s="132"/>
      <c r="E165" s="132"/>
      <c r="F165" s="133"/>
      <c r="G165" s="133"/>
      <c r="H165" s="133"/>
      <c r="I165" s="133"/>
      <c r="J165" s="132"/>
      <c r="K165" s="133"/>
      <c r="L165" s="133"/>
      <c r="M165" s="133"/>
      <c r="N165" s="133"/>
      <c r="O165" s="132"/>
      <c r="P165" s="133"/>
      <c r="Q165" s="133"/>
      <c r="R165" s="133"/>
      <c r="S165" s="133"/>
      <c r="T165" s="132"/>
      <c r="U165" s="133"/>
      <c r="V165" s="133"/>
      <c r="W165" s="133"/>
      <c r="X165" s="133"/>
      <c r="Y165" s="132"/>
      <c r="Z165" s="133"/>
      <c r="AA165" s="133"/>
      <c r="AB165" s="133"/>
      <c r="AC165" s="133"/>
      <c r="AD165" s="132"/>
      <c r="AE165" s="132"/>
      <c r="AF165" s="132"/>
      <c r="AG165" s="134"/>
      <c r="AH165" s="43"/>
    </row>
    <row r="166" spans="1:34" s="50" customFormat="1" ht="14.25" customHeight="1" x14ac:dyDescent="0.25">
      <c r="A166" s="135" t="s">
        <v>95</v>
      </c>
      <c r="B166" s="220"/>
      <c r="C166" s="243"/>
      <c r="D166" s="47" t="str">
        <f t="shared" ref="D166:AG166" si="84">IFERROR(D$148/D$22, "")</f>
        <v/>
      </c>
      <c r="E166" s="47" t="str">
        <f t="shared" si="84"/>
        <v/>
      </c>
      <c r="F166" s="48" t="str">
        <f t="shared" si="84"/>
        <v/>
      </c>
      <c r="G166" s="48" t="str">
        <f t="shared" si="84"/>
        <v/>
      </c>
      <c r="H166" s="48" t="str">
        <f t="shared" si="84"/>
        <v/>
      </c>
      <c r="I166" s="48" t="str">
        <f t="shared" si="84"/>
        <v/>
      </c>
      <c r="J166" s="47" t="str">
        <f t="shared" si="84"/>
        <v/>
      </c>
      <c r="K166" s="48" t="str">
        <f t="shared" si="84"/>
        <v/>
      </c>
      <c r="L166" s="48" t="str">
        <f t="shared" si="84"/>
        <v/>
      </c>
      <c r="M166" s="48" t="str">
        <f t="shared" si="84"/>
        <v/>
      </c>
      <c r="N166" s="48" t="str">
        <f t="shared" si="84"/>
        <v/>
      </c>
      <c r="O166" s="47" t="str">
        <f t="shared" si="84"/>
        <v/>
      </c>
      <c r="P166" s="48" t="str">
        <f t="shared" si="84"/>
        <v/>
      </c>
      <c r="Q166" s="48" t="str">
        <f t="shared" si="84"/>
        <v/>
      </c>
      <c r="R166" s="48" t="str">
        <f t="shared" si="84"/>
        <v/>
      </c>
      <c r="S166" s="48" t="str">
        <f t="shared" si="84"/>
        <v/>
      </c>
      <c r="T166" s="47" t="str">
        <f t="shared" si="84"/>
        <v/>
      </c>
      <c r="U166" s="48" t="str">
        <f t="shared" si="84"/>
        <v/>
      </c>
      <c r="V166" s="48" t="str">
        <f t="shared" si="84"/>
        <v/>
      </c>
      <c r="W166" s="48" t="str">
        <f t="shared" si="84"/>
        <v/>
      </c>
      <c r="X166" s="48" t="str">
        <f t="shared" si="84"/>
        <v/>
      </c>
      <c r="Y166" s="47" t="str">
        <f t="shared" si="84"/>
        <v/>
      </c>
      <c r="Z166" s="48" t="str">
        <f t="shared" si="84"/>
        <v/>
      </c>
      <c r="AA166" s="48" t="str">
        <f t="shared" si="84"/>
        <v/>
      </c>
      <c r="AB166" s="48" t="str">
        <f t="shared" si="84"/>
        <v/>
      </c>
      <c r="AC166" s="48" t="str">
        <f t="shared" si="84"/>
        <v/>
      </c>
      <c r="AD166" s="47" t="str">
        <f t="shared" si="84"/>
        <v/>
      </c>
      <c r="AE166" s="47" t="str">
        <f t="shared" si="84"/>
        <v/>
      </c>
      <c r="AF166" s="47" t="str">
        <f t="shared" si="84"/>
        <v/>
      </c>
      <c r="AG166" s="49" t="str">
        <f t="shared" si="84"/>
        <v/>
      </c>
      <c r="AH166" s="43"/>
    </row>
    <row r="167" spans="1:34" s="50" customFormat="1" ht="14.25" customHeight="1" x14ac:dyDescent="0.25">
      <c r="A167" s="135" t="s">
        <v>96</v>
      </c>
      <c r="B167" s="220"/>
      <c r="C167" s="243"/>
      <c r="D167" s="47" t="str">
        <f>IFERROR(D$148/D$86, "")</f>
        <v/>
      </c>
      <c r="E167" s="47" t="str">
        <f t="shared" ref="E167:AG167" si="85">IFERROR(E$148/E$86, "")</f>
        <v/>
      </c>
      <c r="F167" s="48" t="str">
        <f t="shared" si="85"/>
        <v/>
      </c>
      <c r="G167" s="48" t="str">
        <f t="shared" si="85"/>
        <v/>
      </c>
      <c r="H167" s="48" t="str">
        <f t="shared" si="85"/>
        <v/>
      </c>
      <c r="I167" s="48" t="str">
        <f t="shared" si="85"/>
        <v/>
      </c>
      <c r="J167" s="47" t="str">
        <f t="shared" si="85"/>
        <v/>
      </c>
      <c r="K167" s="48" t="str">
        <f t="shared" si="85"/>
        <v/>
      </c>
      <c r="L167" s="48" t="str">
        <f t="shared" si="85"/>
        <v/>
      </c>
      <c r="M167" s="48" t="str">
        <f t="shared" si="85"/>
        <v/>
      </c>
      <c r="N167" s="48" t="str">
        <f t="shared" si="85"/>
        <v/>
      </c>
      <c r="O167" s="47" t="str">
        <f t="shared" si="85"/>
        <v/>
      </c>
      <c r="P167" s="48" t="str">
        <f t="shared" si="85"/>
        <v/>
      </c>
      <c r="Q167" s="48" t="str">
        <f t="shared" si="85"/>
        <v/>
      </c>
      <c r="R167" s="48" t="str">
        <f t="shared" si="85"/>
        <v/>
      </c>
      <c r="S167" s="48" t="str">
        <f t="shared" si="85"/>
        <v/>
      </c>
      <c r="T167" s="47" t="str">
        <f t="shared" si="85"/>
        <v/>
      </c>
      <c r="U167" s="48" t="str">
        <f t="shared" si="85"/>
        <v/>
      </c>
      <c r="V167" s="48" t="str">
        <f t="shared" si="85"/>
        <v/>
      </c>
      <c r="W167" s="48" t="str">
        <f t="shared" si="85"/>
        <v/>
      </c>
      <c r="X167" s="48" t="str">
        <f t="shared" si="85"/>
        <v/>
      </c>
      <c r="Y167" s="47" t="str">
        <f t="shared" si="85"/>
        <v/>
      </c>
      <c r="Z167" s="48" t="str">
        <f t="shared" si="85"/>
        <v/>
      </c>
      <c r="AA167" s="48" t="str">
        <f t="shared" si="85"/>
        <v/>
      </c>
      <c r="AB167" s="48" t="str">
        <f t="shared" si="85"/>
        <v/>
      </c>
      <c r="AC167" s="48" t="str">
        <f t="shared" si="85"/>
        <v/>
      </c>
      <c r="AD167" s="47" t="str">
        <f t="shared" si="85"/>
        <v/>
      </c>
      <c r="AE167" s="47" t="str">
        <f t="shared" si="85"/>
        <v/>
      </c>
      <c r="AF167" s="47" t="str">
        <f t="shared" si="85"/>
        <v/>
      </c>
      <c r="AG167" s="49" t="str">
        <f t="shared" si="85"/>
        <v/>
      </c>
      <c r="AH167" s="43"/>
    </row>
    <row r="168" spans="1:34" s="50" customFormat="1" ht="14.25" customHeight="1" x14ac:dyDescent="0.25">
      <c r="A168" s="135" t="s">
        <v>97</v>
      </c>
      <c r="B168" s="220"/>
      <c r="C168" s="243"/>
      <c r="D168" s="47" t="str">
        <f t="shared" ref="D168:AG168" si="86">IFERROR(D$148/D$15, "")</f>
        <v/>
      </c>
      <c r="E168" s="47" t="str">
        <f t="shared" si="86"/>
        <v/>
      </c>
      <c r="F168" s="48" t="str">
        <f t="shared" si="86"/>
        <v/>
      </c>
      <c r="G168" s="48" t="str">
        <f t="shared" si="86"/>
        <v/>
      </c>
      <c r="H168" s="48" t="str">
        <f t="shared" si="86"/>
        <v/>
      </c>
      <c r="I168" s="48" t="str">
        <f t="shared" si="86"/>
        <v/>
      </c>
      <c r="J168" s="47" t="str">
        <f t="shared" si="86"/>
        <v/>
      </c>
      <c r="K168" s="48" t="str">
        <f t="shared" si="86"/>
        <v/>
      </c>
      <c r="L168" s="48" t="str">
        <f t="shared" si="86"/>
        <v/>
      </c>
      <c r="M168" s="48" t="str">
        <f t="shared" si="86"/>
        <v/>
      </c>
      <c r="N168" s="48" t="str">
        <f t="shared" si="86"/>
        <v/>
      </c>
      <c r="O168" s="47" t="str">
        <f t="shared" si="86"/>
        <v/>
      </c>
      <c r="P168" s="48" t="str">
        <f t="shared" si="86"/>
        <v/>
      </c>
      <c r="Q168" s="48" t="str">
        <f t="shared" si="86"/>
        <v/>
      </c>
      <c r="R168" s="48" t="str">
        <f t="shared" si="86"/>
        <v/>
      </c>
      <c r="S168" s="48" t="str">
        <f t="shared" si="86"/>
        <v/>
      </c>
      <c r="T168" s="47" t="str">
        <f t="shared" si="86"/>
        <v/>
      </c>
      <c r="U168" s="48" t="str">
        <f t="shared" si="86"/>
        <v/>
      </c>
      <c r="V168" s="48" t="str">
        <f t="shared" si="86"/>
        <v/>
      </c>
      <c r="W168" s="48" t="str">
        <f t="shared" si="86"/>
        <v/>
      </c>
      <c r="X168" s="48" t="str">
        <f t="shared" si="86"/>
        <v/>
      </c>
      <c r="Y168" s="47" t="str">
        <f t="shared" si="86"/>
        <v/>
      </c>
      <c r="Z168" s="48" t="str">
        <f t="shared" si="86"/>
        <v/>
      </c>
      <c r="AA168" s="48" t="str">
        <f t="shared" si="86"/>
        <v/>
      </c>
      <c r="AB168" s="48" t="str">
        <f t="shared" si="86"/>
        <v/>
      </c>
      <c r="AC168" s="48" t="str">
        <f t="shared" si="86"/>
        <v/>
      </c>
      <c r="AD168" s="47" t="str">
        <f t="shared" si="86"/>
        <v/>
      </c>
      <c r="AE168" s="47" t="str">
        <f t="shared" si="86"/>
        <v/>
      </c>
      <c r="AF168" s="47" t="str">
        <f t="shared" si="86"/>
        <v/>
      </c>
      <c r="AG168" s="49" t="str">
        <f t="shared" si="86"/>
        <v/>
      </c>
      <c r="AH168" s="43"/>
    </row>
    <row r="169" spans="1:34" ht="14.25" customHeight="1" x14ac:dyDescent="0.25">
      <c r="A169" s="140"/>
      <c r="B169" s="222"/>
      <c r="C169" s="226"/>
      <c r="D169" s="51"/>
      <c r="E169" s="51"/>
      <c r="F169" s="52"/>
      <c r="G169" s="52"/>
      <c r="H169" s="52"/>
      <c r="I169" s="52"/>
      <c r="J169" s="51"/>
      <c r="K169" s="52"/>
      <c r="L169" s="52"/>
      <c r="M169" s="52"/>
      <c r="N169" s="52"/>
      <c r="O169" s="51"/>
      <c r="P169" s="52"/>
      <c r="Q169" s="52"/>
      <c r="R169" s="52"/>
      <c r="S169" s="52"/>
      <c r="T169" s="51"/>
      <c r="U169" s="52"/>
      <c r="V169" s="52"/>
      <c r="W169" s="52"/>
      <c r="X169" s="52"/>
      <c r="Y169" s="51"/>
      <c r="Z169" s="52"/>
      <c r="AA169" s="52"/>
      <c r="AB169" s="52"/>
      <c r="AC169" s="52"/>
      <c r="AD169" s="51"/>
      <c r="AE169" s="51"/>
      <c r="AF169" s="51"/>
      <c r="AG169" s="53"/>
      <c r="AH169" s="43"/>
    </row>
    <row r="170" spans="1:34" s="20" customFormat="1" ht="14.25" customHeight="1" outlineLevel="1" x14ac:dyDescent="0.25">
      <c r="A170" s="123" t="s">
        <v>54</v>
      </c>
      <c r="B170" s="217"/>
      <c r="C170" s="228"/>
      <c r="D170" s="124">
        <f t="shared" ref="D170:AG170" si="87">D107</f>
        <v>0</v>
      </c>
      <c r="E170" s="124">
        <f t="shared" si="87"/>
        <v>0</v>
      </c>
      <c r="F170" s="125">
        <f t="shared" si="87"/>
        <v>0</v>
      </c>
      <c r="G170" s="125">
        <f t="shared" si="87"/>
        <v>0</v>
      </c>
      <c r="H170" s="125">
        <f t="shared" si="87"/>
        <v>0</v>
      </c>
      <c r="I170" s="125">
        <f t="shared" si="87"/>
        <v>0</v>
      </c>
      <c r="J170" s="124">
        <f t="shared" si="87"/>
        <v>0</v>
      </c>
      <c r="K170" s="125">
        <f t="shared" si="87"/>
        <v>0</v>
      </c>
      <c r="L170" s="125">
        <f t="shared" si="87"/>
        <v>0</v>
      </c>
      <c r="M170" s="125">
        <f t="shared" si="87"/>
        <v>0</v>
      </c>
      <c r="N170" s="125">
        <f t="shared" si="87"/>
        <v>0</v>
      </c>
      <c r="O170" s="124">
        <f t="shared" si="87"/>
        <v>0</v>
      </c>
      <c r="P170" s="125">
        <f t="shared" si="87"/>
        <v>0</v>
      </c>
      <c r="Q170" s="125">
        <f t="shared" si="87"/>
        <v>0</v>
      </c>
      <c r="R170" s="125">
        <f t="shared" si="87"/>
        <v>0</v>
      </c>
      <c r="S170" s="125">
        <f t="shared" si="87"/>
        <v>0</v>
      </c>
      <c r="T170" s="124">
        <f t="shared" si="87"/>
        <v>0</v>
      </c>
      <c r="U170" s="125">
        <f t="shared" si="87"/>
        <v>0</v>
      </c>
      <c r="V170" s="125">
        <f t="shared" si="87"/>
        <v>0</v>
      </c>
      <c r="W170" s="125">
        <f t="shared" si="87"/>
        <v>0</v>
      </c>
      <c r="X170" s="125">
        <f t="shared" si="87"/>
        <v>0</v>
      </c>
      <c r="Y170" s="124">
        <f t="shared" si="87"/>
        <v>0</v>
      </c>
      <c r="Z170" s="125">
        <f t="shared" si="87"/>
        <v>0</v>
      </c>
      <c r="AA170" s="125">
        <f t="shared" si="87"/>
        <v>0</v>
      </c>
      <c r="AB170" s="125">
        <f t="shared" si="87"/>
        <v>0</v>
      </c>
      <c r="AC170" s="125">
        <f t="shared" si="87"/>
        <v>0</v>
      </c>
      <c r="AD170" s="124">
        <f t="shared" si="87"/>
        <v>0</v>
      </c>
      <c r="AE170" s="124">
        <f t="shared" si="87"/>
        <v>0</v>
      </c>
      <c r="AF170" s="124">
        <f t="shared" si="87"/>
        <v>0</v>
      </c>
      <c r="AG170" s="126">
        <f t="shared" si="87"/>
        <v>0</v>
      </c>
      <c r="AH170" s="43"/>
    </row>
    <row r="171" spans="1:34" s="20" customFormat="1" ht="14.25" customHeight="1" outlineLevel="1" x14ac:dyDescent="0.25">
      <c r="A171" s="127" t="s">
        <v>98</v>
      </c>
      <c r="B171" s="218"/>
      <c r="C171" s="241"/>
      <c r="D171" s="128">
        <f t="shared" ref="D171:AG171" si="88">D49</f>
        <v>0</v>
      </c>
      <c r="E171" s="128">
        <f t="shared" si="88"/>
        <v>0</v>
      </c>
      <c r="F171" s="129">
        <f t="shared" si="88"/>
        <v>0</v>
      </c>
      <c r="G171" s="129">
        <f t="shared" si="88"/>
        <v>0</v>
      </c>
      <c r="H171" s="129">
        <f t="shared" si="88"/>
        <v>0</v>
      </c>
      <c r="I171" s="129">
        <f t="shared" si="88"/>
        <v>0</v>
      </c>
      <c r="J171" s="128">
        <f t="shared" si="88"/>
        <v>0</v>
      </c>
      <c r="K171" s="129">
        <f t="shared" si="88"/>
        <v>0</v>
      </c>
      <c r="L171" s="129">
        <f t="shared" si="88"/>
        <v>0</v>
      </c>
      <c r="M171" s="129">
        <f t="shared" si="88"/>
        <v>0</v>
      </c>
      <c r="N171" s="129">
        <f t="shared" si="88"/>
        <v>0</v>
      </c>
      <c r="O171" s="128">
        <f t="shared" si="88"/>
        <v>0</v>
      </c>
      <c r="P171" s="129">
        <f t="shared" si="88"/>
        <v>0</v>
      </c>
      <c r="Q171" s="129">
        <f t="shared" si="88"/>
        <v>0</v>
      </c>
      <c r="R171" s="129">
        <f t="shared" si="88"/>
        <v>0</v>
      </c>
      <c r="S171" s="129">
        <f t="shared" si="88"/>
        <v>0</v>
      </c>
      <c r="T171" s="128">
        <f t="shared" si="88"/>
        <v>0</v>
      </c>
      <c r="U171" s="129">
        <f t="shared" si="88"/>
        <v>0</v>
      </c>
      <c r="V171" s="129">
        <f t="shared" si="88"/>
        <v>0</v>
      </c>
      <c r="W171" s="129">
        <f t="shared" si="88"/>
        <v>0</v>
      </c>
      <c r="X171" s="129">
        <f t="shared" si="88"/>
        <v>0</v>
      </c>
      <c r="Y171" s="128">
        <f t="shared" si="88"/>
        <v>0</v>
      </c>
      <c r="Z171" s="129">
        <f t="shared" si="88"/>
        <v>0</v>
      </c>
      <c r="AA171" s="129">
        <f t="shared" si="88"/>
        <v>0</v>
      </c>
      <c r="AB171" s="129">
        <f t="shared" si="88"/>
        <v>0</v>
      </c>
      <c r="AC171" s="129">
        <f t="shared" si="88"/>
        <v>0</v>
      </c>
      <c r="AD171" s="128">
        <f t="shared" si="88"/>
        <v>0</v>
      </c>
      <c r="AE171" s="128">
        <f t="shared" si="88"/>
        <v>0</v>
      </c>
      <c r="AF171" s="128">
        <f t="shared" si="88"/>
        <v>0</v>
      </c>
      <c r="AG171" s="130">
        <f t="shared" si="88"/>
        <v>0</v>
      </c>
      <c r="AH171" s="43"/>
    </row>
    <row r="172" spans="1:34" s="69" customFormat="1" ht="14.25" customHeight="1" x14ac:dyDescent="0.25">
      <c r="A172" s="131" t="s">
        <v>99</v>
      </c>
      <c r="B172" s="219"/>
      <c r="C172" s="242"/>
      <c r="D172" s="132">
        <f t="shared" ref="D172:AG172" si="89">D170+D171</f>
        <v>0</v>
      </c>
      <c r="E172" s="132">
        <f t="shared" si="89"/>
        <v>0</v>
      </c>
      <c r="F172" s="133">
        <f t="shared" si="89"/>
        <v>0</v>
      </c>
      <c r="G172" s="133">
        <f t="shared" si="89"/>
        <v>0</v>
      </c>
      <c r="H172" s="133">
        <f t="shared" si="89"/>
        <v>0</v>
      </c>
      <c r="I172" s="133">
        <f t="shared" si="89"/>
        <v>0</v>
      </c>
      <c r="J172" s="132">
        <f t="shared" si="89"/>
        <v>0</v>
      </c>
      <c r="K172" s="133">
        <f t="shared" si="89"/>
        <v>0</v>
      </c>
      <c r="L172" s="133">
        <f t="shared" si="89"/>
        <v>0</v>
      </c>
      <c r="M172" s="133">
        <f t="shared" si="89"/>
        <v>0</v>
      </c>
      <c r="N172" s="133">
        <f t="shared" si="89"/>
        <v>0</v>
      </c>
      <c r="O172" s="132">
        <f t="shared" si="89"/>
        <v>0</v>
      </c>
      <c r="P172" s="133">
        <f t="shared" si="89"/>
        <v>0</v>
      </c>
      <c r="Q172" s="133">
        <f t="shared" si="89"/>
        <v>0</v>
      </c>
      <c r="R172" s="133">
        <f t="shared" si="89"/>
        <v>0</v>
      </c>
      <c r="S172" s="133">
        <f t="shared" si="89"/>
        <v>0</v>
      </c>
      <c r="T172" s="132">
        <f t="shared" si="89"/>
        <v>0</v>
      </c>
      <c r="U172" s="133">
        <f t="shared" si="89"/>
        <v>0</v>
      </c>
      <c r="V172" s="133">
        <f t="shared" si="89"/>
        <v>0</v>
      </c>
      <c r="W172" s="133">
        <f t="shared" si="89"/>
        <v>0</v>
      </c>
      <c r="X172" s="133">
        <f t="shared" si="89"/>
        <v>0</v>
      </c>
      <c r="Y172" s="132">
        <f t="shared" si="89"/>
        <v>0</v>
      </c>
      <c r="Z172" s="133">
        <f t="shared" si="89"/>
        <v>0</v>
      </c>
      <c r="AA172" s="133">
        <f t="shared" si="89"/>
        <v>0</v>
      </c>
      <c r="AB172" s="133">
        <f t="shared" si="89"/>
        <v>0</v>
      </c>
      <c r="AC172" s="133">
        <f t="shared" si="89"/>
        <v>0</v>
      </c>
      <c r="AD172" s="132">
        <f t="shared" si="89"/>
        <v>0</v>
      </c>
      <c r="AE172" s="132">
        <f t="shared" si="89"/>
        <v>0</v>
      </c>
      <c r="AF172" s="132">
        <f t="shared" si="89"/>
        <v>0</v>
      </c>
      <c r="AG172" s="134">
        <f t="shared" si="89"/>
        <v>0</v>
      </c>
      <c r="AH172" s="43"/>
    </row>
    <row r="173" spans="1:34" s="69" customFormat="1" ht="14.25" customHeight="1" outlineLevel="1" x14ac:dyDescent="0.25">
      <c r="A173" s="131" t="str">
        <f>"LTM "&amp;A172</f>
        <v>LTM FCF</v>
      </c>
      <c r="B173" s="219"/>
      <c r="C173" s="242"/>
      <c r="D173" s="132" t="str">
        <f>IFERROR(IF(LEFT(D$3,1)="F",D172,
IF(LEFT(D$3,2)="Q1",D172+INDEX(172:172,0,MATCH("Q4-"&amp;RIGHT(D$3,4)-1,$3:$3,0))+INDEX(172:172,0,MATCH("Q3-"&amp;RIGHT(D$3,4)-1,$3:$3,0))+INDEX(172:172,0,MATCH("Q2-"&amp;RIGHT(D$3,4)-1,$3:$3,0)),
IF(LEFT(D$3,2)="Q2",D172+INDEX(172:172,0,MATCH("Q4-"&amp;RIGHT(D$3,4)-1,$3:$3,0))+INDEX(172:172,0,MATCH("Q3-"&amp;RIGHT(D$3,4)-1,$3:$3,0))+INDEX(172:172,0,MATCH("Q1-"&amp;RIGHT(D$3,4),$3:$3,0)),
IF(LEFT(D$3,2)="Q3",D172+INDEX(172:172,0,MATCH("Q4-"&amp;RIGHT(D$3,4)-1,$3:$3,0))+INDEX(172:172,0,MATCH("Q2-"&amp;RIGHT(D$3,4),$3:$3,0))+INDEX(172:172,0,MATCH("Q1-"&amp;RIGHT(D$3,4),$3:$3,0)),
IF(LEFT(D$3,2)="Q4",INDEX(172:172,0,MATCH("FY"&amp;RIGHT(D$3,4),$3:$3,0))))))), "")</f>
        <v/>
      </c>
      <c r="E173" s="132" t="str">
        <f t="shared" ref="E173:AG173" si="90">IFERROR(IF(LEFT(E$3,1)="F",E172,
IF(LEFT(E$3,2)="Q1",E172+INDEX(172:172,0,MATCH("Q4-"&amp;RIGHT(E$3,4)-1,$3:$3,0))+INDEX(172:172,0,MATCH("Q3-"&amp;RIGHT(E$3,4)-1,$3:$3,0))+INDEX(172:172,0,MATCH("Q2-"&amp;RIGHT(E$3,4)-1,$3:$3,0)),
IF(LEFT(E$3,2)="Q2",E172+INDEX(172:172,0,MATCH("Q4-"&amp;RIGHT(E$3,4)-1,$3:$3,0))+INDEX(172:172,0,MATCH("Q3-"&amp;RIGHT(E$3,4)-1,$3:$3,0))+INDEX(172:172,0,MATCH("Q1-"&amp;RIGHT(E$3,4),$3:$3,0)),
IF(LEFT(E$3,2)="Q3",E172+INDEX(172:172,0,MATCH("Q4-"&amp;RIGHT(E$3,4)-1,$3:$3,0))+INDEX(172:172,0,MATCH("Q2-"&amp;RIGHT(E$3,4),$3:$3,0))+INDEX(172:172,0,MATCH("Q1-"&amp;RIGHT(E$3,4),$3:$3,0)),
IF(LEFT(E$3,2)="Q4",INDEX(172:172,0,MATCH("FY"&amp;RIGHT(E$3,4),$3:$3,0))))))), "")</f>
        <v/>
      </c>
      <c r="F173" s="255" t="str">
        <f t="shared" ref="F173" si="91">IFERROR(IF(LEFT(F$3,1)="F",F172,
IF(LEFT(F$3,2)="Q1",F172+INDEX(172:172,0,MATCH("Q4-"&amp;RIGHT(F$3,4)-1,$3:$3,0))+INDEX(172:172,0,MATCH("Q3-"&amp;RIGHT(F$3,4)-1,$3:$3,0))+INDEX(172:172,0,MATCH("Q2-"&amp;RIGHT(F$3,4)-1,$3:$3,0)),
IF(LEFT(F$3,2)="Q2",F172+INDEX(172:172,0,MATCH("Q4-"&amp;RIGHT(F$3,4)-1,$3:$3,0))+INDEX(172:172,0,MATCH("Q3-"&amp;RIGHT(F$3,4)-1,$3:$3,0))+INDEX(172:172,0,MATCH("Q1-"&amp;RIGHT(F$3,4),$3:$3,0)),
IF(LEFT(F$3,2)="Q3",F172+INDEX(172:172,0,MATCH("Q4-"&amp;RIGHT(F$3,4)-1,$3:$3,0))+INDEX(172:172,0,MATCH("Q2-"&amp;RIGHT(F$3,4),$3:$3,0))+INDEX(172:172,0,MATCH("Q1-"&amp;RIGHT(F$3,4),$3:$3,0)),
IF(LEFT(F$3,2)="Q4",INDEX(172:172,0,MATCH("FY"&amp;RIGHT(F$3,4),$3:$3,0))))))), "")</f>
        <v/>
      </c>
      <c r="G173" s="255" t="str">
        <f t="shared" ref="G173" si="92">IFERROR(IF(LEFT(G$3,1)="F",G172,
IF(LEFT(G$3,2)="Q1",G172+INDEX(172:172,0,MATCH("Q4-"&amp;RIGHT(G$3,4)-1,$3:$3,0))+INDEX(172:172,0,MATCH("Q3-"&amp;RIGHT(G$3,4)-1,$3:$3,0))+INDEX(172:172,0,MATCH("Q2-"&amp;RIGHT(G$3,4)-1,$3:$3,0)),
IF(LEFT(G$3,2)="Q2",G172+INDEX(172:172,0,MATCH("Q4-"&amp;RIGHT(G$3,4)-1,$3:$3,0))+INDEX(172:172,0,MATCH("Q3-"&amp;RIGHT(G$3,4)-1,$3:$3,0))+INDEX(172:172,0,MATCH("Q1-"&amp;RIGHT(G$3,4),$3:$3,0)),
IF(LEFT(G$3,2)="Q3",G172+INDEX(172:172,0,MATCH("Q4-"&amp;RIGHT(G$3,4)-1,$3:$3,0))+INDEX(172:172,0,MATCH("Q2-"&amp;RIGHT(G$3,4),$3:$3,0))+INDEX(172:172,0,MATCH("Q1-"&amp;RIGHT(G$3,4),$3:$3,0)),
IF(LEFT(G$3,2)="Q4",INDEX(172:172,0,MATCH("FY"&amp;RIGHT(G$3,4),$3:$3,0))))))), "")</f>
        <v/>
      </c>
      <c r="H173" s="255" t="str">
        <f t="shared" ref="H173" si="93">IFERROR(IF(LEFT(H$3,1)="F",H172,
IF(LEFT(H$3,2)="Q1",H172+INDEX(172:172,0,MATCH("Q4-"&amp;RIGHT(H$3,4)-1,$3:$3,0))+INDEX(172:172,0,MATCH("Q3-"&amp;RIGHT(H$3,4)-1,$3:$3,0))+INDEX(172:172,0,MATCH("Q2-"&amp;RIGHT(H$3,4)-1,$3:$3,0)),
IF(LEFT(H$3,2)="Q2",H172+INDEX(172:172,0,MATCH("Q4-"&amp;RIGHT(H$3,4)-1,$3:$3,0))+INDEX(172:172,0,MATCH("Q3-"&amp;RIGHT(H$3,4)-1,$3:$3,0))+INDEX(172:172,0,MATCH("Q1-"&amp;RIGHT(H$3,4),$3:$3,0)),
IF(LEFT(H$3,2)="Q3",H172+INDEX(172:172,0,MATCH("Q4-"&amp;RIGHT(H$3,4)-1,$3:$3,0))+INDEX(172:172,0,MATCH("Q2-"&amp;RIGHT(H$3,4),$3:$3,0))+INDEX(172:172,0,MATCH("Q1-"&amp;RIGHT(H$3,4),$3:$3,0)),
IF(LEFT(H$3,2)="Q4",INDEX(172:172,0,MATCH("FY"&amp;RIGHT(H$3,4),$3:$3,0))))))), "")</f>
        <v/>
      </c>
      <c r="I173" s="255" t="str">
        <f t="shared" ref="I173" si="94">IFERROR(IF(LEFT(I$3,1)="F",I172,
IF(LEFT(I$3,2)="Q1",I172+INDEX(172:172,0,MATCH("Q4-"&amp;RIGHT(I$3,4)-1,$3:$3,0))+INDEX(172:172,0,MATCH("Q3-"&amp;RIGHT(I$3,4)-1,$3:$3,0))+INDEX(172:172,0,MATCH("Q2-"&amp;RIGHT(I$3,4)-1,$3:$3,0)),
IF(LEFT(I$3,2)="Q2",I172+INDEX(172:172,0,MATCH("Q4-"&amp;RIGHT(I$3,4)-1,$3:$3,0))+INDEX(172:172,0,MATCH("Q3-"&amp;RIGHT(I$3,4)-1,$3:$3,0))+INDEX(172:172,0,MATCH("Q1-"&amp;RIGHT(I$3,4),$3:$3,0)),
IF(LEFT(I$3,2)="Q3",I172+INDEX(172:172,0,MATCH("Q4-"&amp;RIGHT(I$3,4)-1,$3:$3,0))+INDEX(172:172,0,MATCH("Q2-"&amp;RIGHT(I$3,4),$3:$3,0))+INDEX(172:172,0,MATCH("Q1-"&amp;RIGHT(I$3,4),$3:$3,0)),
IF(LEFT(I$3,2)="Q4",INDEX(172:172,0,MATCH("FY"&amp;RIGHT(I$3,4),$3:$3,0))))))), "")</f>
        <v/>
      </c>
      <c r="J173" s="132" t="str">
        <f t="shared" ref="J173" si="95">IFERROR(IF(LEFT(J$3,1)="F",J172,
IF(LEFT(J$3,2)="Q1",J172+INDEX(172:172,0,MATCH("Q4-"&amp;RIGHT(J$3,4)-1,$3:$3,0))+INDEX(172:172,0,MATCH("Q3-"&amp;RIGHT(J$3,4)-1,$3:$3,0))+INDEX(172:172,0,MATCH("Q2-"&amp;RIGHT(J$3,4)-1,$3:$3,0)),
IF(LEFT(J$3,2)="Q2",J172+INDEX(172:172,0,MATCH("Q4-"&amp;RIGHT(J$3,4)-1,$3:$3,0))+INDEX(172:172,0,MATCH("Q3-"&amp;RIGHT(J$3,4)-1,$3:$3,0))+INDEX(172:172,0,MATCH("Q1-"&amp;RIGHT(J$3,4),$3:$3,0)),
IF(LEFT(J$3,2)="Q3",J172+INDEX(172:172,0,MATCH("Q4-"&amp;RIGHT(J$3,4)-1,$3:$3,0))+INDEX(172:172,0,MATCH("Q2-"&amp;RIGHT(J$3,4),$3:$3,0))+INDEX(172:172,0,MATCH("Q1-"&amp;RIGHT(J$3,4),$3:$3,0)),
IF(LEFT(J$3,2)="Q4",INDEX(172:172,0,MATCH("FY"&amp;RIGHT(J$3,4),$3:$3,0))))))), "")</f>
        <v/>
      </c>
      <c r="K173" s="255" t="str">
        <f t="shared" ref="K173" si="96">IFERROR(IF(LEFT(K$3,1)="F",K172,
IF(LEFT(K$3,2)="Q1",K172+INDEX(172:172,0,MATCH("Q4-"&amp;RIGHT(K$3,4)-1,$3:$3,0))+INDEX(172:172,0,MATCH("Q3-"&amp;RIGHT(K$3,4)-1,$3:$3,0))+INDEX(172:172,0,MATCH("Q2-"&amp;RIGHT(K$3,4)-1,$3:$3,0)),
IF(LEFT(K$3,2)="Q2",K172+INDEX(172:172,0,MATCH("Q4-"&amp;RIGHT(K$3,4)-1,$3:$3,0))+INDEX(172:172,0,MATCH("Q3-"&amp;RIGHT(K$3,4)-1,$3:$3,0))+INDEX(172:172,0,MATCH("Q1-"&amp;RIGHT(K$3,4),$3:$3,0)),
IF(LEFT(K$3,2)="Q3",K172+INDEX(172:172,0,MATCH("Q4-"&amp;RIGHT(K$3,4)-1,$3:$3,0))+INDEX(172:172,0,MATCH("Q2-"&amp;RIGHT(K$3,4),$3:$3,0))+INDEX(172:172,0,MATCH("Q1-"&amp;RIGHT(K$3,4),$3:$3,0)),
IF(LEFT(K$3,2)="Q4",INDEX(172:172,0,MATCH("FY"&amp;RIGHT(K$3,4),$3:$3,0))))))), "")</f>
        <v/>
      </c>
      <c r="L173" s="255" t="str">
        <f t="shared" ref="L173" si="97">IFERROR(IF(LEFT(L$3,1)="F",L172,
IF(LEFT(L$3,2)="Q1",L172+INDEX(172:172,0,MATCH("Q4-"&amp;RIGHT(L$3,4)-1,$3:$3,0))+INDEX(172:172,0,MATCH("Q3-"&amp;RIGHT(L$3,4)-1,$3:$3,0))+INDEX(172:172,0,MATCH("Q2-"&amp;RIGHT(L$3,4)-1,$3:$3,0)),
IF(LEFT(L$3,2)="Q2",L172+INDEX(172:172,0,MATCH("Q4-"&amp;RIGHT(L$3,4)-1,$3:$3,0))+INDEX(172:172,0,MATCH("Q3-"&amp;RIGHT(L$3,4)-1,$3:$3,0))+INDEX(172:172,0,MATCH("Q1-"&amp;RIGHT(L$3,4),$3:$3,0)),
IF(LEFT(L$3,2)="Q3",L172+INDEX(172:172,0,MATCH("Q4-"&amp;RIGHT(L$3,4)-1,$3:$3,0))+INDEX(172:172,0,MATCH("Q2-"&amp;RIGHT(L$3,4),$3:$3,0))+INDEX(172:172,0,MATCH("Q1-"&amp;RIGHT(L$3,4),$3:$3,0)),
IF(LEFT(L$3,2)="Q4",INDEX(172:172,0,MATCH("FY"&amp;RIGHT(L$3,4),$3:$3,0))))))), "")</f>
        <v/>
      </c>
      <c r="M173" s="255" t="str">
        <f t="shared" ref="M173" si="98">IFERROR(IF(LEFT(M$3,1)="F",M172,
IF(LEFT(M$3,2)="Q1",M172+INDEX(172:172,0,MATCH("Q4-"&amp;RIGHT(M$3,4)-1,$3:$3,0))+INDEX(172:172,0,MATCH("Q3-"&amp;RIGHT(M$3,4)-1,$3:$3,0))+INDEX(172:172,0,MATCH("Q2-"&amp;RIGHT(M$3,4)-1,$3:$3,0)),
IF(LEFT(M$3,2)="Q2",M172+INDEX(172:172,0,MATCH("Q4-"&amp;RIGHT(M$3,4)-1,$3:$3,0))+INDEX(172:172,0,MATCH("Q3-"&amp;RIGHT(M$3,4)-1,$3:$3,0))+INDEX(172:172,0,MATCH("Q1-"&amp;RIGHT(M$3,4),$3:$3,0)),
IF(LEFT(M$3,2)="Q3",M172+INDEX(172:172,0,MATCH("Q4-"&amp;RIGHT(M$3,4)-1,$3:$3,0))+INDEX(172:172,0,MATCH("Q2-"&amp;RIGHT(M$3,4),$3:$3,0))+INDEX(172:172,0,MATCH("Q1-"&amp;RIGHT(M$3,4),$3:$3,0)),
IF(LEFT(M$3,2)="Q4",INDEX(172:172,0,MATCH("FY"&amp;RIGHT(M$3,4),$3:$3,0))))))), "")</f>
        <v/>
      </c>
      <c r="N173" s="255" t="str">
        <f t="shared" ref="N173" si="99">IFERROR(IF(LEFT(N$3,1)="F",N172,
IF(LEFT(N$3,2)="Q1",N172+INDEX(172:172,0,MATCH("Q4-"&amp;RIGHT(N$3,4)-1,$3:$3,0))+INDEX(172:172,0,MATCH("Q3-"&amp;RIGHT(N$3,4)-1,$3:$3,0))+INDEX(172:172,0,MATCH("Q2-"&amp;RIGHT(N$3,4)-1,$3:$3,0)),
IF(LEFT(N$3,2)="Q2",N172+INDEX(172:172,0,MATCH("Q4-"&amp;RIGHT(N$3,4)-1,$3:$3,0))+INDEX(172:172,0,MATCH("Q3-"&amp;RIGHT(N$3,4)-1,$3:$3,0))+INDEX(172:172,0,MATCH("Q1-"&amp;RIGHT(N$3,4),$3:$3,0)),
IF(LEFT(N$3,2)="Q3",N172+INDEX(172:172,0,MATCH("Q4-"&amp;RIGHT(N$3,4)-1,$3:$3,0))+INDEX(172:172,0,MATCH("Q2-"&amp;RIGHT(N$3,4),$3:$3,0))+INDEX(172:172,0,MATCH("Q1-"&amp;RIGHT(N$3,4),$3:$3,0)),
IF(LEFT(N$3,2)="Q4",INDEX(172:172,0,MATCH("FY"&amp;RIGHT(N$3,4),$3:$3,0))))))), "")</f>
        <v/>
      </c>
      <c r="O173" s="132" t="str">
        <f t="shared" ref="O173" si="100">IFERROR(IF(LEFT(O$3,1)="F",O172,
IF(LEFT(O$3,2)="Q1",O172+INDEX(172:172,0,MATCH("Q4-"&amp;RIGHT(O$3,4)-1,$3:$3,0))+INDEX(172:172,0,MATCH("Q3-"&amp;RIGHT(O$3,4)-1,$3:$3,0))+INDEX(172:172,0,MATCH("Q2-"&amp;RIGHT(O$3,4)-1,$3:$3,0)),
IF(LEFT(O$3,2)="Q2",O172+INDEX(172:172,0,MATCH("Q4-"&amp;RIGHT(O$3,4)-1,$3:$3,0))+INDEX(172:172,0,MATCH("Q3-"&amp;RIGHT(O$3,4)-1,$3:$3,0))+INDEX(172:172,0,MATCH("Q1-"&amp;RIGHT(O$3,4),$3:$3,0)),
IF(LEFT(O$3,2)="Q3",O172+INDEX(172:172,0,MATCH("Q4-"&amp;RIGHT(O$3,4)-1,$3:$3,0))+INDEX(172:172,0,MATCH("Q2-"&amp;RIGHT(O$3,4),$3:$3,0))+INDEX(172:172,0,MATCH("Q1-"&amp;RIGHT(O$3,4),$3:$3,0)),
IF(LEFT(O$3,2)="Q4",INDEX(172:172,0,MATCH("FY"&amp;RIGHT(O$3,4),$3:$3,0))))))), "")</f>
        <v/>
      </c>
      <c r="P173" s="255" t="str">
        <f t="shared" ref="P173" si="101">IFERROR(IF(LEFT(P$3,1)="F",P172,
IF(LEFT(P$3,2)="Q1",P172+INDEX(172:172,0,MATCH("Q4-"&amp;RIGHT(P$3,4)-1,$3:$3,0))+INDEX(172:172,0,MATCH("Q3-"&amp;RIGHT(P$3,4)-1,$3:$3,0))+INDEX(172:172,0,MATCH("Q2-"&amp;RIGHT(P$3,4)-1,$3:$3,0)),
IF(LEFT(P$3,2)="Q2",P172+INDEX(172:172,0,MATCH("Q4-"&amp;RIGHT(P$3,4)-1,$3:$3,0))+INDEX(172:172,0,MATCH("Q3-"&amp;RIGHT(P$3,4)-1,$3:$3,0))+INDEX(172:172,0,MATCH("Q1-"&amp;RIGHT(P$3,4),$3:$3,0)),
IF(LEFT(P$3,2)="Q3",P172+INDEX(172:172,0,MATCH("Q4-"&amp;RIGHT(P$3,4)-1,$3:$3,0))+INDEX(172:172,0,MATCH("Q2-"&amp;RIGHT(P$3,4),$3:$3,0))+INDEX(172:172,0,MATCH("Q1-"&amp;RIGHT(P$3,4),$3:$3,0)),
IF(LEFT(P$3,2)="Q4",INDEX(172:172,0,MATCH("FY"&amp;RIGHT(P$3,4),$3:$3,0))))))), "")</f>
        <v/>
      </c>
      <c r="Q173" s="255" t="str">
        <f t="shared" ref="Q173" si="102">IFERROR(IF(LEFT(Q$3,1)="F",Q172,
IF(LEFT(Q$3,2)="Q1",Q172+INDEX(172:172,0,MATCH("Q4-"&amp;RIGHT(Q$3,4)-1,$3:$3,0))+INDEX(172:172,0,MATCH("Q3-"&amp;RIGHT(Q$3,4)-1,$3:$3,0))+INDEX(172:172,0,MATCH("Q2-"&amp;RIGHT(Q$3,4)-1,$3:$3,0)),
IF(LEFT(Q$3,2)="Q2",Q172+INDEX(172:172,0,MATCH("Q4-"&amp;RIGHT(Q$3,4)-1,$3:$3,0))+INDEX(172:172,0,MATCH("Q3-"&amp;RIGHT(Q$3,4)-1,$3:$3,0))+INDEX(172:172,0,MATCH("Q1-"&amp;RIGHT(Q$3,4),$3:$3,0)),
IF(LEFT(Q$3,2)="Q3",Q172+INDEX(172:172,0,MATCH("Q4-"&amp;RIGHT(Q$3,4)-1,$3:$3,0))+INDEX(172:172,0,MATCH("Q2-"&amp;RIGHT(Q$3,4),$3:$3,0))+INDEX(172:172,0,MATCH("Q1-"&amp;RIGHT(Q$3,4),$3:$3,0)),
IF(LEFT(Q$3,2)="Q4",INDEX(172:172,0,MATCH("FY"&amp;RIGHT(Q$3,4),$3:$3,0))))))), "")</f>
        <v/>
      </c>
      <c r="R173" s="255" t="str">
        <f t="shared" ref="R173" si="103">IFERROR(IF(LEFT(R$3,1)="F",R172,
IF(LEFT(R$3,2)="Q1",R172+INDEX(172:172,0,MATCH("Q4-"&amp;RIGHT(R$3,4)-1,$3:$3,0))+INDEX(172:172,0,MATCH("Q3-"&amp;RIGHT(R$3,4)-1,$3:$3,0))+INDEX(172:172,0,MATCH("Q2-"&amp;RIGHT(R$3,4)-1,$3:$3,0)),
IF(LEFT(R$3,2)="Q2",R172+INDEX(172:172,0,MATCH("Q4-"&amp;RIGHT(R$3,4)-1,$3:$3,0))+INDEX(172:172,0,MATCH("Q3-"&amp;RIGHT(R$3,4)-1,$3:$3,0))+INDEX(172:172,0,MATCH("Q1-"&amp;RIGHT(R$3,4),$3:$3,0)),
IF(LEFT(R$3,2)="Q3",R172+INDEX(172:172,0,MATCH("Q4-"&amp;RIGHT(R$3,4)-1,$3:$3,0))+INDEX(172:172,0,MATCH("Q2-"&amp;RIGHT(R$3,4),$3:$3,0))+INDEX(172:172,0,MATCH("Q1-"&amp;RIGHT(R$3,4),$3:$3,0)),
IF(LEFT(R$3,2)="Q4",INDEX(172:172,0,MATCH("FY"&amp;RIGHT(R$3,4),$3:$3,0))))))), "")</f>
        <v/>
      </c>
      <c r="S173" s="255" t="str">
        <f t="shared" ref="S173" si="104">IFERROR(IF(LEFT(S$3,1)="F",S172,
IF(LEFT(S$3,2)="Q1",S172+INDEX(172:172,0,MATCH("Q4-"&amp;RIGHT(S$3,4)-1,$3:$3,0))+INDEX(172:172,0,MATCH("Q3-"&amp;RIGHT(S$3,4)-1,$3:$3,0))+INDEX(172:172,0,MATCH("Q2-"&amp;RIGHT(S$3,4)-1,$3:$3,0)),
IF(LEFT(S$3,2)="Q2",S172+INDEX(172:172,0,MATCH("Q4-"&amp;RIGHT(S$3,4)-1,$3:$3,0))+INDEX(172:172,0,MATCH("Q3-"&amp;RIGHT(S$3,4)-1,$3:$3,0))+INDEX(172:172,0,MATCH("Q1-"&amp;RIGHT(S$3,4),$3:$3,0)),
IF(LEFT(S$3,2)="Q3",S172+INDEX(172:172,0,MATCH("Q4-"&amp;RIGHT(S$3,4)-1,$3:$3,0))+INDEX(172:172,0,MATCH("Q2-"&amp;RIGHT(S$3,4),$3:$3,0))+INDEX(172:172,0,MATCH("Q1-"&amp;RIGHT(S$3,4),$3:$3,0)),
IF(LEFT(S$3,2)="Q4",INDEX(172:172,0,MATCH("FY"&amp;RIGHT(S$3,4),$3:$3,0))))))), "")</f>
        <v/>
      </c>
      <c r="T173" s="132" t="str">
        <f t="shared" ref="T173" si="105">IFERROR(IF(LEFT(T$3,1)="F",T172,
IF(LEFT(T$3,2)="Q1",T172+INDEX(172:172,0,MATCH("Q4-"&amp;RIGHT(T$3,4)-1,$3:$3,0))+INDEX(172:172,0,MATCH("Q3-"&amp;RIGHT(T$3,4)-1,$3:$3,0))+INDEX(172:172,0,MATCH("Q2-"&amp;RIGHT(T$3,4)-1,$3:$3,0)),
IF(LEFT(T$3,2)="Q2",T172+INDEX(172:172,0,MATCH("Q4-"&amp;RIGHT(T$3,4)-1,$3:$3,0))+INDEX(172:172,0,MATCH("Q3-"&amp;RIGHT(T$3,4)-1,$3:$3,0))+INDEX(172:172,0,MATCH("Q1-"&amp;RIGHT(T$3,4),$3:$3,0)),
IF(LEFT(T$3,2)="Q3",T172+INDEX(172:172,0,MATCH("Q4-"&amp;RIGHT(T$3,4)-1,$3:$3,0))+INDEX(172:172,0,MATCH("Q2-"&amp;RIGHT(T$3,4),$3:$3,0))+INDEX(172:172,0,MATCH("Q1-"&amp;RIGHT(T$3,4),$3:$3,0)),
IF(LEFT(T$3,2)="Q4",INDEX(172:172,0,MATCH("FY"&amp;RIGHT(T$3,4),$3:$3,0))))))), "")</f>
        <v/>
      </c>
      <c r="U173" s="255" t="str">
        <f t="shared" ref="U173" si="106">IFERROR(IF(LEFT(U$3,1)="F",U172,
IF(LEFT(U$3,2)="Q1",U172+INDEX(172:172,0,MATCH("Q4-"&amp;RIGHT(U$3,4)-1,$3:$3,0))+INDEX(172:172,0,MATCH("Q3-"&amp;RIGHT(U$3,4)-1,$3:$3,0))+INDEX(172:172,0,MATCH("Q2-"&amp;RIGHT(U$3,4)-1,$3:$3,0)),
IF(LEFT(U$3,2)="Q2",U172+INDEX(172:172,0,MATCH("Q4-"&amp;RIGHT(U$3,4)-1,$3:$3,0))+INDEX(172:172,0,MATCH("Q3-"&amp;RIGHT(U$3,4)-1,$3:$3,0))+INDEX(172:172,0,MATCH("Q1-"&amp;RIGHT(U$3,4),$3:$3,0)),
IF(LEFT(U$3,2)="Q3",U172+INDEX(172:172,0,MATCH("Q4-"&amp;RIGHT(U$3,4)-1,$3:$3,0))+INDEX(172:172,0,MATCH("Q2-"&amp;RIGHT(U$3,4),$3:$3,0))+INDEX(172:172,0,MATCH("Q1-"&amp;RIGHT(U$3,4),$3:$3,0)),
IF(LEFT(U$3,2)="Q4",INDEX(172:172,0,MATCH("FY"&amp;RIGHT(U$3,4),$3:$3,0))))))), "")</f>
        <v/>
      </c>
      <c r="V173" s="255" t="str">
        <f t="shared" ref="V173" si="107">IFERROR(IF(LEFT(V$3,1)="F",V172,
IF(LEFT(V$3,2)="Q1",V172+INDEX(172:172,0,MATCH("Q4-"&amp;RIGHT(V$3,4)-1,$3:$3,0))+INDEX(172:172,0,MATCH("Q3-"&amp;RIGHT(V$3,4)-1,$3:$3,0))+INDEX(172:172,0,MATCH("Q2-"&amp;RIGHT(V$3,4)-1,$3:$3,0)),
IF(LEFT(V$3,2)="Q2",V172+INDEX(172:172,0,MATCH("Q4-"&amp;RIGHT(V$3,4)-1,$3:$3,0))+INDEX(172:172,0,MATCH("Q3-"&amp;RIGHT(V$3,4)-1,$3:$3,0))+INDEX(172:172,0,MATCH("Q1-"&amp;RIGHT(V$3,4),$3:$3,0)),
IF(LEFT(V$3,2)="Q3",V172+INDEX(172:172,0,MATCH("Q4-"&amp;RIGHT(V$3,4)-1,$3:$3,0))+INDEX(172:172,0,MATCH("Q2-"&amp;RIGHT(V$3,4),$3:$3,0))+INDEX(172:172,0,MATCH("Q1-"&amp;RIGHT(V$3,4),$3:$3,0)),
IF(LEFT(V$3,2)="Q4",INDEX(172:172,0,MATCH("FY"&amp;RIGHT(V$3,4),$3:$3,0))))))), "")</f>
        <v/>
      </c>
      <c r="W173" s="255" t="str">
        <f t="shared" ref="W173" si="108">IFERROR(IF(LEFT(W$3,1)="F",W172,
IF(LEFT(W$3,2)="Q1",W172+INDEX(172:172,0,MATCH("Q4-"&amp;RIGHT(W$3,4)-1,$3:$3,0))+INDEX(172:172,0,MATCH("Q3-"&amp;RIGHT(W$3,4)-1,$3:$3,0))+INDEX(172:172,0,MATCH("Q2-"&amp;RIGHT(W$3,4)-1,$3:$3,0)),
IF(LEFT(W$3,2)="Q2",W172+INDEX(172:172,0,MATCH("Q4-"&amp;RIGHT(W$3,4)-1,$3:$3,0))+INDEX(172:172,0,MATCH("Q3-"&amp;RIGHT(W$3,4)-1,$3:$3,0))+INDEX(172:172,0,MATCH("Q1-"&amp;RIGHT(W$3,4),$3:$3,0)),
IF(LEFT(W$3,2)="Q3",W172+INDEX(172:172,0,MATCH("Q4-"&amp;RIGHT(W$3,4)-1,$3:$3,0))+INDEX(172:172,0,MATCH("Q2-"&amp;RIGHT(W$3,4),$3:$3,0))+INDEX(172:172,0,MATCH("Q1-"&amp;RIGHT(W$3,4),$3:$3,0)),
IF(LEFT(W$3,2)="Q4",INDEX(172:172,0,MATCH("FY"&amp;RIGHT(W$3,4),$3:$3,0))))))), "")</f>
        <v/>
      </c>
      <c r="X173" s="255" t="str">
        <f t="shared" ref="X173" si="109">IFERROR(IF(LEFT(X$3,1)="F",X172,
IF(LEFT(X$3,2)="Q1",X172+INDEX(172:172,0,MATCH("Q4-"&amp;RIGHT(X$3,4)-1,$3:$3,0))+INDEX(172:172,0,MATCH("Q3-"&amp;RIGHT(X$3,4)-1,$3:$3,0))+INDEX(172:172,0,MATCH("Q2-"&amp;RIGHT(X$3,4)-1,$3:$3,0)),
IF(LEFT(X$3,2)="Q2",X172+INDEX(172:172,0,MATCH("Q4-"&amp;RIGHT(X$3,4)-1,$3:$3,0))+INDEX(172:172,0,MATCH("Q3-"&amp;RIGHT(X$3,4)-1,$3:$3,0))+INDEX(172:172,0,MATCH("Q1-"&amp;RIGHT(X$3,4),$3:$3,0)),
IF(LEFT(X$3,2)="Q3",X172+INDEX(172:172,0,MATCH("Q4-"&amp;RIGHT(X$3,4)-1,$3:$3,0))+INDEX(172:172,0,MATCH("Q2-"&amp;RIGHT(X$3,4),$3:$3,0))+INDEX(172:172,0,MATCH("Q1-"&amp;RIGHT(X$3,4),$3:$3,0)),
IF(LEFT(X$3,2)="Q4",INDEX(172:172,0,MATCH("FY"&amp;RIGHT(X$3,4),$3:$3,0))))))), "")</f>
        <v/>
      </c>
      <c r="Y173" s="132" t="str">
        <f t="shared" ref="Y173" si="110">IFERROR(IF(LEFT(Y$3,1)="F",Y172,
IF(LEFT(Y$3,2)="Q1",Y172+INDEX(172:172,0,MATCH("Q4-"&amp;RIGHT(Y$3,4)-1,$3:$3,0))+INDEX(172:172,0,MATCH("Q3-"&amp;RIGHT(Y$3,4)-1,$3:$3,0))+INDEX(172:172,0,MATCH("Q2-"&amp;RIGHT(Y$3,4)-1,$3:$3,0)),
IF(LEFT(Y$3,2)="Q2",Y172+INDEX(172:172,0,MATCH("Q4-"&amp;RIGHT(Y$3,4)-1,$3:$3,0))+INDEX(172:172,0,MATCH("Q3-"&amp;RIGHT(Y$3,4)-1,$3:$3,0))+INDEX(172:172,0,MATCH("Q1-"&amp;RIGHT(Y$3,4),$3:$3,0)),
IF(LEFT(Y$3,2)="Q3",Y172+INDEX(172:172,0,MATCH("Q4-"&amp;RIGHT(Y$3,4)-1,$3:$3,0))+INDEX(172:172,0,MATCH("Q2-"&amp;RIGHT(Y$3,4),$3:$3,0))+INDEX(172:172,0,MATCH("Q1-"&amp;RIGHT(Y$3,4),$3:$3,0)),
IF(LEFT(Y$3,2)="Q4",INDEX(172:172,0,MATCH("FY"&amp;RIGHT(Y$3,4),$3:$3,0))))))), "")</f>
        <v/>
      </c>
      <c r="Z173" s="255" t="str">
        <f t="shared" si="90"/>
        <v/>
      </c>
      <c r="AA173" s="255" t="str">
        <f t="shared" si="90"/>
        <v/>
      </c>
      <c r="AB173" s="255" t="str">
        <f t="shared" si="90"/>
        <v/>
      </c>
      <c r="AC173" s="255" t="str">
        <f t="shared" si="90"/>
        <v/>
      </c>
      <c r="AD173" s="132" t="str">
        <f t="shared" si="90"/>
        <v/>
      </c>
      <c r="AE173" s="132" t="str">
        <f t="shared" si="90"/>
        <v/>
      </c>
      <c r="AF173" s="132" t="str">
        <f t="shared" si="90"/>
        <v/>
      </c>
      <c r="AG173" s="134" t="str">
        <f t="shared" si="90"/>
        <v/>
      </c>
      <c r="AH173" s="43"/>
    </row>
    <row r="174" spans="1:34" s="20" customFormat="1" ht="14.25" customHeight="1" x14ac:dyDescent="0.25">
      <c r="A174" s="123" t="s">
        <v>100</v>
      </c>
      <c r="B174" s="217"/>
      <c r="C174" s="228"/>
      <c r="D174" s="124" t="str">
        <f>IFERROR(INDEX(MO_RIS_ShareCount_WAD_Adj,0,MATCH(D$3,MO_Common_ColumnHeader,0)),"")</f>
        <v/>
      </c>
      <c r="E174" s="124" t="str">
        <f>IFERROR(INDEX(MO_RIS_ShareCount_WAD_Adj,0,MATCH(E$3,MO_Common_ColumnHeader,0)),"")</f>
        <v/>
      </c>
      <c r="F174" s="125" t="str">
        <f>IFERROR(INDEX(MO_RIS_ShareCount_WAD_Adj,0,MATCH(F$3,MO_Common_ColumnHeader,0)),"")</f>
        <v/>
      </c>
      <c r="G174" s="125" t="str">
        <f>IFERROR(INDEX(MO_RIS_ShareCount_WAD_Adj,0,MATCH(G$3,MO_Common_ColumnHeader,0)),"")</f>
        <v/>
      </c>
      <c r="H174" s="125" t="str">
        <f>IFERROR(INDEX(MO_RIS_ShareCount_WAD_Adj,0,MATCH(H$3,MO_Common_ColumnHeader,0)),"")</f>
        <v/>
      </c>
      <c r="I174" s="125" t="str">
        <f>IFERROR(INDEX(MO_RIS_ShareCount_WAD_Adj,0,MATCH(I$3,MO_Common_ColumnHeader,0)),"")</f>
        <v/>
      </c>
      <c r="J174" s="124" t="str">
        <f>IFERROR(INDEX(MO_RIS_ShareCount_WAD_Adj,0,MATCH(J$3,MO_Common_ColumnHeader,0)),"")</f>
        <v/>
      </c>
      <c r="K174" s="125" t="str">
        <f>IFERROR(INDEX(MO_RIS_ShareCount_WAD_Adj,0,MATCH(K$3,MO_Common_ColumnHeader,0)),"")</f>
        <v/>
      </c>
      <c r="L174" s="125" t="str">
        <f>IFERROR(INDEX(MO_RIS_ShareCount_WAD_Adj,0,MATCH(L$3,MO_Common_ColumnHeader,0)),"")</f>
        <v/>
      </c>
      <c r="M174" s="125" t="str">
        <f>IFERROR(INDEX(MO_RIS_ShareCount_WAD_Adj,0,MATCH(M$3,MO_Common_ColumnHeader,0)),"")</f>
        <v/>
      </c>
      <c r="N174" s="125" t="str">
        <f>IFERROR(INDEX(MO_RIS_ShareCount_WAD_Adj,0,MATCH(N$3,MO_Common_ColumnHeader,0)),"")</f>
        <v/>
      </c>
      <c r="O174" s="124" t="str">
        <f>IFERROR(INDEX(MO_RIS_ShareCount_WAD_Adj,0,MATCH(O$3,MO_Common_ColumnHeader,0)),"")</f>
        <v/>
      </c>
      <c r="P174" s="125" t="str">
        <f>IFERROR(INDEX(MO_RIS_ShareCount_WAD_Adj,0,MATCH(P$3,MO_Common_ColumnHeader,0)),"")</f>
        <v/>
      </c>
      <c r="Q174" s="125" t="str">
        <f>IFERROR(INDEX(MO_RIS_ShareCount_WAD_Adj,0,MATCH(Q$3,MO_Common_ColumnHeader,0)),"")</f>
        <v/>
      </c>
      <c r="R174" s="125" t="str">
        <f>IFERROR(INDEX(MO_RIS_ShareCount_WAD_Adj,0,MATCH(R$3,MO_Common_ColumnHeader,0)),"")</f>
        <v/>
      </c>
      <c r="S174" s="125" t="str">
        <f>IFERROR(INDEX(MO_RIS_ShareCount_WAD_Adj,0,MATCH(S$3,MO_Common_ColumnHeader,0)),"")</f>
        <v/>
      </c>
      <c r="T174" s="124" t="str">
        <f>IFERROR(INDEX(MO_RIS_ShareCount_WAD_Adj,0,MATCH(T$3,MO_Common_ColumnHeader,0)),"")</f>
        <v/>
      </c>
      <c r="U174" s="125" t="str">
        <f>IFERROR(INDEX(MO_RIS_ShareCount_WAD_Adj,0,MATCH(U$3,MO_Common_ColumnHeader,0)),"")</f>
        <v/>
      </c>
      <c r="V174" s="125" t="str">
        <f>IFERROR(INDEX(MO_RIS_ShareCount_WAD_Adj,0,MATCH(V$3,MO_Common_ColumnHeader,0)),"")</f>
        <v/>
      </c>
      <c r="W174" s="125" t="str">
        <f>IFERROR(INDEX(MO_RIS_ShareCount_WAD_Adj,0,MATCH(W$3,MO_Common_ColumnHeader,0)),"")</f>
        <v/>
      </c>
      <c r="X174" s="125" t="str">
        <f>IFERROR(INDEX(MO_RIS_ShareCount_WAD_Adj,0,MATCH(X$3,MO_Common_ColumnHeader,0)),"")</f>
        <v/>
      </c>
      <c r="Y174" s="124" t="str">
        <f>IFERROR(INDEX(MO_RIS_ShareCount_WAD_Adj,0,MATCH(Y$3,MO_Common_ColumnHeader,0)),"")</f>
        <v/>
      </c>
      <c r="Z174" s="125" t="str">
        <f>IFERROR(INDEX(MO_RIS_ShareCount_WAD_Adj,0,MATCH(Z$3,MO_Common_ColumnHeader,0)),"")</f>
        <v/>
      </c>
      <c r="AA174" s="125" t="str">
        <f>IFERROR(INDEX(MO_RIS_ShareCount_WAD_Adj,0,MATCH(AA$3,MO_Common_ColumnHeader,0)),"")</f>
        <v/>
      </c>
      <c r="AB174" s="125" t="str">
        <f>IFERROR(INDEX(MO_RIS_ShareCount_WAD_Adj,0,MATCH(AB$3,MO_Common_ColumnHeader,0)),"")</f>
        <v/>
      </c>
      <c r="AC174" s="125" t="str">
        <f>IFERROR(INDEX(MO_RIS_ShareCount_WAD_Adj,0,MATCH(AC$3,MO_Common_ColumnHeader,0)),"")</f>
        <v/>
      </c>
      <c r="AD174" s="124" t="str">
        <f>IFERROR(INDEX(MO_RIS_ShareCount_WAD_Adj,0,MATCH(AD$3,MO_Common_ColumnHeader,0)),"")</f>
        <v/>
      </c>
      <c r="AE174" s="124" t="str">
        <f>IFERROR(INDEX(MO_RIS_ShareCount_WAD_Adj,0,MATCH(AE$3,MO_Common_ColumnHeader,0)),"")</f>
        <v/>
      </c>
      <c r="AF174" s="124" t="str">
        <f>IFERROR(INDEX(MO_RIS_ShareCount_WAD_Adj,0,MATCH(AF$3,MO_Common_ColumnHeader,0)),"")</f>
        <v/>
      </c>
      <c r="AG174" s="126" t="str">
        <f>IFERROR(INDEX(MO_RIS_ShareCount_WAD_Adj,0,MATCH(AG$3,MO_Common_ColumnHeader,0)),"")</f>
        <v/>
      </c>
      <c r="AH174" s="43"/>
    </row>
    <row r="175" spans="1:34" s="20" customFormat="1" ht="14.25" customHeight="1" x14ac:dyDescent="0.25">
      <c r="A175" s="123"/>
      <c r="B175" s="217"/>
      <c r="C175" s="228"/>
      <c r="D175" s="124"/>
      <c r="E175" s="124"/>
      <c r="F175" s="125"/>
      <c r="G175" s="125"/>
      <c r="H175" s="125"/>
      <c r="I175" s="125"/>
      <c r="J175" s="124"/>
      <c r="K175" s="125"/>
      <c r="L175" s="125"/>
      <c r="M175" s="125"/>
      <c r="N175" s="125"/>
      <c r="O175" s="124"/>
      <c r="P175" s="125"/>
      <c r="Q175" s="125"/>
      <c r="R175" s="125"/>
      <c r="S175" s="125"/>
      <c r="T175" s="124"/>
      <c r="U175" s="125"/>
      <c r="V175" s="125"/>
      <c r="W175" s="125"/>
      <c r="X175" s="125"/>
      <c r="Y175" s="124"/>
      <c r="Z175" s="125"/>
      <c r="AA175" s="125"/>
      <c r="AB175" s="125"/>
      <c r="AC175" s="125"/>
      <c r="AD175" s="124"/>
      <c r="AE175" s="124"/>
      <c r="AF175" s="124"/>
      <c r="AG175" s="126"/>
      <c r="AH175" s="43"/>
    </row>
    <row r="176" spans="1:34" s="37" customFormat="1" ht="14.25" customHeight="1" x14ac:dyDescent="0.25">
      <c r="A176" s="136" t="s">
        <v>101</v>
      </c>
      <c r="B176" s="221"/>
      <c r="C176" s="244"/>
      <c r="D176" s="137" t="str">
        <f>IFERROR(D$173/D$148, "")</f>
        <v/>
      </c>
      <c r="E176" s="137" t="str">
        <f t="shared" ref="E176:AG176" si="111">IFERROR(E$173/E$148, "")</f>
        <v/>
      </c>
      <c r="F176" s="138" t="str">
        <f t="shared" si="111"/>
        <v/>
      </c>
      <c r="G176" s="138" t="str">
        <f t="shared" si="111"/>
        <v/>
      </c>
      <c r="H176" s="138" t="str">
        <f t="shared" si="111"/>
        <v/>
      </c>
      <c r="I176" s="138" t="str">
        <f t="shared" si="111"/>
        <v/>
      </c>
      <c r="J176" s="137" t="str">
        <f t="shared" si="111"/>
        <v/>
      </c>
      <c r="K176" s="138" t="str">
        <f t="shared" si="111"/>
        <v/>
      </c>
      <c r="L176" s="138" t="str">
        <f t="shared" si="111"/>
        <v/>
      </c>
      <c r="M176" s="138" t="str">
        <f t="shared" si="111"/>
        <v/>
      </c>
      <c r="N176" s="138" t="str">
        <f t="shared" si="111"/>
        <v/>
      </c>
      <c r="O176" s="137" t="str">
        <f t="shared" si="111"/>
        <v/>
      </c>
      <c r="P176" s="138" t="str">
        <f t="shared" si="111"/>
        <v/>
      </c>
      <c r="Q176" s="138" t="str">
        <f t="shared" si="111"/>
        <v/>
      </c>
      <c r="R176" s="138" t="str">
        <f t="shared" si="111"/>
        <v/>
      </c>
      <c r="S176" s="138" t="str">
        <f t="shared" si="111"/>
        <v/>
      </c>
      <c r="T176" s="137" t="str">
        <f t="shared" si="111"/>
        <v/>
      </c>
      <c r="U176" s="138" t="str">
        <f t="shared" si="111"/>
        <v/>
      </c>
      <c r="V176" s="138" t="str">
        <f t="shared" si="111"/>
        <v/>
      </c>
      <c r="W176" s="138" t="str">
        <f t="shared" si="111"/>
        <v/>
      </c>
      <c r="X176" s="138" t="str">
        <f t="shared" si="111"/>
        <v/>
      </c>
      <c r="Y176" s="137" t="str">
        <f t="shared" si="111"/>
        <v/>
      </c>
      <c r="Z176" s="138" t="str">
        <f t="shared" si="111"/>
        <v/>
      </c>
      <c r="AA176" s="138" t="str">
        <f t="shared" si="111"/>
        <v/>
      </c>
      <c r="AB176" s="138" t="str">
        <f t="shared" si="111"/>
        <v/>
      </c>
      <c r="AC176" s="138" t="str">
        <f t="shared" si="111"/>
        <v/>
      </c>
      <c r="AD176" s="137" t="str">
        <f t="shared" si="111"/>
        <v/>
      </c>
      <c r="AE176" s="137" t="str">
        <f t="shared" si="111"/>
        <v/>
      </c>
      <c r="AF176" s="137" t="str">
        <f t="shared" si="111"/>
        <v/>
      </c>
      <c r="AG176" s="139" t="str">
        <f t="shared" si="111"/>
        <v/>
      </c>
      <c r="AH176" s="43"/>
    </row>
    <row r="177" spans="1:34" s="145" customFormat="1" ht="14.25" customHeight="1" x14ac:dyDescent="0.25">
      <c r="A177" s="141" t="s">
        <v>102</v>
      </c>
      <c r="B177" s="223"/>
      <c r="C177" s="245"/>
      <c r="D177" s="142" t="str">
        <f>IFERROR(D$172/D$174, "")</f>
        <v/>
      </c>
      <c r="E177" s="142" t="str">
        <f t="shared" ref="E177:AG177" si="112">IFERROR(E$172/E$174, "")</f>
        <v/>
      </c>
      <c r="F177" s="143" t="str">
        <f t="shared" si="112"/>
        <v/>
      </c>
      <c r="G177" s="143" t="str">
        <f t="shared" si="112"/>
        <v/>
      </c>
      <c r="H177" s="143" t="str">
        <f t="shared" si="112"/>
        <v/>
      </c>
      <c r="I177" s="143" t="str">
        <f t="shared" si="112"/>
        <v/>
      </c>
      <c r="J177" s="142" t="str">
        <f t="shared" si="112"/>
        <v/>
      </c>
      <c r="K177" s="143" t="str">
        <f t="shared" si="112"/>
        <v/>
      </c>
      <c r="L177" s="143" t="str">
        <f t="shared" si="112"/>
        <v/>
      </c>
      <c r="M177" s="143" t="str">
        <f t="shared" si="112"/>
        <v/>
      </c>
      <c r="N177" s="143" t="str">
        <f t="shared" si="112"/>
        <v/>
      </c>
      <c r="O177" s="142" t="str">
        <f t="shared" si="112"/>
        <v/>
      </c>
      <c r="P177" s="143" t="str">
        <f t="shared" si="112"/>
        <v/>
      </c>
      <c r="Q177" s="143" t="str">
        <f t="shared" si="112"/>
        <v/>
      </c>
      <c r="R177" s="143" t="str">
        <f t="shared" si="112"/>
        <v/>
      </c>
      <c r="S177" s="143" t="str">
        <f t="shared" si="112"/>
        <v/>
      </c>
      <c r="T177" s="142" t="str">
        <f t="shared" si="112"/>
        <v/>
      </c>
      <c r="U177" s="143" t="str">
        <f t="shared" si="112"/>
        <v/>
      </c>
      <c r="V177" s="143" t="str">
        <f t="shared" si="112"/>
        <v/>
      </c>
      <c r="W177" s="143" t="str">
        <f t="shared" si="112"/>
        <v/>
      </c>
      <c r="X177" s="143" t="str">
        <f t="shared" si="112"/>
        <v/>
      </c>
      <c r="Y177" s="142" t="str">
        <f t="shared" si="112"/>
        <v/>
      </c>
      <c r="Z177" s="143" t="str">
        <f t="shared" si="112"/>
        <v/>
      </c>
      <c r="AA177" s="143" t="str">
        <f t="shared" si="112"/>
        <v/>
      </c>
      <c r="AB177" s="143" t="str">
        <f t="shared" si="112"/>
        <v/>
      </c>
      <c r="AC177" s="143" t="str">
        <f t="shared" si="112"/>
        <v/>
      </c>
      <c r="AD177" s="142" t="str">
        <f t="shared" si="112"/>
        <v/>
      </c>
      <c r="AE177" s="142" t="str">
        <f t="shared" si="112"/>
        <v/>
      </c>
      <c r="AF177" s="142" t="str">
        <f t="shared" si="112"/>
        <v/>
      </c>
      <c r="AG177" s="144" t="str">
        <f t="shared" si="112"/>
        <v/>
      </c>
      <c r="AH177" s="43"/>
    </row>
    <row r="178" spans="1:34" s="50" customFormat="1" ht="14.25" customHeight="1" x14ac:dyDescent="0.25">
      <c r="A178" s="70" t="s">
        <v>103</v>
      </c>
      <c r="B178" s="207"/>
      <c r="C178" s="237"/>
      <c r="D178" s="97" t="str">
        <f>IFERROR(D$173/(D$81+D$82), "")</f>
        <v/>
      </c>
      <c r="E178" s="97" t="str">
        <f t="shared" ref="E178:AG178" si="113">IFERROR(E$173/(E$81+E$82), "")</f>
        <v/>
      </c>
      <c r="F178" s="98" t="str">
        <f t="shared" si="113"/>
        <v/>
      </c>
      <c r="G178" s="98" t="str">
        <f t="shared" si="113"/>
        <v/>
      </c>
      <c r="H178" s="98" t="str">
        <f t="shared" si="113"/>
        <v/>
      </c>
      <c r="I178" s="98" t="str">
        <f t="shared" si="113"/>
        <v/>
      </c>
      <c r="J178" s="97" t="str">
        <f t="shared" si="113"/>
        <v/>
      </c>
      <c r="K178" s="98" t="str">
        <f t="shared" si="113"/>
        <v/>
      </c>
      <c r="L178" s="98" t="str">
        <f t="shared" si="113"/>
        <v/>
      </c>
      <c r="M178" s="98" t="str">
        <f t="shared" si="113"/>
        <v/>
      </c>
      <c r="N178" s="98" t="str">
        <f t="shared" si="113"/>
        <v/>
      </c>
      <c r="O178" s="97" t="str">
        <f t="shared" si="113"/>
        <v/>
      </c>
      <c r="P178" s="98" t="str">
        <f t="shared" si="113"/>
        <v/>
      </c>
      <c r="Q178" s="98" t="str">
        <f t="shared" si="113"/>
        <v/>
      </c>
      <c r="R178" s="98" t="str">
        <f t="shared" si="113"/>
        <v/>
      </c>
      <c r="S178" s="98" t="str">
        <f t="shared" si="113"/>
        <v/>
      </c>
      <c r="T178" s="97" t="str">
        <f t="shared" si="113"/>
        <v/>
      </c>
      <c r="U178" s="98" t="str">
        <f t="shared" si="113"/>
        <v/>
      </c>
      <c r="V178" s="98" t="str">
        <f t="shared" si="113"/>
        <v/>
      </c>
      <c r="W178" s="98" t="str">
        <f t="shared" si="113"/>
        <v/>
      </c>
      <c r="X178" s="98" t="str">
        <f t="shared" si="113"/>
        <v/>
      </c>
      <c r="Y178" s="97" t="str">
        <f t="shared" si="113"/>
        <v/>
      </c>
      <c r="Z178" s="98" t="str">
        <f t="shared" si="113"/>
        <v/>
      </c>
      <c r="AA178" s="98" t="str">
        <f t="shared" si="113"/>
        <v/>
      </c>
      <c r="AB178" s="98" t="str">
        <f t="shared" si="113"/>
        <v/>
      </c>
      <c r="AC178" s="98" t="str">
        <f t="shared" si="113"/>
        <v/>
      </c>
      <c r="AD178" s="97" t="str">
        <f t="shared" si="113"/>
        <v/>
      </c>
      <c r="AE178" s="97" t="str">
        <f t="shared" si="113"/>
        <v/>
      </c>
      <c r="AF178" s="97" t="str">
        <f t="shared" si="113"/>
        <v/>
      </c>
      <c r="AG178" s="99" t="str">
        <f t="shared" si="113"/>
        <v/>
      </c>
      <c r="AH178" s="43"/>
    </row>
    <row r="179" spans="1:34" s="50" customFormat="1" ht="14.25" customHeight="1" x14ac:dyDescent="0.25">
      <c r="A179" s="70" t="s">
        <v>104</v>
      </c>
      <c r="B179" s="207"/>
      <c r="C179" s="237"/>
      <c r="D179" s="97" t="str">
        <f>IFERROR(D$173/D$81, "")</f>
        <v/>
      </c>
      <c r="E179" s="97" t="str">
        <f t="shared" ref="E179:AG179" si="114">IFERROR(E$173/E$81, "")</f>
        <v/>
      </c>
      <c r="F179" s="98" t="str">
        <f t="shared" si="114"/>
        <v/>
      </c>
      <c r="G179" s="98" t="str">
        <f t="shared" si="114"/>
        <v/>
      </c>
      <c r="H179" s="98" t="str">
        <f t="shared" si="114"/>
        <v/>
      </c>
      <c r="I179" s="98" t="str">
        <f t="shared" si="114"/>
        <v/>
      </c>
      <c r="J179" s="97" t="str">
        <f t="shared" si="114"/>
        <v/>
      </c>
      <c r="K179" s="98" t="str">
        <f t="shared" si="114"/>
        <v/>
      </c>
      <c r="L179" s="98" t="str">
        <f t="shared" si="114"/>
        <v/>
      </c>
      <c r="M179" s="98" t="str">
        <f t="shared" si="114"/>
        <v/>
      </c>
      <c r="N179" s="98" t="str">
        <f t="shared" si="114"/>
        <v/>
      </c>
      <c r="O179" s="97" t="str">
        <f t="shared" si="114"/>
        <v/>
      </c>
      <c r="P179" s="98" t="str">
        <f t="shared" si="114"/>
        <v/>
      </c>
      <c r="Q179" s="98" t="str">
        <f t="shared" si="114"/>
        <v/>
      </c>
      <c r="R179" s="98" t="str">
        <f t="shared" si="114"/>
        <v/>
      </c>
      <c r="S179" s="98" t="str">
        <f t="shared" si="114"/>
        <v/>
      </c>
      <c r="T179" s="97" t="str">
        <f t="shared" si="114"/>
        <v/>
      </c>
      <c r="U179" s="98" t="str">
        <f t="shared" si="114"/>
        <v/>
      </c>
      <c r="V179" s="98" t="str">
        <f t="shared" si="114"/>
        <v/>
      </c>
      <c r="W179" s="98" t="str">
        <f t="shared" si="114"/>
        <v/>
      </c>
      <c r="X179" s="98" t="str">
        <f t="shared" si="114"/>
        <v/>
      </c>
      <c r="Y179" s="97" t="str">
        <f t="shared" si="114"/>
        <v/>
      </c>
      <c r="Z179" s="98" t="str">
        <f t="shared" si="114"/>
        <v/>
      </c>
      <c r="AA179" s="98" t="str">
        <f t="shared" si="114"/>
        <v/>
      </c>
      <c r="AB179" s="98" t="str">
        <f t="shared" si="114"/>
        <v/>
      </c>
      <c r="AC179" s="98" t="str">
        <f t="shared" si="114"/>
        <v/>
      </c>
      <c r="AD179" s="97" t="str">
        <f t="shared" si="114"/>
        <v/>
      </c>
      <c r="AE179" s="97" t="str">
        <f t="shared" si="114"/>
        <v/>
      </c>
      <c r="AF179" s="97" t="str">
        <f t="shared" si="114"/>
        <v/>
      </c>
      <c r="AG179" s="99" t="str">
        <f t="shared" si="114"/>
        <v/>
      </c>
      <c r="AH179" s="43"/>
    </row>
    <row r="180" spans="1:34" ht="14.25" customHeight="1" x14ac:dyDescent="0.25">
      <c r="A180" s="140"/>
      <c r="B180" s="222"/>
      <c r="C180" s="226"/>
      <c r="D180" s="39"/>
      <c r="E180" s="39"/>
      <c r="F180" s="146"/>
      <c r="J180" s="39"/>
      <c r="O180" s="39"/>
      <c r="T180" s="39"/>
      <c r="Y180" s="39"/>
      <c r="AD180" s="39"/>
      <c r="AE180" s="39"/>
      <c r="AF180" s="39"/>
      <c r="AG180" s="41"/>
      <c r="AH180" s="43"/>
    </row>
    <row r="181" spans="1:34" s="20" customFormat="1" ht="14.25" customHeight="1" outlineLevel="1" x14ac:dyDescent="0.25">
      <c r="A181" s="135" t="s">
        <v>105</v>
      </c>
      <c r="B181" s="220"/>
      <c r="C181" s="228"/>
      <c r="D181" s="147" t="str">
        <f>IFERROR(IFERROR(INDEX(MO_CFSum_Dividend,0,MATCH(D$3,MO_Common_ColumnHeader,0)),INDEX(MO_DS_Dividend,0,MATCH(D$3,MO_Common_ColumnHeader,0))), "")</f>
        <v/>
      </c>
      <c r="E181" s="147" t="str">
        <f>IFERROR(IFERROR(INDEX(MO_CFSum_Dividend,0,MATCH(E$3,MO_Common_ColumnHeader,0)),INDEX(MO_DS_Dividend,0,MATCH(E$3,MO_Common_ColumnHeader,0))), "")</f>
        <v/>
      </c>
      <c r="F181" s="43" t="str">
        <f>IFERROR(IFERROR(INDEX(MO_CFSum_Dividend,0,MATCH(F$3,MO_Common_ColumnHeader,0)),INDEX(MO_DS_Dividend,0,MATCH(F$3,MO_Common_ColumnHeader,0))), "")</f>
        <v/>
      </c>
      <c r="G181" s="43" t="str">
        <f>IFERROR(IFERROR(INDEX(MO_CFSum_Dividend,0,MATCH(G$3,MO_Common_ColumnHeader,0)),INDEX(MO_DS_Dividend,0,MATCH(G$3,MO_Common_ColumnHeader,0))), "")</f>
        <v/>
      </c>
      <c r="H181" s="43" t="str">
        <f>IFERROR(IFERROR(INDEX(MO_CFSum_Dividend,0,MATCH(H$3,MO_Common_ColumnHeader,0)),INDEX(MO_DS_Dividend,0,MATCH(H$3,MO_Common_ColumnHeader,0))), "")</f>
        <v/>
      </c>
      <c r="I181" s="43" t="str">
        <f>IFERROR(IFERROR(INDEX(MO_CFSum_Dividend,0,MATCH(I$3,MO_Common_ColumnHeader,0)),INDEX(MO_DS_Dividend,0,MATCH(I$3,MO_Common_ColumnHeader,0))), "")</f>
        <v/>
      </c>
      <c r="J181" s="147" t="str">
        <f>IFERROR(IFERROR(INDEX(MO_CFSum_Dividend,0,MATCH(J$3,MO_Common_ColumnHeader,0)),INDEX(MO_DS_Dividend,0,MATCH(J$3,MO_Common_ColumnHeader,0))), "")</f>
        <v/>
      </c>
      <c r="K181" s="43" t="str">
        <f>IFERROR(IFERROR(INDEX(MO_CFSum_Dividend,0,MATCH(K$3,MO_Common_ColumnHeader,0)),INDEX(MO_DS_Dividend,0,MATCH(K$3,MO_Common_ColumnHeader,0))), "")</f>
        <v/>
      </c>
      <c r="L181" s="43" t="str">
        <f>IFERROR(IFERROR(INDEX(MO_CFSum_Dividend,0,MATCH(L$3,MO_Common_ColumnHeader,0)),INDEX(MO_DS_Dividend,0,MATCH(L$3,MO_Common_ColumnHeader,0))), "")</f>
        <v/>
      </c>
      <c r="M181" s="43" t="str">
        <f>IFERROR(IFERROR(INDEX(MO_CFSum_Dividend,0,MATCH(M$3,MO_Common_ColumnHeader,0)),INDEX(MO_DS_Dividend,0,MATCH(M$3,MO_Common_ColumnHeader,0))), "")</f>
        <v/>
      </c>
      <c r="N181" s="43" t="str">
        <f>IFERROR(IFERROR(INDEX(MO_CFSum_Dividend,0,MATCH(N$3,MO_Common_ColumnHeader,0)),INDEX(MO_DS_Dividend,0,MATCH(N$3,MO_Common_ColumnHeader,0))), "")</f>
        <v/>
      </c>
      <c r="O181" s="147" t="str">
        <f>IFERROR(IFERROR(INDEX(MO_CFSum_Dividend,0,MATCH(O$3,MO_Common_ColumnHeader,0)),INDEX(MO_DS_Dividend,0,MATCH(O$3,MO_Common_ColumnHeader,0))), "")</f>
        <v/>
      </c>
      <c r="P181" s="43" t="str">
        <f>IFERROR(IFERROR(INDEX(MO_CFSum_Dividend,0,MATCH(P$3,MO_Common_ColumnHeader,0)),INDEX(MO_DS_Dividend,0,MATCH(P$3,MO_Common_ColumnHeader,0))), "")</f>
        <v/>
      </c>
      <c r="Q181" s="43" t="str">
        <f>IFERROR(IFERROR(INDEX(MO_CFSum_Dividend,0,MATCH(Q$3,MO_Common_ColumnHeader,0)),INDEX(MO_DS_Dividend,0,MATCH(Q$3,MO_Common_ColumnHeader,0))), "")</f>
        <v/>
      </c>
      <c r="R181" s="43" t="str">
        <f>IFERROR(IFERROR(INDEX(MO_CFSum_Dividend,0,MATCH(R$3,MO_Common_ColumnHeader,0)),INDEX(MO_DS_Dividend,0,MATCH(R$3,MO_Common_ColumnHeader,0))), "")</f>
        <v/>
      </c>
      <c r="S181" s="43" t="str">
        <f>IFERROR(IFERROR(INDEX(MO_CFSum_Dividend,0,MATCH(S$3,MO_Common_ColumnHeader,0)),INDEX(MO_DS_Dividend,0,MATCH(S$3,MO_Common_ColumnHeader,0))), "")</f>
        <v/>
      </c>
      <c r="T181" s="147" t="str">
        <f>IFERROR(IFERROR(INDEX(MO_CFSum_Dividend,0,MATCH(T$3,MO_Common_ColumnHeader,0)),INDEX(MO_DS_Dividend,0,MATCH(T$3,MO_Common_ColumnHeader,0))), "")</f>
        <v/>
      </c>
      <c r="U181" s="43" t="str">
        <f>IFERROR(IFERROR(INDEX(MO_CFSum_Dividend,0,MATCH(U$3,MO_Common_ColumnHeader,0)),INDEX(MO_DS_Dividend,0,MATCH(U$3,MO_Common_ColumnHeader,0))), "")</f>
        <v/>
      </c>
      <c r="V181" s="43" t="str">
        <f>IFERROR(IFERROR(INDEX(MO_CFSum_Dividend,0,MATCH(V$3,MO_Common_ColumnHeader,0)),INDEX(MO_DS_Dividend,0,MATCH(V$3,MO_Common_ColumnHeader,0))), "")</f>
        <v/>
      </c>
      <c r="W181" s="43" t="str">
        <f>IFERROR(IFERROR(INDEX(MO_CFSum_Dividend,0,MATCH(W$3,MO_Common_ColumnHeader,0)),INDEX(MO_DS_Dividend,0,MATCH(W$3,MO_Common_ColumnHeader,0))), "")</f>
        <v/>
      </c>
      <c r="X181" s="43" t="str">
        <f>IFERROR(IFERROR(INDEX(MO_CFSum_Dividend,0,MATCH(X$3,MO_Common_ColumnHeader,0)),INDEX(MO_DS_Dividend,0,MATCH(X$3,MO_Common_ColumnHeader,0))), "")</f>
        <v/>
      </c>
      <c r="Y181" s="147" t="str">
        <f>IFERROR(IFERROR(INDEX(MO_CFSum_Dividend,0,MATCH(Y$3,MO_Common_ColumnHeader,0)),INDEX(MO_DS_Dividend,0,MATCH(Y$3,MO_Common_ColumnHeader,0))), "")</f>
        <v/>
      </c>
      <c r="Z181" s="43" t="str">
        <f>IFERROR(IFERROR(INDEX(MO_CFSum_Dividend,0,MATCH(Z$3,MO_Common_ColumnHeader,0)),INDEX(MO_DS_Dividend,0,MATCH(Z$3,MO_Common_ColumnHeader,0))), "")</f>
        <v/>
      </c>
      <c r="AA181" s="43" t="str">
        <f>IFERROR(IFERROR(INDEX(MO_CFSum_Dividend,0,MATCH(AA$3,MO_Common_ColumnHeader,0)),INDEX(MO_DS_Dividend,0,MATCH(AA$3,MO_Common_ColumnHeader,0))), "")</f>
        <v/>
      </c>
      <c r="AB181" s="43" t="str">
        <f>IFERROR(IFERROR(INDEX(MO_CFSum_Dividend,0,MATCH(AB$3,MO_Common_ColumnHeader,0)),INDEX(MO_DS_Dividend,0,MATCH(AB$3,MO_Common_ColumnHeader,0))), "")</f>
        <v/>
      </c>
      <c r="AC181" s="43" t="str">
        <f>IFERROR(IFERROR(INDEX(MO_CFSum_Dividend,0,MATCH(AC$3,MO_Common_ColumnHeader,0)),INDEX(MO_DS_Dividend,0,MATCH(AC$3,MO_Common_ColumnHeader,0))), "")</f>
        <v/>
      </c>
      <c r="AD181" s="147" t="str">
        <f>IFERROR(IFERROR(INDEX(MO_CFSum_Dividend,0,MATCH(AD$3,MO_Common_ColumnHeader,0)),INDEX(MO_DS_Dividend,0,MATCH(AD$3,MO_Common_ColumnHeader,0))), "")</f>
        <v/>
      </c>
      <c r="AE181" s="147" t="str">
        <f>IFERROR(IFERROR(INDEX(MO_CFSum_Dividend,0,MATCH(AE$3,MO_Common_ColumnHeader,0)),INDEX(MO_DS_Dividend,0,MATCH(AE$3,MO_Common_ColumnHeader,0))), "")</f>
        <v/>
      </c>
      <c r="AF181" s="147" t="str">
        <f>IFERROR(IFERROR(INDEX(MO_CFSum_Dividend,0,MATCH(AF$3,MO_Common_ColumnHeader,0)),INDEX(MO_DS_Dividend,0,MATCH(AF$3,MO_Common_ColumnHeader,0))), "")</f>
        <v/>
      </c>
      <c r="AG181" s="148" t="str">
        <f>IFERROR(IFERROR(INDEX(MO_CFSum_Dividend,0,MATCH(AG$3,MO_Common_ColumnHeader,0)),INDEX(MO_DS_Dividend,0,MATCH(AG$3,MO_Common_ColumnHeader,0))), "")</f>
        <v/>
      </c>
      <c r="AH181" s="43"/>
    </row>
    <row r="182" spans="1:34" s="20" customFormat="1" ht="14.25" customHeight="1" outlineLevel="1" x14ac:dyDescent="0.25">
      <c r="A182" s="16" t="str">
        <f>"LTM "&amp;A181</f>
        <v>LTM Dividends Paid</v>
      </c>
      <c r="B182" s="197"/>
      <c r="C182" s="228"/>
      <c r="D182" s="124" t="str">
        <f t="shared" ref="D182:AG182" si="115">IFERROR(IF(LEFT(D$3,1)="F",D181,
IF(LEFT(D$3,2)="Q1",D181+INDEX(181:181,0,MATCH("Q4-"&amp;RIGHT(D$3,4)-1,$3:$3,0))+INDEX(181:181,0,MATCH("Q3-"&amp;RIGHT(D$3,4)-1,$3:$3,0))+INDEX(181:181,0,MATCH("Q2-"&amp;RIGHT(D$3,4)-1,$3:$3,0)),
IF(LEFT(D$3,2)="Q2",D181+INDEX(181:181,0,MATCH("Q4-"&amp;RIGHT(D$3,4)-1,$3:$3,0))+INDEX(181:181,0,MATCH("Q3-"&amp;RIGHT(D$3,4)-1,$3:$3,0))+INDEX(181:181,0,MATCH("Q1-"&amp;RIGHT(D$3,4),$3:$3,0)),
IF(LEFT(D$3,2)="Q3",D181+INDEX(181:181,0,MATCH("Q4-"&amp;RIGHT(D$3,4)-1,$3:$3,0))+INDEX(181:181,0,MATCH("Q2-"&amp;RIGHT(D$3,4),$3:$3,0))+INDEX(181:181,0,MATCH("Q1-"&amp;RIGHT(D$3,4),$3:$3,0)),
IF(LEFT(D$3,2)="Q4",INDEX(181:181,0,MATCH("FY"&amp;RIGHT(D$3,4),$3:$3,0))))))), "")</f>
        <v/>
      </c>
      <c r="E182" s="124" t="str">
        <f t="shared" si="115"/>
        <v/>
      </c>
      <c r="F182" s="254" t="str">
        <f t="shared" si="115"/>
        <v/>
      </c>
      <c r="G182" s="254" t="str">
        <f t="shared" si="115"/>
        <v/>
      </c>
      <c r="H182" s="254" t="str">
        <f t="shared" si="115"/>
        <v/>
      </c>
      <c r="I182" s="254" t="str">
        <f t="shared" si="115"/>
        <v/>
      </c>
      <c r="J182" s="124" t="str">
        <f t="shared" si="115"/>
        <v/>
      </c>
      <c r="K182" s="254" t="str">
        <f t="shared" si="115"/>
        <v/>
      </c>
      <c r="L182" s="254" t="str">
        <f t="shared" si="115"/>
        <v/>
      </c>
      <c r="M182" s="254" t="str">
        <f t="shared" si="115"/>
        <v/>
      </c>
      <c r="N182" s="254" t="str">
        <f t="shared" si="115"/>
        <v/>
      </c>
      <c r="O182" s="124" t="str">
        <f t="shared" si="115"/>
        <v/>
      </c>
      <c r="P182" s="254" t="str">
        <f t="shared" si="115"/>
        <v/>
      </c>
      <c r="Q182" s="254" t="str">
        <f t="shared" si="115"/>
        <v/>
      </c>
      <c r="R182" s="254" t="str">
        <f t="shared" si="115"/>
        <v/>
      </c>
      <c r="S182" s="254" t="str">
        <f t="shared" si="115"/>
        <v/>
      </c>
      <c r="T182" s="124" t="str">
        <f t="shared" si="115"/>
        <v/>
      </c>
      <c r="U182" s="254" t="str">
        <f t="shared" si="115"/>
        <v/>
      </c>
      <c r="V182" s="254" t="str">
        <f t="shared" si="115"/>
        <v/>
      </c>
      <c r="W182" s="254" t="str">
        <f t="shared" si="115"/>
        <v/>
      </c>
      <c r="X182" s="254" t="str">
        <f t="shared" si="115"/>
        <v/>
      </c>
      <c r="Y182" s="124" t="str">
        <f t="shared" si="115"/>
        <v/>
      </c>
      <c r="Z182" s="254" t="str">
        <f t="shared" si="115"/>
        <v/>
      </c>
      <c r="AA182" s="254" t="str">
        <f t="shared" si="115"/>
        <v/>
      </c>
      <c r="AB182" s="254" t="str">
        <f t="shared" si="115"/>
        <v/>
      </c>
      <c r="AC182" s="254" t="str">
        <f t="shared" si="115"/>
        <v/>
      </c>
      <c r="AD182" s="124" t="str">
        <f t="shared" si="115"/>
        <v/>
      </c>
      <c r="AE182" s="124" t="str">
        <f t="shared" si="115"/>
        <v/>
      </c>
      <c r="AF182" s="124" t="str">
        <f t="shared" si="115"/>
        <v/>
      </c>
      <c r="AG182" s="126" t="str">
        <f t="shared" si="115"/>
        <v/>
      </c>
      <c r="AH182" s="43"/>
    </row>
    <row r="183" spans="1:34" ht="14.25" customHeight="1" outlineLevel="1" x14ac:dyDescent="0.25">
      <c r="A183" s="140"/>
      <c r="B183" s="222"/>
      <c r="C183" s="226"/>
      <c r="D183" s="39"/>
      <c r="E183" s="39"/>
      <c r="F183" s="146"/>
      <c r="J183" s="39"/>
      <c r="O183" s="39"/>
      <c r="T183" s="39"/>
      <c r="Y183" s="39"/>
      <c r="AD183" s="39"/>
      <c r="AE183" s="39"/>
      <c r="AF183" s="39"/>
      <c r="AG183" s="41"/>
      <c r="AH183" s="43"/>
    </row>
    <row r="184" spans="1:34" ht="14.25" customHeight="1" x14ac:dyDescent="0.25">
      <c r="A184" s="70" t="s">
        <v>106</v>
      </c>
      <c r="B184" s="207"/>
      <c r="C184" s="226"/>
      <c r="D184" s="82" t="e">
        <f t="shared" ref="D184:AG184" si="116">-D182/D22</f>
        <v>#VALUE!</v>
      </c>
      <c r="E184" s="82" t="e">
        <f t="shared" si="116"/>
        <v>#VALUE!</v>
      </c>
      <c r="F184" s="149" t="e">
        <f t="shared" si="116"/>
        <v>#VALUE!</v>
      </c>
      <c r="G184" s="37" t="e">
        <f t="shared" si="116"/>
        <v>#VALUE!</v>
      </c>
      <c r="H184" s="37" t="e">
        <f t="shared" si="116"/>
        <v>#VALUE!</v>
      </c>
      <c r="I184" s="37" t="e">
        <f t="shared" si="116"/>
        <v>#VALUE!</v>
      </c>
      <c r="J184" s="82" t="e">
        <f t="shared" si="116"/>
        <v>#VALUE!</v>
      </c>
      <c r="K184" s="37" t="e">
        <f t="shared" si="116"/>
        <v>#VALUE!</v>
      </c>
      <c r="L184" s="37" t="e">
        <f t="shared" si="116"/>
        <v>#VALUE!</v>
      </c>
      <c r="M184" s="37" t="e">
        <f t="shared" si="116"/>
        <v>#VALUE!</v>
      </c>
      <c r="N184" s="37" t="e">
        <f t="shared" si="116"/>
        <v>#VALUE!</v>
      </c>
      <c r="O184" s="82" t="e">
        <f t="shared" si="116"/>
        <v>#VALUE!</v>
      </c>
      <c r="P184" s="37" t="e">
        <f t="shared" si="116"/>
        <v>#VALUE!</v>
      </c>
      <c r="Q184" s="37" t="e">
        <f t="shared" si="116"/>
        <v>#VALUE!</v>
      </c>
      <c r="R184" s="37" t="e">
        <f t="shared" si="116"/>
        <v>#VALUE!</v>
      </c>
      <c r="S184" s="37" t="e">
        <f t="shared" si="116"/>
        <v>#VALUE!</v>
      </c>
      <c r="T184" s="82" t="e">
        <f t="shared" si="116"/>
        <v>#VALUE!</v>
      </c>
      <c r="U184" s="37" t="e">
        <f t="shared" si="116"/>
        <v>#VALUE!</v>
      </c>
      <c r="V184" s="37" t="e">
        <f t="shared" si="116"/>
        <v>#VALUE!</v>
      </c>
      <c r="W184" s="37" t="e">
        <f t="shared" si="116"/>
        <v>#VALUE!</v>
      </c>
      <c r="X184" s="37" t="e">
        <f t="shared" si="116"/>
        <v>#VALUE!</v>
      </c>
      <c r="Y184" s="82" t="e">
        <f t="shared" si="116"/>
        <v>#VALUE!</v>
      </c>
      <c r="Z184" s="37" t="e">
        <f t="shared" si="116"/>
        <v>#VALUE!</v>
      </c>
      <c r="AA184" s="37" t="e">
        <f t="shared" si="116"/>
        <v>#VALUE!</v>
      </c>
      <c r="AB184" s="37" t="e">
        <f t="shared" si="116"/>
        <v>#VALUE!</v>
      </c>
      <c r="AC184" s="37" t="e">
        <f t="shared" si="116"/>
        <v>#VALUE!</v>
      </c>
      <c r="AD184" s="82" t="e">
        <f t="shared" si="116"/>
        <v>#VALUE!</v>
      </c>
      <c r="AE184" s="82" t="e">
        <f t="shared" si="116"/>
        <v>#VALUE!</v>
      </c>
      <c r="AF184" s="82" t="e">
        <f t="shared" si="116"/>
        <v>#VALUE!</v>
      </c>
      <c r="AG184" s="84" t="e">
        <f t="shared" si="116"/>
        <v>#VALUE!</v>
      </c>
      <c r="AH184" s="43"/>
    </row>
    <row r="185" spans="1:34" ht="14.25" customHeight="1" x14ac:dyDescent="0.25">
      <c r="A185" s="70" t="s">
        <v>107</v>
      </c>
      <c r="B185" s="207"/>
      <c r="C185" s="226"/>
      <c r="D185" s="82" t="e">
        <f>1-D184</f>
        <v>#VALUE!</v>
      </c>
      <c r="E185" s="82" t="e">
        <f t="shared" ref="E185:AG185" si="117">1-E184</f>
        <v>#VALUE!</v>
      </c>
      <c r="F185" s="149" t="e">
        <f t="shared" si="117"/>
        <v>#VALUE!</v>
      </c>
      <c r="G185" s="37" t="e">
        <f t="shared" si="117"/>
        <v>#VALUE!</v>
      </c>
      <c r="H185" s="37" t="e">
        <f t="shared" si="117"/>
        <v>#VALUE!</v>
      </c>
      <c r="I185" s="37" t="e">
        <f t="shared" si="117"/>
        <v>#VALUE!</v>
      </c>
      <c r="J185" s="82" t="e">
        <f t="shared" si="117"/>
        <v>#VALUE!</v>
      </c>
      <c r="K185" s="37" t="e">
        <f t="shared" si="117"/>
        <v>#VALUE!</v>
      </c>
      <c r="L185" s="37" t="e">
        <f t="shared" si="117"/>
        <v>#VALUE!</v>
      </c>
      <c r="M185" s="37" t="e">
        <f t="shared" si="117"/>
        <v>#VALUE!</v>
      </c>
      <c r="N185" s="37" t="e">
        <f t="shared" si="117"/>
        <v>#VALUE!</v>
      </c>
      <c r="O185" s="82" t="e">
        <f t="shared" si="117"/>
        <v>#VALUE!</v>
      </c>
      <c r="P185" s="37" t="e">
        <f t="shared" si="117"/>
        <v>#VALUE!</v>
      </c>
      <c r="Q185" s="37" t="e">
        <f t="shared" si="117"/>
        <v>#VALUE!</v>
      </c>
      <c r="R185" s="37" t="e">
        <f t="shared" si="117"/>
        <v>#VALUE!</v>
      </c>
      <c r="S185" s="37" t="e">
        <f t="shared" si="117"/>
        <v>#VALUE!</v>
      </c>
      <c r="T185" s="82" t="e">
        <f t="shared" si="117"/>
        <v>#VALUE!</v>
      </c>
      <c r="U185" s="37" t="e">
        <f t="shared" si="117"/>
        <v>#VALUE!</v>
      </c>
      <c r="V185" s="37" t="e">
        <f t="shared" si="117"/>
        <v>#VALUE!</v>
      </c>
      <c r="W185" s="37" t="e">
        <f t="shared" si="117"/>
        <v>#VALUE!</v>
      </c>
      <c r="X185" s="37" t="e">
        <f t="shared" si="117"/>
        <v>#VALUE!</v>
      </c>
      <c r="Y185" s="82" t="e">
        <f t="shared" si="117"/>
        <v>#VALUE!</v>
      </c>
      <c r="Z185" s="37" t="e">
        <f t="shared" si="117"/>
        <v>#VALUE!</v>
      </c>
      <c r="AA185" s="37" t="e">
        <f t="shared" si="117"/>
        <v>#VALUE!</v>
      </c>
      <c r="AB185" s="37" t="e">
        <f t="shared" si="117"/>
        <v>#VALUE!</v>
      </c>
      <c r="AC185" s="37" t="e">
        <f t="shared" si="117"/>
        <v>#VALUE!</v>
      </c>
      <c r="AD185" s="82" t="e">
        <f t="shared" si="117"/>
        <v>#VALUE!</v>
      </c>
      <c r="AE185" s="82" t="e">
        <f t="shared" si="117"/>
        <v>#VALUE!</v>
      </c>
      <c r="AF185" s="82" t="e">
        <f t="shared" si="117"/>
        <v>#VALUE!</v>
      </c>
      <c r="AG185" s="84" t="e">
        <f t="shared" si="117"/>
        <v>#VALUE!</v>
      </c>
      <c r="AH185" s="43"/>
    </row>
    <row r="186" spans="1:34" ht="14.25" customHeight="1" thickBot="1" x14ac:dyDescent="0.3">
      <c r="A186" s="150"/>
      <c r="B186" s="152"/>
      <c r="C186" s="246"/>
      <c r="D186" s="151"/>
      <c r="E186" s="151"/>
      <c r="F186" s="152"/>
      <c r="G186" s="153"/>
      <c r="H186" s="153"/>
      <c r="I186" s="153"/>
      <c r="J186" s="151"/>
      <c r="K186" s="153"/>
      <c r="L186" s="153"/>
      <c r="M186" s="153"/>
      <c r="N186" s="153"/>
      <c r="O186" s="151"/>
      <c r="P186" s="153"/>
      <c r="Q186" s="153"/>
      <c r="R186" s="153"/>
      <c r="S186" s="153"/>
      <c r="T186" s="151"/>
      <c r="U186" s="153"/>
      <c r="V186" s="153"/>
      <c r="W186" s="153"/>
      <c r="X186" s="153"/>
      <c r="Y186" s="151"/>
      <c r="Z186" s="153"/>
      <c r="AA186" s="153"/>
      <c r="AB186" s="153"/>
      <c r="AC186" s="153"/>
      <c r="AD186" s="151"/>
      <c r="AE186" s="151"/>
      <c r="AF186" s="151"/>
      <c r="AG186" s="154"/>
      <c r="AH186" s="43"/>
    </row>
    <row r="187" spans="1:34" s="26" customFormat="1" ht="14.25" customHeight="1" x14ac:dyDescent="0.25">
      <c r="A187" s="155"/>
      <c r="B187" s="155"/>
      <c r="C187" s="247"/>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row>
    <row r="189" spans="1:34" ht="14.25" customHeight="1" x14ac:dyDescent="0.25">
      <c r="A189" s="6" t="s">
        <v>144</v>
      </c>
    </row>
    <row r="190" spans="1:34" ht="14.25" customHeight="1" x14ac:dyDescent="0.25">
      <c r="A190" s="6" t="s">
        <v>145</v>
      </c>
    </row>
  </sheetData>
  <pageMargins left="0.23622047244094491" right="0.23622047244094491" top="0.15748031496062992" bottom="0.15748031496062992" header="0.11811023622047245" footer="0.11811023622047245"/>
  <pageSetup scale="44" fitToHeight="0" orientation="portrait" r:id="rId1"/>
  <headerFooter>
    <oddFooter>&amp;LINTERNAL</oddFooter>
    <evenFooter>&amp;LINTERNAL</evenFooter>
    <firstFooter>&amp;LINTERNAL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47CD0-A36F-4FC2-9363-801F380F5B90}">
  <sheetPr codeName="Sheet3">
    <tabColor theme="0"/>
    <pageSetUpPr fitToPage="1"/>
  </sheetPr>
  <dimension ref="A1:X190"/>
  <sheetViews>
    <sheetView zoomScale="85" zoomScaleNormal="85" workbookViewId="0">
      <pane xSplit="3" ySplit="3" topLeftCell="D4" activePane="bottomRight" state="frozen"/>
      <selection pane="topRight"/>
      <selection pane="bottomLeft"/>
      <selection pane="bottomRight"/>
    </sheetView>
  </sheetViews>
  <sheetFormatPr defaultColWidth="9.140625" defaultRowHeight="14.25" customHeight="1" outlineLevelRow="1" outlineLevelCol="1" x14ac:dyDescent="0.25"/>
  <cols>
    <col min="1" max="2" width="22.140625" style="265" customWidth="1"/>
    <col min="3" max="3" width="31.7109375" style="266" customWidth="1" outlineLevel="1"/>
    <col min="4" max="5" width="10.7109375" style="265" customWidth="1"/>
    <col min="6" max="7" width="10.7109375" style="265" customWidth="1" outlineLevel="1"/>
    <col min="8" max="8" width="10.7109375" style="265" customWidth="1"/>
    <col min="9" max="10" width="10.7109375" style="265" customWidth="1" outlineLevel="1"/>
    <col min="11" max="11" width="10.7109375" style="265" customWidth="1"/>
    <col min="12" max="13" width="10.7109375" style="265" customWidth="1" outlineLevel="1"/>
    <col min="14" max="14" width="10.7109375" style="265" customWidth="1"/>
    <col min="15" max="16" width="10.7109375" style="265" customWidth="1" outlineLevel="1"/>
    <col min="17" max="17" width="10.7109375" style="265" customWidth="1"/>
    <col min="18" max="19" width="10.7109375" style="265" customWidth="1" outlineLevel="1"/>
    <col min="20" max="23" width="10.7109375" style="265" customWidth="1"/>
    <col min="24" max="16384" width="9.140625" style="265"/>
  </cols>
  <sheetData>
    <row r="1" spans="1:23" s="261" customFormat="1" ht="14.25" customHeight="1" x14ac:dyDescent="0.25">
      <c r="A1" s="258" t="str">
        <f>IFERROR(MO.CompanyName,"[Company Name]")&amp;" - Ratios"</f>
        <v>[Company Name] - Ratios</v>
      </c>
      <c r="B1" s="259"/>
      <c r="C1" s="260"/>
      <c r="F1" s="262"/>
      <c r="G1" s="262"/>
      <c r="H1" s="262"/>
      <c r="I1" s="262"/>
      <c r="J1" s="262"/>
      <c r="K1" s="262"/>
      <c r="L1" s="262"/>
      <c r="M1" s="262"/>
      <c r="N1" s="262"/>
      <c r="O1" s="262"/>
      <c r="P1" s="262"/>
      <c r="Q1" s="262"/>
      <c r="R1" s="262"/>
      <c r="S1" s="262"/>
      <c r="T1" s="262"/>
      <c r="U1" s="262"/>
      <c r="V1" s="262"/>
      <c r="W1" s="263"/>
    </row>
    <row r="2" spans="1:23" ht="14.25" customHeight="1" x14ac:dyDescent="0.25">
      <c r="A2" s="264"/>
      <c r="D2" s="267" t="e">
        <f>IF(LEFT(D3,1)="F",IF(RIGHT(D3,4)&lt;RIGHT(MO.FirstForecastedFiscalYear,4),"A","F"),
IF(AND(RIGHT(LEFT(D3,2),1)&lt;=RIGHT(LEFT(IF(LEFT(UL.MRQ,1)="F","H2-"&amp;RIGHT(UL.MRQ,4),IF(LEFT(UL.MRQ,2)="Q1","H2-"&amp;RIGHT(UL.MRQ,4)-1,IF(LEFT(UL.MRQ,2)="Q3","H1-"&amp;RIGHT(UL.MRQ,4),UL.MRQ))),2),1),RIGHT(D3,4)&lt;=RIGHT(IF(LEFT(UL.MRQ,1)="F","H2-"&amp;RIGHT(UL.MRQ,4),IF(LEFT(UL.MRQ,2)="Q1","H2-"&amp;RIGHT(UL.MRQ,4)-1,IF(LEFT(UL.MRQ,2)="Q3","H1-"&amp;RIGHT(UL.MRQ,4),UL.MRQ))),4)),"A",
IF(AND(RIGHT(LEFT(D3,2),1)&gt;RIGHT(LEFT(IF(LEFT(UL.MRQ,1)="F","H2-"&amp;RIGHT(UL.MRQ,4),IF(LEFT(UL.MRQ,2)="Q1","H2-"&amp;RIGHT(UL.MRQ,4)-1,IF(LEFT(UL.MRQ,2)="Q3","H1-"&amp;RIGHT(UL.MRQ,4),UL.MRQ))),2),1),RIGHT(D3,4)&lt;RIGHT(IF(LEFT(UL.MRQ,1)="F","H2-"&amp;RIGHT(UL.MRQ,4),IF(LEFT(UL.MRQ,2)="Q1","H2-"&amp;RIGHT(UL.MRQ,4)-1,IF(LEFT(UL.MRQ,2)="Q3","H1-"&amp;RIGHT(UL.MRQ,4),UL.MRQ))),4)),"A",
"F")))</f>
        <v>#NAME?</v>
      </c>
      <c r="E2" s="267" t="e">
        <f>IF(LEFT(E3,1)="F",IF(RIGHT(E3,4)&lt;RIGHT(MO.FirstForecastedFiscalYear,4),"A","F"),
IF(AND(RIGHT(LEFT(E3,2),1)&lt;=RIGHT(LEFT(IF(LEFT(UL.MRQ,1)="F","H2-"&amp;RIGHT(UL.MRQ,4),IF(LEFT(UL.MRQ,2)="Q1","H2-"&amp;RIGHT(UL.MRQ,4)-1,IF(LEFT(UL.MRQ,2)="Q3","H1-"&amp;RIGHT(UL.MRQ,4),UL.MRQ))),2),1),RIGHT(E3,4)&lt;=RIGHT(IF(LEFT(UL.MRQ,1)="F","H2-"&amp;RIGHT(UL.MRQ,4),IF(LEFT(UL.MRQ,2)="Q1","H2-"&amp;RIGHT(UL.MRQ,4)-1,IF(LEFT(UL.MRQ,2)="Q3","H1-"&amp;RIGHT(UL.MRQ,4),UL.MRQ))),4)),"A",
IF(AND(RIGHT(LEFT(E3,2),1)&gt;RIGHT(LEFT(IF(LEFT(UL.MRQ,1)="F","H2-"&amp;RIGHT(UL.MRQ,4),IF(LEFT(UL.MRQ,2)="Q1","H2-"&amp;RIGHT(UL.MRQ,4)-1,IF(LEFT(UL.MRQ,2)="Q3","H1-"&amp;RIGHT(UL.MRQ,4),UL.MRQ))),2),1),RIGHT(E3,4)&lt;RIGHT(IF(LEFT(UL.MRQ,1)="F","H2-"&amp;RIGHT(UL.MRQ,4),IF(LEFT(UL.MRQ,2)="Q1","H2-"&amp;RIGHT(UL.MRQ,4)-1,IF(LEFT(UL.MRQ,2)="Q3","H1-"&amp;RIGHT(UL.MRQ,4),UL.MRQ))),4)),"A",
"F")))</f>
        <v>#NAME?</v>
      </c>
      <c r="F2" s="267" t="e">
        <f>IF(LEFT(F3,1)="F",IF(RIGHT(F3,4)&lt;RIGHT(MO.FirstForecastedFiscalYear,4),"A","F"),
IF(AND(RIGHT(LEFT(F3,2),1)&lt;=RIGHT(LEFT(IF(LEFT(UL.MRQ,1)="F","H2-"&amp;RIGHT(UL.MRQ,4),IF(LEFT(UL.MRQ,2)="Q1","H2-"&amp;RIGHT(UL.MRQ,4)-1,IF(LEFT(UL.MRQ,2)="Q3","H1-"&amp;RIGHT(UL.MRQ,4),UL.MRQ))),2),1),RIGHT(F3,4)&lt;=RIGHT(IF(LEFT(UL.MRQ,1)="F","H2-"&amp;RIGHT(UL.MRQ,4),IF(LEFT(UL.MRQ,2)="Q1","H2-"&amp;RIGHT(UL.MRQ,4)-1,IF(LEFT(UL.MRQ,2)="Q3","H1-"&amp;RIGHT(UL.MRQ,4),UL.MRQ))),4)),"A",
IF(AND(RIGHT(LEFT(F3,2),1)&gt;RIGHT(LEFT(IF(LEFT(UL.MRQ,1)="F","H2-"&amp;RIGHT(UL.MRQ,4),IF(LEFT(UL.MRQ,2)="Q1","H2-"&amp;RIGHT(UL.MRQ,4)-1,IF(LEFT(UL.MRQ,2)="Q3","H1-"&amp;RIGHT(UL.MRQ,4),UL.MRQ))),2),1),RIGHT(F3,4)&lt;RIGHT(IF(LEFT(UL.MRQ,1)="F","H2-"&amp;RIGHT(UL.MRQ,4),IF(LEFT(UL.MRQ,2)="Q1","H2-"&amp;RIGHT(UL.MRQ,4)-1,IF(LEFT(UL.MRQ,2)="Q3","H1-"&amp;RIGHT(UL.MRQ,4),UL.MRQ))),4)),"A",
"F")))</f>
        <v>#NAME?</v>
      </c>
      <c r="G2" s="267" t="e">
        <f>IF(LEFT(G3,1)="F",IF(RIGHT(G3,4)&lt;RIGHT(MO.FirstForecastedFiscalYear,4),"A","F"),
IF(AND(RIGHT(LEFT(G3,2),1)&lt;=RIGHT(LEFT(IF(LEFT(UL.MRQ,1)="F","H2-"&amp;RIGHT(UL.MRQ,4),IF(LEFT(UL.MRQ,2)="Q1","H2-"&amp;RIGHT(UL.MRQ,4)-1,IF(LEFT(UL.MRQ,2)="Q3","H1-"&amp;RIGHT(UL.MRQ,4),UL.MRQ))),2),1),RIGHT(G3,4)&lt;=RIGHT(IF(LEFT(UL.MRQ,1)="F","H2-"&amp;RIGHT(UL.MRQ,4),IF(LEFT(UL.MRQ,2)="Q1","H2-"&amp;RIGHT(UL.MRQ,4)-1,IF(LEFT(UL.MRQ,2)="Q3","H1-"&amp;RIGHT(UL.MRQ,4),UL.MRQ))),4)),"A",
IF(AND(RIGHT(LEFT(G3,2),1)&gt;RIGHT(LEFT(IF(LEFT(UL.MRQ,1)="F","H2-"&amp;RIGHT(UL.MRQ,4),IF(LEFT(UL.MRQ,2)="Q1","H2-"&amp;RIGHT(UL.MRQ,4)-1,IF(LEFT(UL.MRQ,2)="Q3","H1-"&amp;RIGHT(UL.MRQ,4),UL.MRQ))),2),1),RIGHT(G3,4)&lt;RIGHT(IF(LEFT(UL.MRQ,1)="F","H2-"&amp;RIGHT(UL.MRQ,4),IF(LEFT(UL.MRQ,2)="Q1","H2-"&amp;RIGHT(UL.MRQ,4)-1,IF(LEFT(UL.MRQ,2)="Q3","H1-"&amp;RIGHT(UL.MRQ,4),UL.MRQ))),4)),"A",
"F")))</f>
        <v>#NAME?</v>
      </c>
      <c r="H2" s="267" t="e">
        <f>IF(LEFT(H3,1)="F",IF(RIGHT(H3,4)&lt;RIGHT(MO.FirstForecastedFiscalYear,4),"A","F"),
IF(AND(RIGHT(LEFT(H3,2),1)&lt;=RIGHT(LEFT(IF(LEFT(UL.MRQ,1)="F","H2-"&amp;RIGHT(UL.MRQ,4),IF(LEFT(UL.MRQ,2)="Q1","H2-"&amp;RIGHT(UL.MRQ,4)-1,IF(LEFT(UL.MRQ,2)="Q3","H1-"&amp;RIGHT(UL.MRQ,4),UL.MRQ))),2),1),RIGHT(H3,4)&lt;=RIGHT(IF(LEFT(UL.MRQ,1)="F","H2-"&amp;RIGHT(UL.MRQ,4),IF(LEFT(UL.MRQ,2)="Q1","H2-"&amp;RIGHT(UL.MRQ,4)-1,IF(LEFT(UL.MRQ,2)="Q3","H1-"&amp;RIGHT(UL.MRQ,4),UL.MRQ))),4)),"A",
IF(AND(RIGHT(LEFT(H3,2),1)&gt;RIGHT(LEFT(IF(LEFT(UL.MRQ,1)="F","H2-"&amp;RIGHT(UL.MRQ,4),IF(LEFT(UL.MRQ,2)="Q1","H2-"&amp;RIGHT(UL.MRQ,4)-1,IF(LEFT(UL.MRQ,2)="Q3","H1-"&amp;RIGHT(UL.MRQ,4),UL.MRQ))),2),1),RIGHT(H3,4)&lt;RIGHT(IF(LEFT(UL.MRQ,1)="F","H2-"&amp;RIGHT(UL.MRQ,4),IF(LEFT(UL.MRQ,2)="Q1","H2-"&amp;RIGHT(UL.MRQ,4)-1,IF(LEFT(UL.MRQ,2)="Q3","H1-"&amp;RIGHT(UL.MRQ,4),UL.MRQ))),4)),"A",
"F")))</f>
        <v>#NAME?</v>
      </c>
      <c r="I2" s="267" t="e">
        <f>IF(LEFT(I3,1)="F",IF(RIGHT(I3,4)&lt;RIGHT(MO.FirstForecastedFiscalYear,4),"A","F"),
IF(AND(RIGHT(LEFT(I3,2),1)&lt;=RIGHT(LEFT(IF(LEFT(UL.MRQ,1)="F","H2-"&amp;RIGHT(UL.MRQ,4),IF(LEFT(UL.MRQ,2)="Q1","H2-"&amp;RIGHT(UL.MRQ,4)-1,IF(LEFT(UL.MRQ,2)="Q3","H1-"&amp;RIGHT(UL.MRQ,4),UL.MRQ))),2),1),RIGHT(I3,4)&lt;=RIGHT(IF(LEFT(UL.MRQ,1)="F","H2-"&amp;RIGHT(UL.MRQ,4),IF(LEFT(UL.MRQ,2)="Q1","H2-"&amp;RIGHT(UL.MRQ,4)-1,IF(LEFT(UL.MRQ,2)="Q3","H1-"&amp;RIGHT(UL.MRQ,4),UL.MRQ))),4)),"A",
IF(AND(RIGHT(LEFT(I3,2),1)&gt;RIGHT(LEFT(IF(LEFT(UL.MRQ,1)="F","H2-"&amp;RIGHT(UL.MRQ,4),IF(LEFT(UL.MRQ,2)="Q1","H2-"&amp;RIGHT(UL.MRQ,4)-1,IF(LEFT(UL.MRQ,2)="Q3","H1-"&amp;RIGHT(UL.MRQ,4),UL.MRQ))),2),1),RIGHT(I3,4)&lt;RIGHT(IF(LEFT(UL.MRQ,1)="F","H2-"&amp;RIGHT(UL.MRQ,4),IF(LEFT(UL.MRQ,2)="Q1","H2-"&amp;RIGHT(UL.MRQ,4)-1,IF(LEFT(UL.MRQ,2)="Q3","H1-"&amp;RIGHT(UL.MRQ,4),UL.MRQ))),4)),"A",
"F")))</f>
        <v>#NAME?</v>
      </c>
      <c r="J2" s="267" t="e">
        <f>IF(LEFT(J3,1)="F",IF(RIGHT(J3,4)&lt;RIGHT(MO.FirstForecastedFiscalYear,4),"A","F"),
IF(AND(RIGHT(LEFT(J3,2),1)&lt;=RIGHT(LEFT(IF(LEFT(UL.MRQ,1)="F","H2-"&amp;RIGHT(UL.MRQ,4),IF(LEFT(UL.MRQ,2)="Q1","H2-"&amp;RIGHT(UL.MRQ,4)-1,IF(LEFT(UL.MRQ,2)="Q3","H1-"&amp;RIGHT(UL.MRQ,4),UL.MRQ))),2),1),RIGHT(J3,4)&lt;=RIGHT(IF(LEFT(UL.MRQ,1)="F","H2-"&amp;RIGHT(UL.MRQ,4),IF(LEFT(UL.MRQ,2)="Q1","H2-"&amp;RIGHT(UL.MRQ,4)-1,IF(LEFT(UL.MRQ,2)="Q3","H1-"&amp;RIGHT(UL.MRQ,4),UL.MRQ))),4)),"A",
IF(AND(RIGHT(LEFT(J3,2),1)&gt;RIGHT(LEFT(IF(LEFT(UL.MRQ,1)="F","H2-"&amp;RIGHT(UL.MRQ,4),IF(LEFT(UL.MRQ,2)="Q1","H2-"&amp;RIGHT(UL.MRQ,4)-1,IF(LEFT(UL.MRQ,2)="Q3","H1-"&amp;RIGHT(UL.MRQ,4),UL.MRQ))),2),1),RIGHT(J3,4)&lt;RIGHT(IF(LEFT(UL.MRQ,1)="F","H2-"&amp;RIGHT(UL.MRQ,4),IF(LEFT(UL.MRQ,2)="Q1","H2-"&amp;RIGHT(UL.MRQ,4)-1,IF(LEFT(UL.MRQ,2)="Q3","H1-"&amp;RIGHT(UL.MRQ,4),UL.MRQ))),4)),"A",
"F")))</f>
        <v>#NAME?</v>
      </c>
      <c r="K2" s="267" t="e">
        <f>IF(LEFT(K3,1)="F",IF(RIGHT(K3,4)&lt;RIGHT(MO.FirstForecastedFiscalYear,4),"A","F"),
IF(AND(RIGHT(LEFT(K3,2),1)&lt;=RIGHT(LEFT(IF(LEFT(UL.MRQ,1)="F","H2-"&amp;RIGHT(UL.MRQ,4),IF(LEFT(UL.MRQ,2)="Q1","H2-"&amp;RIGHT(UL.MRQ,4)-1,IF(LEFT(UL.MRQ,2)="Q3","H1-"&amp;RIGHT(UL.MRQ,4),UL.MRQ))),2),1),RIGHT(K3,4)&lt;=RIGHT(IF(LEFT(UL.MRQ,1)="F","H2-"&amp;RIGHT(UL.MRQ,4),IF(LEFT(UL.MRQ,2)="Q1","H2-"&amp;RIGHT(UL.MRQ,4)-1,IF(LEFT(UL.MRQ,2)="Q3","H1-"&amp;RIGHT(UL.MRQ,4),UL.MRQ))),4)),"A",
IF(AND(RIGHT(LEFT(K3,2),1)&gt;RIGHT(LEFT(IF(LEFT(UL.MRQ,1)="F","H2-"&amp;RIGHT(UL.MRQ,4),IF(LEFT(UL.MRQ,2)="Q1","H2-"&amp;RIGHT(UL.MRQ,4)-1,IF(LEFT(UL.MRQ,2)="Q3","H1-"&amp;RIGHT(UL.MRQ,4),UL.MRQ))),2),1),RIGHT(K3,4)&lt;RIGHT(IF(LEFT(UL.MRQ,1)="F","H2-"&amp;RIGHT(UL.MRQ,4),IF(LEFT(UL.MRQ,2)="Q1","H2-"&amp;RIGHT(UL.MRQ,4)-1,IF(LEFT(UL.MRQ,2)="Q3","H1-"&amp;RIGHT(UL.MRQ,4),UL.MRQ))),4)),"A",
"F")))</f>
        <v>#NAME?</v>
      </c>
      <c r="L2" s="267" t="e">
        <f>IF(LEFT(L3,1)="F",IF(RIGHT(L3,4)&lt;RIGHT(MO.FirstForecastedFiscalYear,4),"A","F"),
IF(AND(RIGHT(LEFT(L3,2),1)&lt;=RIGHT(LEFT(IF(LEFT(UL.MRQ,1)="F","H2-"&amp;RIGHT(UL.MRQ,4),IF(LEFT(UL.MRQ,2)="Q1","H2-"&amp;RIGHT(UL.MRQ,4)-1,IF(LEFT(UL.MRQ,2)="Q3","H1-"&amp;RIGHT(UL.MRQ,4),UL.MRQ))),2),1),RIGHT(L3,4)&lt;=RIGHT(IF(LEFT(UL.MRQ,1)="F","H2-"&amp;RIGHT(UL.MRQ,4),IF(LEFT(UL.MRQ,2)="Q1","H2-"&amp;RIGHT(UL.MRQ,4)-1,IF(LEFT(UL.MRQ,2)="Q3","H1-"&amp;RIGHT(UL.MRQ,4),UL.MRQ))),4)),"A",
IF(AND(RIGHT(LEFT(L3,2),1)&gt;RIGHT(LEFT(IF(LEFT(UL.MRQ,1)="F","H2-"&amp;RIGHT(UL.MRQ,4),IF(LEFT(UL.MRQ,2)="Q1","H2-"&amp;RIGHT(UL.MRQ,4)-1,IF(LEFT(UL.MRQ,2)="Q3","H1-"&amp;RIGHT(UL.MRQ,4),UL.MRQ))),2),1),RIGHT(L3,4)&lt;RIGHT(IF(LEFT(UL.MRQ,1)="F","H2-"&amp;RIGHT(UL.MRQ,4),IF(LEFT(UL.MRQ,2)="Q1","H2-"&amp;RIGHT(UL.MRQ,4)-1,IF(LEFT(UL.MRQ,2)="Q3","H1-"&amp;RIGHT(UL.MRQ,4),UL.MRQ))),4)),"A",
"F")))</f>
        <v>#NAME?</v>
      </c>
      <c r="M2" s="267" t="e">
        <f>IF(LEFT(M3,1)="F",IF(RIGHT(M3,4)&lt;RIGHT(MO.FirstForecastedFiscalYear,4),"A","F"),
IF(AND(RIGHT(LEFT(M3,2),1)&lt;=RIGHT(LEFT(IF(LEFT(UL.MRQ,1)="F","H2-"&amp;RIGHT(UL.MRQ,4),IF(LEFT(UL.MRQ,2)="Q1","H2-"&amp;RIGHT(UL.MRQ,4)-1,IF(LEFT(UL.MRQ,2)="Q3","H1-"&amp;RIGHT(UL.MRQ,4),UL.MRQ))),2),1),RIGHT(M3,4)&lt;=RIGHT(IF(LEFT(UL.MRQ,1)="F","H2-"&amp;RIGHT(UL.MRQ,4),IF(LEFT(UL.MRQ,2)="Q1","H2-"&amp;RIGHT(UL.MRQ,4)-1,IF(LEFT(UL.MRQ,2)="Q3","H1-"&amp;RIGHT(UL.MRQ,4),UL.MRQ))),4)),"A",
IF(AND(RIGHT(LEFT(M3,2),1)&gt;RIGHT(LEFT(IF(LEFT(UL.MRQ,1)="F","H2-"&amp;RIGHT(UL.MRQ,4),IF(LEFT(UL.MRQ,2)="Q1","H2-"&amp;RIGHT(UL.MRQ,4)-1,IF(LEFT(UL.MRQ,2)="Q3","H1-"&amp;RIGHT(UL.MRQ,4),UL.MRQ))),2),1),RIGHT(M3,4)&lt;RIGHT(IF(LEFT(UL.MRQ,1)="F","H2-"&amp;RIGHT(UL.MRQ,4),IF(LEFT(UL.MRQ,2)="Q1","H2-"&amp;RIGHT(UL.MRQ,4)-1,IF(LEFT(UL.MRQ,2)="Q3","H1-"&amp;RIGHT(UL.MRQ,4),UL.MRQ))),4)),"A",
"F")))</f>
        <v>#NAME?</v>
      </c>
      <c r="N2" s="267" t="e">
        <f>IF(LEFT(N3,1)="F",IF(RIGHT(N3,4)&lt;RIGHT(MO.FirstForecastedFiscalYear,4),"A","F"),
IF(AND(RIGHT(LEFT(N3,2),1)&lt;=RIGHT(LEFT(IF(LEFT(UL.MRQ,1)="F","H2-"&amp;RIGHT(UL.MRQ,4),IF(LEFT(UL.MRQ,2)="Q1","H2-"&amp;RIGHT(UL.MRQ,4)-1,IF(LEFT(UL.MRQ,2)="Q3","H1-"&amp;RIGHT(UL.MRQ,4),UL.MRQ))),2),1),RIGHT(N3,4)&lt;=RIGHT(IF(LEFT(UL.MRQ,1)="F","H2-"&amp;RIGHT(UL.MRQ,4),IF(LEFT(UL.MRQ,2)="Q1","H2-"&amp;RIGHT(UL.MRQ,4)-1,IF(LEFT(UL.MRQ,2)="Q3","H1-"&amp;RIGHT(UL.MRQ,4),UL.MRQ))),4)),"A",
IF(AND(RIGHT(LEFT(N3,2),1)&gt;RIGHT(LEFT(IF(LEFT(UL.MRQ,1)="F","H2-"&amp;RIGHT(UL.MRQ,4),IF(LEFT(UL.MRQ,2)="Q1","H2-"&amp;RIGHT(UL.MRQ,4)-1,IF(LEFT(UL.MRQ,2)="Q3","H1-"&amp;RIGHT(UL.MRQ,4),UL.MRQ))),2),1),RIGHT(N3,4)&lt;RIGHT(IF(LEFT(UL.MRQ,1)="F","H2-"&amp;RIGHT(UL.MRQ,4),IF(LEFT(UL.MRQ,2)="Q1","H2-"&amp;RIGHT(UL.MRQ,4)-1,IF(LEFT(UL.MRQ,2)="Q3","H1-"&amp;RIGHT(UL.MRQ,4),UL.MRQ))),4)),"A",
"F")))</f>
        <v>#NAME?</v>
      </c>
      <c r="O2" s="267" t="e">
        <f>IF(LEFT(O3,1)="F",IF(RIGHT(O3,4)&lt;RIGHT(MO.FirstForecastedFiscalYear,4),"A","F"),
IF(AND(RIGHT(LEFT(O3,2),1)&lt;=RIGHT(LEFT(IF(LEFT(UL.MRQ,1)="F","H2-"&amp;RIGHT(UL.MRQ,4),IF(LEFT(UL.MRQ,2)="Q1","H2-"&amp;RIGHT(UL.MRQ,4)-1,IF(LEFT(UL.MRQ,2)="Q3","H1-"&amp;RIGHT(UL.MRQ,4),UL.MRQ))),2),1),RIGHT(O3,4)&lt;=RIGHT(IF(LEFT(UL.MRQ,1)="F","H2-"&amp;RIGHT(UL.MRQ,4),IF(LEFT(UL.MRQ,2)="Q1","H2-"&amp;RIGHT(UL.MRQ,4)-1,IF(LEFT(UL.MRQ,2)="Q3","H1-"&amp;RIGHT(UL.MRQ,4),UL.MRQ))),4)),"A",
IF(AND(RIGHT(LEFT(O3,2),1)&gt;RIGHT(LEFT(IF(LEFT(UL.MRQ,1)="F","H2-"&amp;RIGHT(UL.MRQ,4),IF(LEFT(UL.MRQ,2)="Q1","H2-"&amp;RIGHT(UL.MRQ,4)-1,IF(LEFT(UL.MRQ,2)="Q3","H1-"&amp;RIGHT(UL.MRQ,4),UL.MRQ))),2),1),RIGHT(O3,4)&lt;RIGHT(IF(LEFT(UL.MRQ,1)="F","H2-"&amp;RIGHT(UL.MRQ,4),IF(LEFT(UL.MRQ,2)="Q1","H2-"&amp;RIGHT(UL.MRQ,4)-1,IF(LEFT(UL.MRQ,2)="Q3","H1-"&amp;RIGHT(UL.MRQ,4),UL.MRQ))),4)),"A",
"F")))</f>
        <v>#NAME?</v>
      </c>
      <c r="P2" s="267" t="e">
        <f>IF(LEFT(P3,1)="F",IF(RIGHT(P3,4)&lt;RIGHT(MO.FirstForecastedFiscalYear,4),"A","F"),
IF(AND(RIGHT(LEFT(P3,2),1)&lt;=RIGHT(LEFT(IF(LEFT(UL.MRQ,1)="F","H2-"&amp;RIGHT(UL.MRQ,4),IF(LEFT(UL.MRQ,2)="Q1","H2-"&amp;RIGHT(UL.MRQ,4)-1,IF(LEFT(UL.MRQ,2)="Q3","H1-"&amp;RIGHT(UL.MRQ,4),UL.MRQ))),2),1),RIGHT(P3,4)&lt;=RIGHT(IF(LEFT(UL.MRQ,1)="F","H2-"&amp;RIGHT(UL.MRQ,4),IF(LEFT(UL.MRQ,2)="Q1","H2-"&amp;RIGHT(UL.MRQ,4)-1,IF(LEFT(UL.MRQ,2)="Q3","H1-"&amp;RIGHT(UL.MRQ,4),UL.MRQ))),4)),"A",
IF(AND(RIGHT(LEFT(P3,2),1)&gt;RIGHT(LEFT(IF(LEFT(UL.MRQ,1)="F","H2-"&amp;RIGHT(UL.MRQ,4),IF(LEFT(UL.MRQ,2)="Q1","H2-"&amp;RIGHT(UL.MRQ,4)-1,IF(LEFT(UL.MRQ,2)="Q3","H1-"&amp;RIGHT(UL.MRQ,4),UL.MRQ))),2),1),RIGHT(P3,4)&lt;RIGHT(IF(LEFT(UL.MRQ,1)="F","H2-"&amp;RIGHT(UL.MRQ,4),IF(LEFT(UL.MRQ,2)="Q1","H2-"&amp;RIGHT(UL.MRQ,4)-1,IF(LEFT(UL.MRQ,2)="Q3","H1-"&amp;RIGHT(UL.MRQ,4),UL.MRQ))),4)),"A",
"F")))</f>
        <v>#NAME?</v>
      </c>
      <c r="Q2" s="267" t="e">
        <f>IF(LEFT(Q3,1)="F",IF(RIGHT(Q3,4)&lt;RIGHT(MO.FirstForecastedFiscalYear,4),"A","F"),
IF(AND(RIGHT(LEFT(Q3,2),1)&lt;=RIGHT(LEFT(IF(LEFT(UL.MRQ,1)="F","H2-"&amp;RIGHT(UL.MRQ,4),IF(LEFT(UL.MRQ,2)="Q1","H2-"&amp;RIGHT(UL.MRQ,4)-1,IF(LEFT(UL.MRQ,2)="Q3","H1-"&amp;RIGHT(UL.MRQ,4),UL.MRQ))),2),1),RIGHT(Q3,4)&lt;=RIGHT(IF(LEFT(UL.MRQ,1)="F","H2-"&amp;RIGHT(UL.MRQ,4),IF(LEFT(UL.MRQ,2)="Q1","H2-"&amp;RIGHT(UL.MRQ,4)-1,IF(LEFT(UL.MRQ,2)="Q3","H1-"&amp;RIGHT(UL.MRQ,4),UL.MRQ))),4)),"A",
IF(AND(RIGHT(LEFT(Q3,2),1)&gt;RIGHT(LEFT(IF(LEFT(UL.MRQ,1)="F","H2-"&amp;RIGHT(UL.MRQ,4),IF(LEFT(UL.MRQ,2)="Q1","H2-"&amp;RIGHT(UL.MRQ,4)-1,IF(LEFT(UL.MRQ,2)="Q3","H1-"&amp;RIGHT(UL.MRQ,4),UL.MRQ))),2),1),RIGHT(Q3,4)&lt;RIGHT(IF(LEFT(UL.MRQ,1)="F","H2-"&amp;RIGHT(UL.MRQ,4),IF(LEFT(UL.MRQ,2)="Q1","H2-"&amp;RIGHT(UL.MRQ,4)-1,IF(LEFT(UL.MRQ,2)="Q3","H1-"&amp;RIGHT(UL.MRQ,4),UL.MRQ))),4)),"A",
"F")))</f>
        <v>#NAME?</v>
      </c>
      <c r="R2" s="267" t="e">
        <f>IF(LEFT(R3,1)="F",IF(RIGHT(R3,4)&lt;RIGHT(MO.FirstForecastedFiscalYear,4),"A","F"),
IF(AND(RIGHT(LEFT(R3,2),1)&lt;=RIGHT(LEFT(IF(LEFT(UL.MRQ,1)="F","H2-"&amp;RIGHT(UL.MRQ,4),IF(LEFT(UL.MRQ,2)="Q1","H2-"&amp;RIGHT(UL.MRQ,4)-1,IF(LEFT(UL.MRQ,2)="Q3","H1-"&amp;RIGHT(UL.MRQ,4),UL.MRQ))),2),1),RIGHT(R3,4)&lt;=RIGHT(IF(LEFT(UL.MRQ,1)="F","H2-"&amp;RIGHT(UL.MRQ,4),IF(LEFT(UL.MRQ,2)="Q1","H2-"&amp;RIGHT(UL.MRQ,4)-1,IF(LEFT(UL.MRQ,2)="Q3","H1-"&amp;RIGHT(UL.MRQ,4),UL.MRQ))),4)),"A",
IF(AND(RIGHT(LEFT(R3,2),1)&gt;RIGHT(LEFT(IF(LEFT(UL.MRQ,1)="F","H2-"&amp;RIGHT(UL.MRQ,4),IF(LEFT(UL.MRQ,2)="Q1","H2-"&amp;RIGHT(UL.MRQ,4)-1,IF(LEFT(UL.MRQ,2)="Q3","H1-"&amp;RIGHT(UL.MRQ,4),UL.MRQ))),2),1),RIGHT(R3,4)&lt;RIGHT(IF(LEFT(UL.MRQ,1)="F","H2-"&amp;RIGHT(UL.MRQ,4),IF(LEFT(UL.MRQ,2)="Q1","H2-"&amp;RIGHT(UL.MRQ,4)-1,IF(LEFT(UL.MRQ,2)="Q3","H1-"&amp;RIGHT(UL.MRQ,4),UL.MRQ))),4)),"A",
"F")))</f>
        <v>#NAME?</v>
      </c>
      <c r="S2" s="267" t="e">
        <f>IF(LEFT(S3,1)="F",IF(RIGHT(S3,4)&lt;RIGHT(MO.FirstForecastedFiscalYear,4),"A","F"),
IF(AND(RIGHT(LEFT(S3,2),1)&lt;=RIGHT(LEFT(IF(LEFT(UL.MRQ,1)="F","H2-"&amp;RIGHT(UL.MRQ,4),IF(LEFT(UL.MRQ,2)="Q1","H2-"&amp;RIGHT(UL.MRQ,4)-1,IF(LEFT(UL.MRQ,2)="Q3","H1-"&amp;RIGHT(UL.MRQ,4),UL.MRQ))),2),1),RIGHT(S3,4)&lt;=RIGHT(IF(LEFT(UL.MRQ,1)="F","H2-"&amp;RIGHT(UL.MRQ,4),IF(LEFT(UL.MRQ,2)="Q1","H2-"&amp;RIGHT(UL.MRQ,4)-1,IF(LEFT(UL.MRQ,2)="Q3","H1-"&amp;RIGHT(UL.MRQ,4),UL.MRQ))),4)),"A",
IF(AND(RIGHT(LEFT(S3,2),1)&gt;RIGHT(LEFT(IF(LEFT(UL.MRQ,1)="F","H2-"&amp;RIGHT(UL.MRQ,4),IF(LEFT(UL.MRQ,2)="Q1","H2-"&amp;RIGHT(UL.MRQ,4)-1,IF(LEFT(UL.MRQ,2)="Q3","H1-"&amp;RIGHT(UL.MRQ,4),UL.MRQ))),2),1),RIGHT(S3,4)&lt;RIGHT(IF(LEFT(UL.MRQ,1)="F","H2-"&amp;RIGHT(UL.MRQ,4),IF(LEFT(UL.MRQ,2)="Q1","H2-"&amp;RIGHT(UL.MRQ,4)-1,IF(LEFT(UL.MRQ,2)="Q3","H1-"&amp;RIGHT(UL.MRQ,4),UL.MRQ))),4)),"A",
"F")))</f>
        <v>#NAME?</v>
      </c>
      <c r="T2" s="267" t="e">
        <f>IF(LEFT(T3,1)="F",IF(RIGHT(T3,4)&lt;RIGHT(MO.FirstForecastedFiscalYear,4),"A","F"),
IF(AND(RIGHT(LEFT(T3,2),1)&lt;=RIGHT(LEFT(IF(LEFT(UL.MRQ,1)="F","H2-"&amp;RIGHT(UL.MRQ,4),IF(LEFT(UL.MRQ,2)="Q1","H2-"&amp;RIGHT(UL.MRQ,4)-1,IF(LEFT(UL.MRQ,2)="Q3","H1-"&amp;RIGHT(UL.MRQ,4),UL.MRQ))),2),1),RIGHT(T3,4)&lt;=RIGHT(IF(LEFT(UL.MRQ,1)="F","H2-"&amp;RIGHT(UL.MRQ,4),IF(LEFT(UL.MRQ,2)="Q1","H2-"&amp;RIGHT(UL.MRQ,4)-1,IF(LEFT(UL.MRQ,2)="Q3","H1-"&amp;RIGHT(UL.MRQ,4),UL.MRQ))),4)),"A",
IF(AND(RIGHT(LEFT(T3,2),1)&gt;RIGHT(LEFT(IF(LEFT(UL.MRQ,1)="F","H2-"&amp;RIGHT(UL.MRQ,4),IF(LEFT(UL.MRQ,2)="Q1","H2-"&amp;RIGHT(UL.MRQ,4)-1,IF(LEFT(UL.MRQ,2)="Q3","H1-"&amp;RIGHT(UL.MRQ,4),UL.MRQ))),2),1),RIGHT(T3,4)&lt;RIGHT(IF(LEFT(UL.MRQ,1)="F","H2-"&amp;RIGHT(UL.MRQ,4),IF(LEFT(UL.MRQ,2)="Q1","H2-"&amp;RIGHT(UL.MRQ,4)-1,IF(LEFT(UL.MRQ,2)="Q3","H1-"&amp;RIGHT(UL.MRQ,4),UL.MRQ))),4)),"A",
"F")))</f>
        <v>#NAME?</v>
      </c>
      <c r="U2" s="267" t="e">
        <f>IF(LEFT(U3,1)="F",IF(RIGHT(U3,4)&lt;RIGHT(MO.FirstForecastedFiscalYear,4),"A","F"),
IF(AND(RIGHT(LEFT(U3,2),1)&lt;=RIGHT(LEFT(IF(LEFT(UL.MRQ,1)="F","H2-"&amp;RIGHT(UL.MRQ,4),IF(LEFT(UL.MRQ,2)="Q1","H2-"&amp;RIGHT(UL.MRQ,4)-1,IF(LEFT(UL.MRQ,2)="Q3","H1-"&amp;RIGHT(UL.MRQ,4),UL.MRQ))),2),1),RIGHT(U3,4)&lt;=RIGHT(IF(LEFT(UL.MRQ,1)="F","H2-"&amp;RIGHT(UL.MRQ,4),IF(LEFT(UL.MRQ,2)="Q1","H2-"&amp;RIGHT(UL.MRQ,4)-1,IF(LEFT(UL.MRQ,2)="Q3","H1-"&amp;RIGHT(UL.MRQ,4),UL.MRQ))),4)),"A",
IF(AND(RIGHT(LEFT(U3,2),1)&gt;RIGHT(LEFT(IF(LEFT(UL.MRQ,1)="F","H2-"&amp;RIGHT(UL.MRQ,4),IF(LEFT(UL.MRQ,2)="Q1","H2-"&amp;RIGHT(UL.MRQ,4)-1,IF(LEFT(UL.MRQ,2)="Q3","H1-"&amp;RIGHT(UL.MRQ,4),UL.MRQ))),2),1),RIGHT(U3,4)&lt;RIGHT(IF(LEFT(UL.MRQ,1)="F","H2-"&amp;RIGHT(UL.MRQ,4),IF(LEFT(UL.MRQ,2)="Q1","H2-"&amp;RIGHT(UL.MRQ,4)-1,IF(LEFT(UL.MRQ,2)="Q3","H1-"&amp;RIGHT(UL.MRQ,4),UL.MRQ))),4)),"A",
"F")))</f>
        <v>#NAME?</v>
      </c>
      <c r="V2" s="267" t="e">
        <f>IF(LEFT(V3,1)="F",IF(RIGHT(V3,4)&lt;RIGHT(MO.FirstForecastedFiscalYear,4),"A","F"),
IF(AND(RIGHT(LEFT(V3,2),1)&lt;=RIGHT(LEFT(IF(LEFT(UL.MRQ,1)="F","H2-"&amp;RIGHT(UL.MRQ,4),IF(LEFT(UL.MRQ,2)="Q1","H2-"&amp;RIGHT(UL.MRQ,4)-1,IF(LEFT(UL.MRQ,2)="Q3","H1-"&amp;RIGHT(UL.MRQ,4),UL.MRQ))),2),1),RIGHT(V3,4)&lt;=RIGHT(IF(LEFT(UL.MRQ,1)="F","H2-"&amp;RIGHT(UL.MRQ,4),IF(LEFT(UL.MRQ,2)="Q1","H2-"&amp;RIGHT(UL.MRQ,4)-1,IF(LEFT(UL.MRQ,2)="Q3","H1-"&amp;RIGHT(UL.MRQ,4),UL.MRQ))),4)),"A",
IF(AND(RIGHT(LEFT(V3,2),1)&gt;RIGHT(LEFT(IF(LEFT(UL.MRQ,1)="F","H2-"&amp;RIGHT(UL.MRQ,4),IF(LEFT(UL.MRQ,2)="Q1","H2-"&amp;RIGHT(UL.MRQ,4)-1,IF(LEFT(UL.MRQ,2)="Q3","H1-"&amp;RIGHT(UL.MRQ,4),UL.MRQ))),2),1),RIGHT(V3,4)&lt;RIGHT(IF(LEFT(UL.MRQ,1)="F","H2-"&amp;RIGHT(UL.MRQ,4),IF(LEFT(UL.MRQ,2)="Q1","H2-"&amp;RIGHT(UL.MRQ,4)-1,IF(LEFT(UL.MRQ,2)="Q3","H1-"&amp;RIGHT(UL.MRQ,4),UL.MRQ))),4)),"A",
"F")))</f>
        <v>#NAME?</v>
      </c>
      <c r="W2" s="268" t="e">
        <f>IF(LEFT(W3,1)="F",IF(RIGHT(W3,4)&lt;RIGHT(MO.FirstForecastedFiscalYear,4),"A","F"),
IF(AND(RIGHT(LEFT(W3,2),1)&lt;=RIGHT(LEFT(IF(LEFT(UL.MRQ,1)="F","H2-"&amp;RIGHT(UL.MRQ,4),IF(LEFT(UL.MRQ,2)="Q1","H2-"&amp;RIGHT(UL.MRQ,4)-1,IF(LEFT(UL.MRQ,2)="Q3","H1-"&amp;RIGHT(UL.MRQ,4),UL.MRQ))),2),1),RIGHT(W3,4)&lt;=RIGHT(IF(LEFT(UL.MRQ,1)="F","H2-"&amp;RIGHT(UL.MRQ,4),IF(LEFT(UL.MRQ,2)="Q1","H2-"&amp;RIGHT(UL.MRQ,4)-1,IF(LEFT(UL.MRQ,2)="Q3","H1-"&amp;RIGHT(UL.MRQ,4),UL.MRQ))),4)),"A",
IF(AND(RIGHT(LEFT(W3,2),1)&gt;RIGHT(LEFT(IF(LEFT(UL.MRQ,1)="F","H2-"&amp;RIGHT(UL.MRQ,4),IF(LEFT(UL.MRQ,2)="Q1","H2-"&amp;RIGHT(UL.MRQ,4)-1,IF(LEFT(UL.MRQ,2)="Q3","H1-"&amp;RIGHT(UL.MRQ,4),UL.MRQ))),2),1),RIGHT(W3,4)&lt;RIGHT(IF(LEFT(UL.MRQ,1)="F","H2-"&amp;RIGHT(UL.MRQ,4),IF(LEFT(UL.MRQ,2)="Q1","H2-"&amp;RIGHT(UL.MRQ,4)-1,IF(LEFT(UL.MRQ,2)="Q3","H1-"&amp;RIGHT(UL.MRQ,4),UL.MRQ))),4)),"A",
"F")))</f>
        <v>#NAME?</v>
      </c>
    </row>
    <row r="3" spans="1:23" ht="14.25" customHeight="1" x14ac:dyDescent="0.25">
      <c r="A3" s="269" t="str">
        <f>"in "&amp;IFERROR(MO.ReportCurrency,"")&amp;" mm, except for per share data"</f>
        <v>in  mm, except for per share data</v>
      </c>
      <c r="B3" s="270"/>
      <c r="C3" s="271"/>
      <c r="D3" s="272" t="e">
        <f>"FY"&amp;RIGHT(E3,4)-1</f>
        <v>#NAME?</v>
      </c>
      <c r="E3" s="272" t="e">
        <f>"FY"&amp;RIGHT(H3,4)-1</f>
        <v>#NAME?</v>
      </c>
      <c r="F3" s="272" t="e">
        <f>"H1-"&amp;RIGHT(H3,4)</f>
        <v>#NAME?</v>
      </c>
      <c r="G3" s="272" t="e">
        <f>"H2-"&amp;RIGHT(H3,4)</f>
        <v>#NAME?</v>
      </c>
      <c r="H3" s="272" t="e">
        <f>"FY"&amp;RIGHT(K3,4)-1</f>
        <v>#NAME?</v>
      </c>
      <c r="I3" s="272" t="e">
        <f>"H1-"&amp;RIGHT(K3,4)</f>
        <v>#NAME?</v>
      </c>
      <c r="J3" s="272" t="e">
        <f>"H2-"&amp;RIGHT(K3,4)</f>
        <v>#NAME?</v>
      </c>
      <c r="K3" s="272" t="e">
        <f>"FY"&amp;RIGHT(N3,4)-1</f>
        <v>#NAME?</v>
      </c>
      <c r="L3" s="272" t="e">
        <f>"H1-"&amp;RIGHT(N3,4)</f>
        <v>#NAME?</v>
      </c>
      <c r="M3" s="272" t="e">
        <f>"H2-"&amp;RIGHT(N3,4)</f>
        <v>#NAME?</v>
      </c>
      <c r="N3" s="272" t="e">
        <f>"FY"&amp;RIGHT(Q3,4)-1</f>
        <v>#NAME?</v>
      </c>
      <c r="O3" s="272" t="e">
        <f>"H1-"&amp;RIGHT(Q3,4)</f>
        <v>#NAME?</v>
      </c>
      <c r="P3" s="272" t="e">
        <f>"H2-"&amp;RIGHT(Q3,4)</f>
        <v>#NAME?</v>
      </c>
      <c r="Q3" s="272" t="e">
        <f>MO.FirstForecastedFiscalYear</f>
        <v>#NAME?</v>
      </c>
      <c r="R3" s="272" t="e">
        <f>"H1-"&amp;RIGHT(T3,4)</f>
        <v>#NAME?</v>
      </c>
      <c r="S3" s="272" t="e">
        <f>"H2-"&amp;RIGHT(T3,4)</f>
        <v>#NAME?</v>
      </c>
      <c r="T3" s="272" t="e">
        <f>"FY"&amp;RIGHT(Q3,4)+1</f>
        <v>#NAME?</v>
      </c>
      <c r="U3" s="272" t="e">
        <f>"FY"&amp;RIGHT(T3,4)+1</f>
        <v>#NAME?</v>
      </c>
      <c r="V3" s="272" t="e">
        <f>"FY"&amp;RIGHT(U3,4)+1</f>
        <v>#NAME?</v>
      </c>
      <c r="W3" s="273" t="e">
        <f>"FY"&amp;RIGHT(V3,4)+1</f>
        <v>#NAME?</v>
      </c>
    </row>
    <row r="4" spans="1:23" ht="14.25" customHeight="1" x14ac:dyDescent="0.25">
      <c r="A4" s="274" t="s">
        <v>0</v>
      </c>
      <c r="B4" s="275"/>
      <c r="C4" s="276"/>
      <c r="D4" s="277"/>
      <c r="E4" s="277"/>
      <c r="F4" s="278"/>
      <c r="G4" s="277"/>
      <c r="H4" s="277"/>
      <c r="I4" s="277"/>
      <c r="J4" s="277"/>
      <c r="K4" s="277"/>
      <c r="L4" s="277"/>
      <c r="M4" s="277"/>
      <c r="N4" s="277"/>
      <c r="O4" s="277"/>
      <c r="P4" s="277"/>
      <c r="Q4" s="277"/>
      <c r="R4" s="277"/>
      <c r="S4" s="277"/>
      <c r="T4" s="277"/>
      <c r="U4" s="277"/>
      <c r="V4" s="277"/>
      <c r="W4" s="279"/>
    </row>
    <row r="5" spans="1:23" s="283" customFormat="1" ht="14.25" customHeight="1" outlineLevel="1" x14ac:dyDescent="0.25">
      <c r="A5" s="280" t="str">
        <f>IFERROR(INDEX(MO_RIS_REV_NONGAAP,0,COLUMN(MO_Common_Column_A)),IFERROR(INDEX(MO_RIS_REV,0,COLUMN(MO_Common_Column_A)),"Total Revenue"))</f>
        <v>Total Revenue</v>
      </c>
      <c r="B5" s="281"/>
      <c r="C5" s="282"/>
      <c r="D5" s="17">
        <f>IFERROR(INDEX(MO_RIS_REV_NONGAAP,0,MATCH(D$3,MO_Common_ColumnHeader,0)),IFERROR(INDEX(MO_RIS_REV,0,MATCH(D$3,MO_Common_ColumnHeader,0)),0))</f>
        <v>0</v>
      </c>
      <c r="E5" s="17">
        <f>IFERROR(INDEX(MO_RIS_REV_NONGAAP,0,MATCH(E$3,MO_Common_ColumnHeader,0)),IFERROR(INDEX(MO_RIS_REV,0,MATCH(E$3,MO_Common_ColumnHeader,0)),0))</f>
        <v>0</v>
      </c>
      <c r="F5" s="18">
        <f>IFERROR(INDEX(MO_RIS_REV_NONGAAP,0,MATCH(F$3,MO_Common_ColumnHeader,0)),IFERROR(INDEX(MO_RIS_REV,0,MATCH(F$3,MO_Common_ColumnHeader,0)),0))</f>
        <v>0</v>
      </c>
      <c r="G5" s="18">
        <f>IFERROR(INDEX(MO_RIS_REV_NONGAAP,0,MATCH(G$3,MO_Common_ColumnHeader,0)),IFERROR(INDEX(MO_RIS_REV,0,MATCH(G$3,MO_Common_ColumnHeader,0)),0))</f>
        <v>0</v>
      </c>
      <c r="H5" s="17">
        <f>IFERROR(INDEX(MO_RIS_REV_NONGAAP,0,MATCH(H$3,MO_Common_ColumnHeader,0)),IFERROR(INDEX(MO_RIS_REV,0,MATCH(H$3,MO_Common_ColumnHeader,0)),0))</f>
        <v>0</v>
      </c>
      <c r="I5" s="18">
        <f>IFERROR(INDEX(MO_RIS_REV_NONGAAP,0,MATCH(I$3,MO_Common_ColumnHeader,0)),IFERROR(INDEX(MO_RIS_REV,0,MATCH(I$3,MO_Common_ColumnHeader,0)),0))</f>
        <v>0</v>
      </c>
      <c r="J5" s="18">
        <f>IFERROR(INDEX(MO_RIS_REV_NONGAAP,0,MATCH(J$3,MO_Common_ColumnHeader,0)),IFERROR(INDEX(MO_RIS_REV,0,MATCH(J$3,MO_Common_ColumnHeader,0)),0))</f>
        <v>0</v>
      </c>
      <c r="K5" s="17">
        <f>IFERROR(INDEX(MO_RIS_REV_NONGAAP,0,MATCH(K$3,MO_Common_ColumnHeader,0)),IFERROR(INDEX(MO_RIS_REV,0,MATCH(K$3,MO_Common_ColumnHeader,0)),0))</f>
        <v>0</v>
      </c>
      <c r="L5" s="18">
        <f>IFERROR(INDEX(MO_RIS_REV_NONGAAP,0,MATCH(L$3,MO_Common_ColumnHeader,0)),IFERROR(INDEX(MO_RIS_REV,0,MATCH(L$3,MO_Common_ColumnHeader,0)),0))</f>
        <v>0</v>
      </c>
      <c r="M5" s="18">
        <f>IFERROR(INDEX(MO_RIS_REV_NONGAAP,0,MATCH(M$3,MO_Common_ColumnHeader,0)),IFERROR(INDEX(MO_RIS_REV,0,MATCH(M$3,MO_Common_ColumnHeader,0)),0))</f>
        <v>0</v>
      </c>
      <c r="N5" s="17">
        <f>IFERROR(INDEX(MO_RIS_REV_NONGAAP,0,MATCH(N$3,MO_Common_ColumnHeader,0)),IFERROR(INDEX(MO_RIS_REV,0,MATCH(N$3,MO_Common_ColumnHeader,0)),0))</f>
        <v>0</v>
      </c>
      <c r="O5" s="18">
        <f>IFERROR(INDEX(MO_RIS_REV_NONGAAP,0,MATCH(O$3,MO_Common_ColumnHeader,0)),IFERROR(INDEX(MO_RIS_REV,0,MATCH(O$3,MO_Common_ColumnHeader,0)),0))</f>
        <v>0</v>
      </c>
      <c r="P5" s="18">
        <f>IFERROR(INDEX(MO_RIS_REV_NONGAAP,0,MATCH(P$3,MO_Common_ColumnHeader,0)),IFERROR(INDEX(MO_RIS_REV,0,MATCH(P$3,MO_Common_ColumnHeader,0)),0))</f>
        <v>0</v>
      </c>
      <c r="Q5" s="17">
        <f>IFERROR(INDEX(MO_RIS_REV_NONGAAP,0,MATCH(Q$3,MO_Common_ColumnHeader,0)),IFERROR(INDEX(MO_RIS_REV,0,MATCH(Q$3,MO_Common_ColumnHeader,0)),0))</f>
        <v>0</v>
      </c>
      <c r="R5" s="18">
        <f>IFERROR(INDEX(MO_RIS_REV_NONGAAP,0,MATCH(R$3,MO_Common_ColumnHeader,0)),IFERROR(INDEX(MO_RIS_REV,0,MATCH(R$3,MO_Common_ColumnHeader,0)),0))</f>
        <v>0</v>
      </c>
      <c r="S5" s="18">
        <f>IFERROR(INDEX(MO_RIS_REV_NONGAAP,0,MATCH(S$3,MO_Common_ColumnHeader,0)),IFERROR(INDEX(MO_RIS_REV,0,MATCH(S$3,MO_Common_ColumnHeader,0)),0))</f>
        <v>0</v>
      </c>
      <c r="T5" s="17">
        <f>IFERROR(INDEX(MO_RIS_REV_NONGAAP,0,MATCH(T$3,MO_Common_ColumnHeader,0)),IFERROR(INDEX(MO_RIS_REV,0,MATCH(T$3,MO_Common_ColumnHeader,0)),0))</f>
        <v>0</v>
      </c>
      <c r="U5" s="17">
        <f>IFERROR(INDEX(MO_RIS_REV_NONGAAP,0,MATCH(U$3,MO_Common_ColumnHeader,0)),IFERROR(INDEX(MO_RIS_REV,0,MATCH(U$3,MO_Common_ColumnHeader,0)),0))</f>
        <v>0</v>
      </c>
      <c r="V5" s="17">
        <f>IFERROR(INDEX(MO_RIS_REV_NONGAAP,0,MATCH(V$3,MO_Common_ColumnHeader,0)),IFERROR(INDEX(MO_RIS_REV,0,MATCH(V$3,MO_Common_ColumnHeader,0)),0))</f>
        <v>0</v>
      </c>
      <c r="W5" s="19">
        <f>IFERROR(INDEX(MO_RIS_REV_NONGAAP,0,MATCH(W$3,MO_Common_ColumnHeader,0)),IFERROR(INDEX(MO_RIS_REV,0,MATCH(W$3,MO_Common_ColumnHeader,0)),0))</f>
        <v>0</v>
      </c>
    </row>
    <row r="6" spans="1:23" s="283" customFormat="1" ht="14.25" customHeight="1" outlineLevel="1" x14ac:dyDescent="0.25">
      <c r="A6" s="280" t="str">
        <f>IFERROR(INDEX(MO_RIS_COGS_NONGAAP,0,COLUMN(MO_Common_Column_A)),"COGS")</f>
        <v>COGS</v>
      </c>
      <c r="B6" s="281"/>
      <c r="C6" s="282"/>
      <c r="D6" s="17">
        <f t="shared" ref="D6:W6" si="0">IFERROR(D5-D7, 0)</f>
        <v>0</v>
      </c>
      <c r="E6" s="17">
        <f t="shared" si="0"/>
        <v>0</v>
      </c>
      <c r="F6" s="18">
        <f t="shared" si="0"/>
        <v>0</v>
      </c>
      <c r="G6" s="18">
        <f t="shared" si="0"/>
        <v>0</v>
      </c>
      <c r="H6" s="17">
        <f t="shared" si="0"/>
        <v>0</v>
      </c>
      <c r="I6" s="18">
        <f t="shared" si="0"/>
        <v>0</v>
      </c>
      <c r="J6" s="18">
        <f t="shared" si="0"/>
        <v>0</v>
      </c>
      <c r="K6" s="17">
        <f t="shared" si="0"/>
        <v>0</v>
      </c>
      <c r="L6" s="18">
        <f t="shared" si="0"/>
        <v>0</v>
      </c>
      <c r="M6" s="18">
        <f t="shared" si="0"/>
        <v>0</v>
      </c>
      <c r="N6" s="17">
        <f t="shared" si="0"/>
        <v>0</v>
      </c>
      <c r="O6" s="18">
        <f t="shared" si="0"/>
        <v>0</v>
      </c>
      <c r="P6" s="18">
        <f t="shared" si="0"/>
        <v>0</v>
      </c>
      <c r="Q6" s="17">
        <f t="shared" si="0"/>
        <v>0</v>
      </c>
      <c r="R6" s="18">
        <f t="shared" si="0"/>
        <v>0</v>
      </c>
      <c r="S6" s="18">
        <f t="shared" si="0"/>
        <v>0</v>
      </c>
      <c r="T6" s="17">
        <f t="shared" si="0"/>
        <v>0</v>
      </c>
      <c r="U6" s="17">
        <f t="shared" si="0"/>
        <v>0</v>
      </c>
      <c r="V6" s="17">
        <f t="shared" si="0"/>
        <v>0</v>
      </c>
      <c r="W6" s="19">
        <f t="shared" si="0"/>
        <v>0</v>
      </c>
    </row>
    <row r="7" spans="1:23" s="283" customFormat="1" ht="14.25" customHeight="1" outlineLevel="1" x14ac:dyDescent="0.25">
      <c r="A7" s="284" t="str">
        <f>IFERROR(INDEX(MO_RIS_GP_NONGAAP,0,COLUMN(MO_Common_Column_A)),"Gross Profit")</f>
        <v>Gross Profit</v>
      </c>
      <c r="B7" s="285"/>
      <c r="C7" s="282"/>
      <c r="D7" s="17" t="e">
        <f>IFERROR(INDEX(MO_RIS_GP_NONGAAP,0,MATCH(D$3,MO_Common_ColumnHeader,0)),INDEX(MO_RIS_REV,0,MATCH(D$3,MO_Common_ColumnHeader,0))*IFERROR(IFERROR(IFERROR(1-INDEX(MO_MA_COGS_NONGAAP,0,MATCH(D$3,MO_Common_ColumnHeader,0)),1-INDEX(MO_MA_COGS_DA_Including,0,MATCH(D$3,MO_Common_ColumnHeader,0))), 1-INDEX(MO_MA_COGS,0,MATCH(D$3,MO_Common_ColumnHeader,0))), ""))</f>
        <v>#NAME?</v>
      </c>
      <c r="E7" s="17" t="e">
        <f>IFERROR(INDEX(MO_RIS_GP_NONGAAP,0,MATCH(E$3,MO_Common_ColumnHeader,0)),INDEX(MO_RIS_REV,0,MATCH(E$3,MO_Common_ColumnHeader,0))*IFERROR(IFERROR(IFERROR(1-INDEX(MO_MA_COGS_NONGAAP,0,MATCH(E$3,MO_Common_ColumnHeader,0)),1-INDEX(MO_MA_COGS_DA_Including,0,MATCH(E$3,MO_Common_ColumnHeader,0))), 1-INDEX(MO_MA_COGS,0,MATCH(E$3,MO_Common_ColumnHeader,0))), ""))</f>
        <v>#NAME?</v>
      </c>
      <c r="F7" s="18" t="e">
        <f>IFERROR(INDEX(MO_RIS_GP_NONGAAP,0,MATCH(F$3,MO_Common_ColumnHeader,0)),INDEX(MO_RIS_REV,0,MATCH(F$3,MO_Common_ColumnHeader,0))*IFERROR(IFERROR(IFERROR(1-INDEX(MO_MA_COGS_NONGAAP,0,MATCH(F$3,MO_Common_ColumnHeader,0)),1-INDEX(MO_MA_COGS_DA_Including,0,MATCH(F$3,MO_Common_ColumnHeader,0))), 1-INDEX(MO_MA_COGS,0,MATCH(F$3,MO_Common_ColumnHeader,0))), ""))</f>
        <v>#NAME?</v>
      </c>
      <c r="G7" s="18" t="e">
        <f>IFERROR(INDEX(MO_RIS_GP_NONGAAP,0,MATCH(G$3,MO_Common_ColumnHeader,0)),INDEX(MO_RIS_REV,0,MATCH(G$3,MO_Common_ColumnHeader,0))*IFERROR(IFERROR(IFERROR(1-INDEX(MO_MA_COGS_NONGAAP,0,MATCH(G$3,MO_Common_ColumnHeader,0)),1-INDEX(MO_MA_COGS_DA_Including,0,MATCH(G$3,MO_Common_ColumnHeader,0))), 1-INDEX(MO_MA_COGS,0,MATCH(G$3,MO_Common_ColumnHeader,0))), ""))</f>
        <v>#NAME?</v>
      </c>
      <c r="H7" s="17" t="e">
        <f>IFERROR(INDEX(MO_RIS_GP_NONGAAP,0,MATCH(H$3,MO_Common_ColumnHeader,0)),INDEX(MO_RIS_REV,0,MATCH(H$3,MO_Common_ColumnHeader,0))*IFERROR(IFERROR(IFERROR(1-INDEX(MO_MA_COGS_NONGAAP,0,MATCH(H$3,MO_Common_ColumnHeader,0)),1-INDEX(MO_MA_COGS_DA_Including,0,MATCH(H$3,MO_Common_ColumnHeader,0))), 1-INDEX(MO_MA_COGS,0,MATCH(H$3,MO_Common_ColumnHeader,0))), ""))</f>
        <v>#NAME?</v>
      </c>
      <c r="I7" s="18" t="e">
        <f>IFERROR(INDEX(MO_RIS_GP_NONGAAP,0,MATCH(I$3,MO_Common_ColumnHeader,0)),INDEX(MO_RIS_REV,0,MATCH(I$3,MO_Common_ColumnHeader,0))*IFERROR(IFERROR(IFERROR(1-INDEX(MO_MA_COGS_NONGAAP,0,MATCH(I$3,MO_Common_ColumnHeader,0)),1-INDEX(MO_MA_COGS_DA_Including,0,MATCH(I$3,MO_Common_ColumnHeader,0))), 1-INDEX(MO_MA_COGS,0,MATCH(I$3,MO_Common_ColumnHeader,0))), ""))</f>
        <v>#NAME?</v>
      </c>
      <c r="J7" s="18" t="e">
        <f>IFERROR(INDEX(MO_RIS_GP_NONGAAP,0,MATCH(J$3,MO_Common_ColumnHeader,0)),INDEX(MO_RIS_REV,0,MATCH(J$3,MO_Common_ColumnHeader,0))*IFERROR(IFERROR(IFERROR(1-INDEX(MO_MA_COGS_NONGAAP,0,MATCH(J$3,MO_Common_ColumnHeader,0)),1-INDEX(MO_MA_COGS_DA_Including,0,MATCH(J$3,MO_Common_ColumnHeader,0))), 1-INDEX(MO_MA_COGS,0,MATCH(J$3,MO_Common_ColumnHeader,0))), ""))</f>
        <v>#NAME?</v>
      </c>
      <c r="K7" s="17" t="e">
        <f>IFERROR(INDEX(MO_RIS_GP_NONGAAP,0,MATCH(K$3,MO_Common_ColumnHeader,0)),INDEX(MO_RIS_REV,0,MATCH(K$3,MO_Common_ColumnHeader,0))*IFERROR(IFERROR(IFERROR(1-INDEX(MO_MA_COGS_NONGAAP,0,MATCH(K$3,MO_Common_ColumnHeader,0)),1-INDEX(MO_MA_COGS_DA_Including,0,MATCH(K$3,MO_Common_ColumnHeader,0))), 1-INDEX(MO_MA_COGS,0,MATCH(K$3,MO_Common_ColumnHeader,0))), ""))</f>
        <v>#NAME?</v>
      </c>
      <c r="L7" s="18" t="e">
        <f>IFERROR(INDEX(MO_RIS_GP_NONGAAP,0,MATCH(L$3,MO_Common_ColumnHeader,0)),INDEX(MO_RIS_REV,0,MATCH(L$3,MO_Common_ColumnHeader,0))*IFERROR(IFERROR(IFERROR(1-INDEX(MO_MA_COGS_NONGAAP,0,MATCH(L$3,MO_Common_ColumnHeader,0)),1-INDEX(MO_MA_COGS_DA_Including,0,MATCH(L$3,MO_Common_ColumnHeader,0))), 1-INDEX(MO_MA_COGS,0,MATCH(L$3,MO_Common_ColumnHeader,0))), ""))</f>
        <v>#NAME?</v>
      </c>
      <c r="M7" s="18" t="e">
        <f>IFERROR(INDEX(MO_RIS_GP_NONGAAP,0,MATCH(M$3,MO_Common_ColumnHeader,0)),INDEX(MO_RIS_REV,0,MATCH(M$3,MO_Common_ColumnHeader,0))*IFERROR(IFERROR(IFERROR(1-INDEX(MO_MA_COGS_NONGAAP,0,MATCH(M$3,MO_Common_ColumnHeader,0)),1-INDEX(MO_MA_COGS_DA_Including,0,MATCH(M$3,MO_Common_ColumnHeader,0))), 1-INDEX(MO_MA_COGS,0,MATCH(M$3,MO_Common_ColumnHeader,0))), ""))</f>
        <v>#NAME?</v>
      </c>
      <c r="N7" s="17" t="e">
        <f>IFERROR(INDEX(MO_RIS_GP_NONGAAP,0,MATCH(N$3,MO_Common_ColumnHeader,0)),INDEX(MO_RIS_REV,0,MATCH(N$3,MO_Common_ColumnHeader,0))*IFERROR(IFERROR(IFERROR(1-INDEX(MO_MA_COGS_NONGAAP,0,MATCH(N$3,MO_Common_ColumnHeader,0)),1-INDEX(MO_MA_COGS_DA_Including,0,MATCH(N$3,MO_Common_ColumnHeader,0))), 1-INDEX(MO_MA_COGS,0,MATCH(N$3,MO_Common_ColumnHeader,0))), ""))</f>
        <v>#NAME?</v>
      </c>
      <c r="O7" s="18" t="e">
        <f>IFERROR(INDEX(MO_RIS_GP_NONGAAP,0,MATCH(O$3,MO_Common_ColumnHeader,0)),INDEX(MO_RIS_REV,0,MATCH(O$3,MO_Common_ColumnHeader,0))*IFERROR(IFERROR(IFERROR(1-INDEX(MO_MA_COGS_NONGAAP,0,MATCH(O$3,MO_Common_ColumnHeader,0)),1-INDEX(MO_MA_COGS_DA_Including,0,MATCH(O$3,MO_Common_ColumnHeader,0))), 1-INDEX(MO_MA_COGS,0,MATCH(O$3,MO_Common_ColumnHeader,0))), ""))</f>
        <v>#NAME?</v>
      </c>
      <c r="P7" s="18" t="e">
        <f>IFERROR(INDEX(MO_RIS_GP_NONGAAP,0,MATCH(P$3,MO_Common_ColumnHeader,0)),INDEX(MO_RIS_REV,0,MATCH(P$3,MO_Common_ColumnHeader,0))*IFERROR(IFERROR(IFERROR(1-INDEX(MO_MA_COGS_NONGAAP,0,MATCH(P$3,MO_Common_ColumnHeader,0)),1-INDEX(MO_MA_COGS_DA_Including,0,MATCH(P$3,MO_Common_ColumnHeader,0))), 1-INDEX(MO_MA_COGS,0,MATCH(P$3,MO_Common_ColumnHeader,0))), ""))</f>
        <v>#NAME?</v>
      </c>
      <c r="Q7" s="17" t="e">
        <f>IFERROR(INDEX(MO_RIS_GP_NONGAAP,0,MATCH(Q$3,MO_Common_ColumnHeader,0)),INDEX(MO_RIS_REV,0,MATCH(Q$3,MO_Common_ColumnHeader,0))*IFERROR(IFERROR(IFERROR(1-INDEX(MO_MA_COGS_NONGAAP,0,MATCH(Q$3,MO_Common_ColumnHeader,0)),1-INDEX(MO_MA_COGS_DA_Including,0,MATCH(Q$3,MO_Common_ColumnHeader,0))), 1-INDEX(MO_MA_COGS,0,MATCH(Q$3,MO_Common_ColumnHeader,0))), ""))</f>
        <v>#NAME?</v>
      </c>
      <c r="R7" s="18" t="e">
        <f>IFERROR(INDEX(MO_RIS_GP_NONGAAP,0,MATCH(R$3,MO_Common_ColumnHeader,0)),INDEX(MO_RIS_REV,0,MATCH(R$3,MO_Common_ColumnHeader,0))*IFERROR(IFERROR(IFERROR(1-INDEX(MO_MA_COGS_NONGAAP,0,MATCH(R$3,MO_Common_ColumnHeader,0)),1-INDEX(MO_MA_COGS_DA_Including,0,MATCH(R$3,MO_Common_ColumnHeader,0))), 1-INDEX(MO_MA_COGS,0,MATCH(R$3,MO_Common_ColumnHeader,0))), ""))</f>
        <v>#NAME?</v>
      </c>
      <c r="S7" s="18" t="e">
        <f>IFERROR(INDEX(MO_RIS_GP_NONGAAP,0,MATCH(S$3,MO_Common_ColumnHeader,0)),INDEX(MO_RIS_REV,0,MATCH(S$3,MO_Common_ColumnHeader,0))*IFERROR(IFERROR(IFERROR(1-INDEX(MO_MA_COGS_NONGAAP,0,MATCH(S$3,MO_Common_ColumnHeader,0)),1-INDEX(MO_MA_COGS_DA_Including,0,MATCH(S$3,MO_Common_ColumnHeader,0))), 1-INDEX(MO_MA_COGS,0,MATCH(S$3,MO_Common_ColumnHeader,0))), ""))</f>
        <v>#NAME?</v>
      </c>
      <c r="T7" s="17" t="e">
        <f>IFERROR(INDEX(MO_RIS_GP_NONGAAP,0,MATCH(T$3,MO_Common_ColumnHeader,0)),INDEX(MO_RIS_REV,0,MATCH(T$3,MO_Common_ColumnHeader,0))*IFERROR(IFERROR(IFERROR(1-INDEX(MO_MA_COGS_NONGAAP,0,MATCH(T$3,MO_Common_ColumnHeader,0)),1-INDEX(MO_MA_COGS_DA_Including,0,MATCH(T$3,MO_Common_ColumnHeader,0))), 1-INDEX(MO_MA_COGS,0,MATCH(T$3,MO_Common_ColumnHeader,0))), ""))</f>
        <v>#NAME?</v>
      </c>
      <c r="U7" s="17" t="e">
        <f>IFERROR(INDEX(MO_RIS_GP_NONGAAP,0,MATCH(U$3,MO_Common_ColumnHeader,0)),INDEX(MO_RIS_REV,0,MATCH(U$3,MO_Common_ColumnHeader,0))*IFERROR(IFERROR(IFERROR(1-INDEX(MO_MA_COGS_NONGAAP,0,MATCH(U$3,MO_Common_ColumnHeader,0)),1-INDEX(MO_MA_COGS_DA_Including,0,MATCH(U$3,MO_Common_ColumnHeader,0))), 1-INDEX(MO_MA_COGS,0,MATCH(U$3,MO_Common_ColumnHeader,0))), ""))</f>
        <v>#NAME?</v>
      </c>
      <c r="V7" s="17" t="e">
        <f>IFERROR(INDEX(MO_RIS_GP_NONGAAP,0,MATCH(V$3,MO_Common_ColumnHeader,0)),INDEX(MO_RIS_REV,0,MATCH(V$3,MO_Common_ColumnHeader,0))*IFERROR(IFERROR(IFERROR(1-INDEX(MO_MA_COGS_NONGAAP,0,MATCH(V$3,MO_Common_ColumnHeader,0)),1-INDEX(MO_MA_COGS_DA_Including,0,MATCH(V$3,MO_Common_ColumnHeader,0))), 1-INDEX(MO_MA_COGS,0,MATCH(V$3,MO_Common_ColumnHeader,0))), ""))</f>
        <v>#NAME?</v>
      </c>
      <c r="W7" s="19" t="e">
        <f>IFERROR(INDEX(MO_RIS_GP_NONGAAP,0,MATCH(W$3,MO_Common_ColumnHeader,0)),INDEX(MO_RIS_REV,0,MATCH(W$3,MO_Common_ColumnHeader,0))*IFERROR(IFERROR(IFERROR(1-INDEX(MO_MA_COGS_NONGAAP,0,MATCH(W$3,MO_Common_ColumnHeader,0)),1-INDEX(MO_MA_COGS_DA_Including,0,MATCH(W$3,MO_Common_ColumnHeader,0))), 1-INDEX(MO_MA_COGS,0,MATCH(W$3,MO_Common_ColumnHeader,0))), ""))</f>
        <v>#NAME?</v>
      </c>
    </row>
    <row r="8" spans="1:23" s="283" customFormat="1" ht="14.25" customHeight="1" outlineLevel="1" x14ac:dyDescent="0.25">
      <c r="A8" s="280" t="str">
        <f>IFERROR(INDEX(MO_RIS_EBITDA_Adj,0,COLUMN(MO_Common_Column_A)),"Adj. EBITDA - N/A")</f>
        <v>Adj. EBITDA - N/A</v>
      </c>
      <c r="B8" s="281"/>
      <c r="C8" s="282"/>
      <c r="D8" s="17">
        <f>IFERROR(INDEX(MO_RIS_EBITDA_Adj,0,MATCH(D$3,MO_Common_ColumnHeader,0)),0)</f>
        <v>0</v>
      </c>
      <c r="E8" s="17">
        <f>IFERROR(INDEX(MO_RIS_EBITDA_Adj,0,MATCH(E$3,MO_Common_ColumnHeader,0)),0)</f>
        <v>0</v>
      </c>
      <c r="F8" s="18">
        <f>IFERROR(INDEX(MO_RIS_EBITDA_Adj,0,MATCH(F$3,MO_Common_ColumnHeader,0)),0)</f>
        <v>0</v>
      </c>
      <c r="G8" s="18">
        <f>IFERROR(INDEX(MO_RIS_EBITDA_Adj,0,MATCH(G$3,MO_Common_ColumnHeader,0)),0)</f>
        <v>0</v>
      </c>
      <c r="H8" s="17">
        <f>IFERROR(INDEX(MO_RIS_EBITDA_Adj,0,MATCH(H$3,MO_Common_ColumnHeader,0)),0)</f>
        <v>0</v>
      </c>
      <c r="I8" s="18">
        <f>IFERROR(INDEX(MO_RIS_EBITDA_Adj,0,MATCH(I$3,MO_Common_ColumnHeader,0)),0)</f>
        <v>0</v>
      </c>
      <c r="J8" s="18">
        <f>IFERROR(INDEX(MO_RIS_EBITDA_Adj,0,MATCH(J$3,MO_Common_ColumnHeader,0)),0)</f>
        <v>0</v>
      </c>
      <c r="K8" s="17">
        <f>IFERROR(INDEX(MO_RIS_EBITDA_Adj,0,MATCH(K$3,MO_Common_ColumnHeader,0)),0)</f>
        <v>0</v>
      </c>
      <c r="L8" s="18">
        <f>IFERROR(INDEX(MO_RIS_EBITDA_Adj,0,MATCH(L$3,MO_Common_ColumnHeader,0)),0)</f>
        <v>0</v>
      </c>
      <c r="M8" s="18">
        <f>IFERROR(INDEX(MO_RIS_EBITDA_Adj,0,MATCH(M$3,MO_Common_ColumnHeader,0)),0)</f>
        <v>0</v>
      </c>
      <c r="N8" s="17">
        <f>IFERROR(INDEX(MO_RIS_EBITDA_Adj,0,MATCH(N$3,MO_Common_ColumnHeader,0)),0)</f>
        <v>0</v>
      </c>
      <c r="O8" s="18">
        <f>IFERROR(INDEX(MO_RIS_EBITDA_Adj,0,MATCH(O$3,MO_Common_ColumnHeader,0)),0)</f>
        <v>0</v>
      </c>
      <c r="P8" s="18">
        <f>IFERROR(INDEX(MO_RIS_EBITDA_Adj,0,MATCH(P$3,MO_Common_ColumnHeader,0)),0)</f>
        <v>0</v>
      </c>
      <c r="Q8" s="17">
        <f>IFERROR(INDEX(MO_RIS_EBITDA_Adj,0,MATCH(Q$3,MO_Common_ColumnHeader,0)),0)</f>
        <v>0</v>
      </c>
      <c r="R8" s="18">
        <f>IFERROR(INDEX(MO_RIS_EBITDA_Adj,0,MATCH(R$3,MO_Common_ColumnHeader,0)),0)</f>
        <v>0</v>
      </c>
      <c r="S8" s="18">
        <f>IFERROR(INDEX(MO_RIS_EBITDA_Adj,0,MATCH(S$3,MO_Common_ColumnHeader,0)),0)</f>
        <v>0</v>
      </c>
      <c r="T8" s="17">
        <f>IFERROR(INDEX(MO_RIS_EBITDA_Adj,0,MATCH(T$3,MO_Common_ColumnHeader,0)),0)</f>
        <v>0</v>
      </c>
      <c r="U8" s="17">
        <f>IFERROR(INDEX(MO_RIS_EBITDA_Adj,0,MATCH(U$3,MO_Common_ColumnHeader,0)),0)</f>
        <v>0</v>
      </c>
      <c r="V8" s="17">
        <f>IFERROR(INDEX(MO_RIS_EBITDA_Adj,0,MATCH(V$3,MO_Common_ColumnHeader,0)),0)</f>
        <v>0</v>
      </c>
      <c r="W8" s="19">
        <f>IFERROR(INDEX(MO_RIS_EBITDA_Adj,0,MATCH(W$3,MO_Common_ColumnHeader,0)),0)</f>
        <v>0</v>
      </c>
    </row>
    <row r="9" spans="1:23" s="283" customFormat="1" ht="14.25" customHeight="1" outlineLevel="1" x14ac:dyDescent="0.25">
      <c r="A9" s="284" t="str">
        <f>IFERROR( IFERROR(IFERROR(INDEX(MO_RIS_Reported_OperatingIncome_NONGAAP,0,COLUMN(MO_Common_Column_A)),IFERROR(INDEX(MO_RIS_EBIT_NonGAAP,0,COLUMN(MO_Common_Column_A)),INDEX(MO_RIS_EBIT_Adj,0,COLUMN(MO_Common_Column_A)))),INDEX(MO_RIS_EBIT,0,COLUMN(MO_Common_Column_A))), "EBIT - N/A")</f>
        <v>EBIT - N/A</v>
      </c>
      <c r="B9" s="281"/>
      <c r="C9" s="282"/>
      <c r="D9" s="17" t="str">
        <f>IFERROR(IFERROR(IFERROR(INDEX(MO_RIS_Reported_OperatingIncome_NONGAAP,0,MATCH(D$3,MO_Common_ColumnHeader,0)),IFERROR(INDEX(MO_RIS_EBIT_NonGAAP,0,MATCH(D$3,MO_Common_ColumnHeader,0)),INDEX(MO_RIS_EBIT_Adj,0,MATCH(D$3,MO_Common_ColumnHeader,0)))),INDEX(MO_RIS_EBIT,0,MATCH(D$3,MO_Common_ColumnHeader,0))), "")</f>
        <v/>
      </c>
      <c r="E9" s="17" t="str">
        <f>IFERROR(IFERROR(IFERROR(INDEX(MO_RIS_Reported_OperatingIncome_NONGAAP,0,MATCH(E$3,MO_Common_ColumnHeader,0)),IFERROR(INDEX(MO_RIS_EBIT_NonGAAP,0,MATCH(E$3,MO_Common_ColumnHeader,0)),INDEX(MO_RIS_EBIT_Adj,0,MATCH(E$3,MO_Common_ColumnHeader,0)))),INDEX(MO_RIS_EBIT,0,MATCH(E$3,MO_Common_ColumnHeader,0))), "")</f>
        <v/>
      </c>
      <c r="F9" s="81" t="str">
        <f>IFERROR(IFERROR(IFERROR(INDEX(MO_RIS_Reported_OperatingIncome_NONGAAP,0,MATCH(F$3,MO_Common_ColumnHeader,0)),IFERROR(INDEX(MO_RIS_EBIT_NonGAAP,0,MATCH(F$3,MO_Common_ColumnHeader,0)),INDEX(MO_RIS_EBIT_Adj,0,MATCH(F$3,MO_Common_ColumnHeader,0)))),INDEX(MO_RIS_EBIT,0,MATCH(F$3,MO_Common_ColumnHeader,0))), "")</f>
        <v/>
      </c>
      <c r="G9" s="81" t="str">
        <f>IFERROR(IFERROR(IFERROR(INDEX(MO_RIS_Reported_OperatingIncome_NONGAAP,0,MATCH(G$3,MO_Common_ColumnHeader,0)),IFERROR(INDEX(MO_RIS_EBIT_NonGAAP,0,MATCH(G$3,MO_Common_ColumnHeader,0)),INDEX(MO_RIS_EBIT_Adj,0,MATCH(G$3,MO_Common_ColumnHeader,0)))),INDEX(MO_RIS_EBIT,0,MATCH(G$3,MO_Common_ColumnHeader,0))), "")</f>
        <v/>
      </c>
      <c r="H9" s="17" t="str">
        <f>IFERROR(IFERROR(IFERROR(INDEX(MO_RIS_Reported_OperatingIncome_NONGAAP,0,MATCH(H$3,MO_Common_ColumnHeader,0)),IFERROR(INDEX(MO_RIS_EBIT_NonGAAP,0,MATCH(H$3,MO_Common_ColumnHeader,0)),INDEX(MO_RIS_EBIT_Adj,0,MATCH(H$3,MO_Common_ColumnHeader,0)))),INDEX(MO_RIS_EBIT,0,MATCH(H$3,MO_Common_ColumnHeader,0))), "")</f>
        <v/>
      </c>
      <c r="I9" s="81" t="str">
        <f>IFERROR(IFERROR(IFERROR(INDEX(MO_RIS_Reported_OperatingIncome_NONGAAP,0,MATCH(I$3,MO_Common_ColumnHeader,0)),IFERROR(INDEX(MO_RIS_EBIT_NonGAAP,0,MATCH(I$3,MO_Common_ColumnHeader,0)),INDEX(MO_RIS_EBIT_Adj,0,MATCH(I$3,MO_Common_ColumnHeader,0)))),INDEX(MO_RIS_EBIT,0,MATCH(I$3,MO_Common_ColumnHeader,0))), "")</f>
        <v/>
      </c>
      <c r="J9" s="81" t="str">
        <f>IFERROR(IFERROR(IFERROR(INDEX(MO_RIS_Reported_OperatingIncome_NONGAAP,0,MATCH(J$3,MO_Common_ColumnHeader,0)),IFERROR(INDEX(MO_RIS_EBIT_NonGAAP,0,MATCH(J$3,MO_Common_ColumnHeader,0)),INDEX(MO_RIS_EBIT_Adj,0,MATCH(J$3,MO_Common_ColumnHeader,0)))),INDEX(MO_RIS_EBIT,0,MATCH(J$3,MO_Common_ColumnHeader,0))), "")</f>
        <v/>
      </c>
      <c r="K9" s="17" t="str">
        <f>IFERROR(IFERROR(IFERROR(INDEX(MO_RIS_Reported_OperatingIncome_NONGAAP,0,MATCH(K$3,MO_Common_ColumnHeader,0)),IFERROR(INDEX(MO_RIS_EBIT_NonGAAP,0,MATCH(K$3,MO_Common_ColumnHeader,0)),INDEX(MO_RIS_EBIT_Adj,0,MATCH(K$3,MO_Common_ColumnHeader,0)))),INDEX(MO_RIS_EBIT,0,MATCH(K$3,MO_Common_ColumnHeader,0))), "")</f>
        <v/>
      </c>
      <c r="L9" s="81" t="str">
        <f>IFERROR(IFERROR(IFERROR(INDEX(MO_RIS_Reported_OperatingIncome_NONGAAP,0,MATCH(L$3,MO_Common_ColumnHeader,0)),IFERROR(INDEX(MO_RIS_EBIT_NonGAAP,0,MATCH(L$3,MO_Common_ColumnHeader,0)),INDEX(MO_RIS_EBIT_Adj,0,MATCH(L$3,MO_Common_ColumnHeader,0)))),INDEX(MO_RIS_EBIT,0,MATCH(L$3,MO_Common_ColumnHeader,0))), "")</f>
        <v/>
      </c>
      <c r="M9" s="81" t="str">
        <f>IFERROR(IFERROR(IFERROR(INDEX(MO_RIS_Reported_OperatingIncome_NONGAAP,0,MATCH(M$3,MO_Common_ColumnHeader,0)),IFERROR(INDEX(MO_RIS_EBIT_NonGAAP,0,MATCH(M$3,MO_Common_ColumnHeader,0)),INDEX(MO_RIS_EBIT_Adj,0,MATCH(M$3,MO_Common_ColumnHeader,0)))),INDEX(MO_RIS_EBIT,0,MATCH(M$3,MO_Common_ColumnHeader,0))), "")</f>
        <v/>
      </c>
      <c r="N9" s="17" t="str">
        <f>IFERROR(IFERROR(IFERROR(INDEX(MO_RIS_Reported_OperatingIncome_NONGAAP,0,MATCH(N$3,MO_Common_ColumnHeader,0)),IFERROR(INDEX(MO_RIS_EBIT_NonGAAP,0,MATCH(N$3,MO_Common_ColumnHeader,0)),INDEX(MO_RIS_EBIT_Adj,0,MATCH(N$3,MO_Common_ColumnHeader,0)))),INDEX(MO_RIS_EBIT,0,MATCH(N$3,MO_Common_ColumnHeader,0))), "")</f>
        <v/>
      </c>
      <c r="O9" s="81" t="str">
        <f>IFERROR(IFERROR(IFERROR(INDEX(MO_RIS_Reported_OperatingIncome_NONGAAP,0,MATCH(O$3,MO_Common_ColumnHeader,0)),IFERROR(INDEX(MO_RIS_EBIT_NonGAAP,0,MATCH(O$3,MO_Common_ColumnHeader,0)),INDEX(MO_RIS_EBIT_Adj,0,MATCH(O$3,MO_Common_ColumnHeader,0)))),INDEX(MO_RIS_EBIT,0,MATCH(O$3,MO_Common_ColumnHeader,0))), "")</f>
        <v/>
      </c>
      <c r="P9" s="81" t="str">
        <f>IFERROR(IFERROR(IFERROR(INDEX(MO_RIS_Reported_OperatingIncome_NONGAAP,0,MATCH(P$3,MO_Common_ColumnHeader,0)),IFERROR(INDEX(MO_RIS_EBIT_NonGAAP,0,MATCH(P$3,MO_Common_ColumnHeader,0)),INDEX(MO_RIS_EBIT_Adj,0,MATCH(P$3,MO_Common_ColumnHeader,0)))),INDEX(MO_RIS_EBIT,0,MATCH(P$3,MO_Common_ColumnHeader,0))), "")</f>
        <v/>
      </c>
      <c r="Q9" s="17" t="str">
        <f>IFERROR(IFERROR(IFERROR(INDEX(MO_RIS_Reported_OperatingIncome_NONGAAP,0,MATCH(Q$3,MO_Common_ColumnHeader,0)),IFERROR(INDEX(MO_RIS_EBIT_NonGAAP,0,MATCH(Q$3,MO_Common_ColumnHeader,0)),INDEX(MO_RIS_EBIT_Adj,0,MATCH(Q$3,MO_Common_ColumnHeader,0)))),INDEX(MO_RIS_EBIT,0,MATCH(Q$3,MO_Common_ColumnHeader,0))), "")</f>
        <v/>
      </c>
      <c r="R9" s="81" t="str">
        <f>IFERROR(IFERROR(IFERROR(INDEX(MO_RIS_Reported_OperatingIncome_NONGAAP,0,MATCH(R$3,MO_Common_ColumnHeader,0)),IFERROR(INDEX(MO_RIS_EBIT_NonGAAP,0,MATCH(R$3,MO_Common_ColumnHeader,0)),INDEX(MO_RIS_EBIT_Adj,0,MATCH(R$3,MO_Common_ColumnHeader,0)))),INDEX(MO_RIS_EBIT,0,MATCH(R$3,MO_Common_ColumnHeader,0))), "")</f>
        <v/>
      </c>
      <c r="S9" s="81" t="str">
        <f>IFERROR(IFERROR(IFERROR(INDEX(MO_RIS_Reported_OperatingIncome_NONGAAP,0,MATCH(S$3,MO_Common_ColumnHeader,0)),IFERROR(INDEX(MO_RIS_EBIT_NonGAAP,0,MATCH(S$3,MO_Common_ColumnHeader,0)),INDEX(MO_RIS_EBIT_Adj,0,MATCH(S$3,MO_Common_ColumnHeader,0)))),INDEX(MO_RIS_EBIT,0,MATCH(S$3,MO_Common_ColumnHeader,0))), "")</f>
        <v/>
      </c>
      <c r="T9" s="17" t="str">
        <f>IFERROR(IFERROR(IFERROR(INDEX(MO_RIS_Reported_OperatingIncome_NONGAAP,0,MATCH(T$3,MO_Common_ColumnHeader,0)),IFERROR(INDEX(MO_RIS_EBIT_NonGAAP,0,MATCH(T$3,MO_Common_ColumnHeader,0)),INDEX(MO_RIS_EBIT_Adj,0,MATCH(T$3,MO_Common_ColumnHeader,0)))),INDEX(MO_RIS_EBIT,0,MATCH(T$3,MO_Common_ColumnHeader,0))), "")</f>
        <v/>
      </c>
      <c r="U9" s="17" t="str">
        <f>IFERROR(IFERROR(IFERROR(INDEX(MO_RIS_Reported_OperatingIncome_NONGAAP,0,MATCH(U$3,MO_Common_ColumnHeader,0)),IFERROR(INDEX(MO_RIS_EBIT_NonGAAP,0,MATCH(U$3,MO_Common_ColumnHeader,0)),INDEX(MO_RIS_EBIT_Adj,0,MATCH(U$3,MO_Common_ColumnHeader,0)))),INDEX(MO_RIS_EBIT,0,MATCH(U$3,MO_Common_ColumnHeader,0))), "")</f>
        <v/>
      </c>
      <c r="V9" s="17" t="str">
        <f>IFERROR(IFERROR(IFERROR(INDEX(MO_RIS_Reported_OperatingIncome_NONGAAP,0,MATCH(V$3,MO_Common_ColumnHeader,0)),IFERROR(INDEX(MO_RIS_EBIT_NonGAAP,0,MATCH(V$3,MO_Common_ColumnHeader,0)),INDEX(MO_RIS_EBIT_Adj,0,MATCH(V$3,MO_Common_ColumnHeader,0)))),INDEX(MO_RIS_EBIT,0,MATCH(V$3,MO_Common_ColumnHeader,0))), "")</f>
        <v/>
      </c>
      <c r="W9" s="19" t="str">
        <f>IFERROR(IFERROR(IFERROR(INDEX(MO_RIS_Reported_OperatingIncome_NONGAAP,0,MATCH(W$3,MO_Common_ColumnHeader,0)),IFERROR(INDEX(MO_RIS_EBIT_NonGAAP,0,MATCH(W$3,MO_Common_ColumnHeader,0)),INDEX(MO_RIS_EBIT_Adj,0,MATCH(W$3,MO_Common_ColumnHeader,0)))),INDEX(MO_RIS_EBIT,0,MATCH(W$3,MO_Common_ColumnHeader,0))), "")</f>
        <v/>
      </c>
    </row>
    <row r="10" spans="1:23" s="283" customFormat="1" ht="14.25" customHeight="1" outlineLevel="1" x14ac:dyDescent="0.25">
      <c r="A10" s="284" t="str">
        <f>IFERROR( IFERROR(INDEX(MO_RIS_IE_NONGAAP,0,COLUMN(MO_Common_Column_A)), IFERROR(INDEX(MO_FE_IE,0,COLUMN(MO_Common_Column_A)),INDEX(MO_RIS_IE,0,COLUMN(MO_Common_Column_A)))), "Interest Expense - N/A")</f>
        <v>Interest Expense - N/A</v>
      </c>
      <c r="B10" s="281"/>
      <c r="C10" s="282"/>
      <c r="D10" s="17" t="str">
        <f>IFERROR(IFERROR(INDEX(MO_RIS_IE_NONGAAP,0,MATCH(D$3,MO_Common_ColumnHeader,0)),IFERROR(-INDEX(MO_FE_IE,0,MATCH(D$3,MO_Common_ColumnHeader,0)),IFERROR(INDEX(MO_RIS_IE,0,MATCH(D$3,MO_Common_ColumnHeader,0)),INDEX(MO_RIS_IE_Net_NONGAAP,0,MATCH(D$3,MO_Common_ColumnHeader,0))))), "")</f>
        <v/>
      </c>
      <c r="E10" s="17" t="str">
        <f>IFERROR(IFERROR(INDEX(MO_RIS_IE_NONGAAP,0,MATCH(E$3,MO_Common_ColumnHeader,0)), IFERROR(INDEX(MO_RIS_IE,0,MATCH(E$3,MO_Common_ColumnHeader,0)),INDEX(MO_RIS_IE_Net_NONGAAP,0,MATCH(E$3,MO_Common_ColumnHeader,0)))), "")</f>
        <v/>
      </c>
      <c r="F10" s="81" t="str">
        <f>IFERROR(IFERROR(INDEX(MO_RIS_IE_NONGAAP,0,MATCH(F$3,MO_Common_ColumnHeader,0)), IFERROR(INDEX(MO_RIS_IE,0,MATCH(F$3,MO_Common_ColumnHeader,0)),INDEX(MO_RIS_IE_Net_NONGAAP,0,MATCH(F$3,MO_Common_ColumnHeader,0)))), "")</f>
        <v/>
      </c>
      <c r="G10" s="81" t="str">
        <f>IFERROR(IFERROR(INDEX(MO_RIS_IE_NONGAAP,0,MATCH(G$3,MO_Common_ColumnHeader,0)), IFERROR(INDEX(MO_RIS_IE,0,MATCH(G$3,MO_Common_ColumnHeader,0)),INDEX(MO_RIS_IE_Net_NONGAAP,0,MATCH(G$3,MO_Common_ColumnHeader,0)))), "")</f>
        <v/>
      </c>
      <c r="H10" s="17" t="str">
        <f>IFERROR(IFERROR(INDEX(MO_RIS_IE_NONGAAP,0,MATCH(H$3,MO_Common_ColumnHeader,0)), IFERROR(INDEX(MO_RIS_IE,0,MATCH(H$3,MO_Common_ColumnHeader,0)),INDEX(MO_RIS_IE_Net_NONGAAP,0,MATCH(H$3,MO_Common_ColumnHeader,0)))), "")</f>
        <v/>
      </c>
      <c r="I10" s="81" t="str">
        <f>IFERROR(IFERROR(INDEX(MO_RIS_IE_NONGAAP,0,MATCH(I$3,MO_Common_ColumnHeader,0)), IFERROR(INDEX(MO_RIS_IE,0,MATCH(I$3,MO_Common_ColumnHeader,0)),INDEX(MO_RIS_IE_Net_NONGAAP,0,MATCH(I$3,MO_Common_ColumnHeader,0)))), "")</f>
        <v/>
      </c>
      <c r="J10" s="81" t="str">
        <f>IFERROR(IFERROR(INDEX(MO_RIS_IE_NONGAAP,0,MATCH(J$3,MO_Common_ColumnHeader,0)), IFERROR(INDEX(MO_RIS_IE,0,MATCH(J$3,MO_Common_ColumnHeader,0)),INDEX(MO_RIS_IE_Net_NONGAAP,0,MATCH(J$3,MO_Common_ColumnHeader,0)))), "")</f>
        <v/>
      </c>
      <c r="K10" s="17" t="str">
        <f>IFERROR(IFERROR(INDEX(MO_RIS_IE_NONGAAP,0,MATCH(K$3,MO_Common_ColumnHeader,0)), IFERROR(INDEX(MO_RIS_IE,0,MATCH(K$3,MO_Common_ColumnHeader,0)),INDEX(MO_RIS_IE_Net_NONGAAP,0,MATCH(K$3,MO_Common_ColumnHeader,0)))), "")</f>
        <v/>
      </c>
      <c r="L10" s="81" t="str">
        <f>IFERROR(IFERROR(INDEX(MO_RIS_IE_NONGAAP,0,MATCH(L$3,MO_Common_ColumnHeader,0)), IFERROR(INDEX(MO_RIS_IE,0,MATCH(L$3,MO_Common_ColumnHeader,0)),INDEX(MO_RIS_IE_Net_NONGAAP,0,MATCH(L$3,MO_Common_ColumnHeader,0)))), "")</f>
        <v/>
      </c>
      <c r="M10" s="81" t="str">
        <f>IFERROR(IFERROR(INDEX(MO_RIS_IE_NONGAAP,0,MATCH(M$3,MO_Common_ColumnHeader,0)), IFERROR(INDEX(MO_RIS_IE,0,MATCH(M$3,MO_Common_ColumnHeader,0)),INDEX(MO_RIS_IE_Net_NONGAAP,0,MATCH(M$3,MO_Common_ColumnHeader,0)))), "")</f>
        <v/>
      </c>
      <c r="N10" s="17" t="str">
        <f>IFERROR(IFERROR(INDEX(MO_RIS_IE_NONGAAP,0,MATCH(N$3,MO_Common_ColumnHeader,0)), IFERROR(INDEX(MO_RIS_IE,0,MATCH(N$3,MO_Common_ColumnHeader,0)),INDEX(MO_RIS_IE_Net_NONGAAP,0,MATCH(N$3,MO_Common_ColumnHeader,0)))), "")</f>
        <v/>
      </c>
      <c r="O10" s="81" t="str">
        <f>IFERROR(IFERROR(INDEX(MO_RIS_IE_NONGAAP,0,MATCH(O$3,MO_Common_ColumnHeader,0)), IFERROR(INDEX(MO_RIS_IE,0,MATCH(O$3,MO_Common_ColumnHeader,0)),INDEX(MO_RIS_IE_Net_NONGAAP,0,MATCH(O$3,MO_Common_ColumnHeader,0)))), "")</f>
        <v/>
      </c>
      <c r="P10" s="81" t="str">
        <f>IFERROR(IFERROR(INDEX(MO_RIS_IE_NONGAAP,0,MATCH(P$3,MO_Common_ColumnHeader,0)), IFERROR(INDEX(MO_RIS_IE,0,MATCH(P$3,MO_Common_ColumnHeader,0)),INDEX(MO_RIS_IE_Net_NONGAAP,0,MATCH(P$3,MO_Common_ColumnHeader,0)))), "")</f>
        <v/>
      </c>
      <c r="Q10" s="17" t="str">
        <f>IFERROR(IFERROR(INDEX(MO_RIS_IE_NONGAAP,0,MATCH(Q$3,MO_Common_ColumnHeader,0)), IFERROR(INDEX(MO_RIS_IE,0,MATCH(Q$3,MO_Common_ColumnHeader,0)),INDEX(MO_RIS_IE_Net_NONGAAP,0,MATCH(Q$3,MO_Common_ColumnHeader,0)))), "")</f>
        <v/>
      </c>
      <c r="R10" s="81" t="str">
        <f>IFERROR(IFERROR(INDEX(MO_RIS_IE_NONGAAP,0,MATCH(R$3,MO_Common_ColumnHeader,0)), IFERROR(INDEX(MO_RIS_IE,0,MATCH(R$3,MO_Common_ColumnHeader,0)),INDEX(MO_RIS_IE_Net_NONGAAP,0,MATCH(R$3,MO_Common_ColumnHeader,0)))), "")</f>
        <v/>
      </c>
      <c r="S10" s="81" t="str">
        <f>IFERROR(IFERROR(INDEX(MO_RIS_IE_NONGAAP,0,MATCH(S$3,MO_Common_ColumnHeader,0)), IFERROR(INDEX(MO_RIS_IE,0,MATCH(S$3,MO_Common_ColumnHeader,0)),INDEX(MO_RIS_IE_Net_NONGAAP,0,MATCH(S$3,MO_Common_ColumnHeader,0)))), "")</f>
        <v/>
      </c>
      <c r="T10" s="17" t="str">
        <f>IFERROR(IFERROR(INDEX(MO_RIS_IE_NONGAAP,0,MATCH(T$3,MO_Common_ColumnHeader,0)), IFERROR(INDEX(MO_RIS_IE,0,MATCH(T$3,MO_Common_ColumnHeader,0)),INDEX(MO_RIS_IE_Net_NONGAAP,0,MATCH(T$3,MO_Common_ColumnHeader,0)))), "")</f>
        <v/>
      </c>
      <c r="U10" s="17" t="str">
        <f>IFERROR(IFERROR(INDEX(MO_RIS_IE_NONGAAP,0,MATCH(U$3,MO_Common_ColumnHeader,0)), IFERROR(INDEX(MO_RIS_IE,0,MATCH(U$3,MO_Common_ColumnHeader,0)),INDEX(MO_RIS_IE_Net_NONGAAP,0,MATCH(U$3,MO_Common_ColumnHeader,0)))), "")</f>
        <v/>
      </c>
      <c r="V10" s="17" t="str">
        <f>IFERROR(IFERROR(INDEX(MO_RIS_IE_NONGAAP,0,MATCH(V$3,MO_Common_ColumnHeader,0)), IFERROR(INDEX(MO_RIS_IE,0,MATCH(V$3,MO_Common_ColumnHeader,0)),INDEX(MO_RIS_IE_Net_NONGAAP,0,MATCH(V$3,MO_Common_ColumnHeader,0)))), "")</f>
        <v/>
      </c>
      <c r="W10" s="19" t="str">
        <f>IFERROR(IFERROR(INDEX(MO_RIS_IE_NONGAAP,0,MATCH(W$3,MO_Common_ColumnHeader,0)), IFERROR(INDEX(MO_RIS_IE,0,MATCH(W$3,MO_Common_ColumnHeader,0)),INDEX(MO_RIS_IE_Net_NONGAAP,0,MATCH(W$3,MO_Common_ColumnHeader,0)))), "")</f>
        <v/>
      </c>
    </row>
    <row r="11" spans="1:23" s="283" customFormat="1" ht="14.25" customHeight="1" outlineLevel="1" x14ac:dyDescent="0.25">
      <c r="A11" s="284" t="str">
        <f>IFERROR( IFERROR(INDEX(MO_RIS_II_NONGAAP,0,COLUMN(MO_Common_Column_A)), IFERROR(INDEX(MO_FE_II,0,COLUMN(MO_Common_Column_A)),INDEX(MO_RIS_II,0,COLUMN(MO_Common_Column_A)))), "Interest Income - N/A")</f>
        <v>Interest Income - N/A</v>
      </c>
      <c r="B11" s="281"/>
      <c r="C11" s="282"/>
      <c r="D11" s="17" t="str">
        <f>IFERROR(IFERROR(INDEX(MO_RIS_II_NONGAAP,0,MATCH(D$3,MO_Common_ColumnHeader,0)),IFERROR(-INDEX(MO_FE_II,0,MATCH(D$3,MO_Common_ColumnHeader,0)),INDEX(MO_RIS_II,0,MATCH(D$3,MO_Common_ColumnHeader,0)))), "")</f>
        <v/>
      </c>
      <c r="E11" s="17" t="str">
        <f>IFERROR(IFERROR(INDEX(MO_RIS_II_NONGAAP,0,MATCH(E$3,MO_Common_ColumnHeader,0)),IFERROR(-INDEX(MO_FE_II,0,MATCH(E$3,MO_Common_ColumnHeader,0)),INDEX(MO_RIS_II,0,MATCH(E$3,MO_Common_ColumnHeader,0)))), "")</f>
        <v/>
      </c>
      <c r="F11" s="81" t="str">
        <f>IFERROR(IFERROR(INDEX(MO_RIS_II_NONGAAP,0,MATCH(F$3,MO_Common_ColumnHeader,0)),IFERROR(-INDEX(MO_FE_II,0,MATCH(F$3,MO_Common_ColumnHeader,0)),INDEX(MO_RIS_II,0,MATCH(F$3,MO_Common_ColumnHeader,0)))), "")</f>
        <v/>
      </c>
      <c r="G11" s="81" t="str">
        <f>IFERROR(IFERROR(INDEX(MO_RIS_II_NONGAAP,0,MATCH(G$3,MO_Common_ColumnHeader,0)),IFERROR(-INDEX(MO_FE_II,0,MATCH(G$3,MO_Common_ColumnHeader,0)),INDEX(MO_RIS_II,0,MATCH(G$3,MO_Common_ColumnHeader,0)))), "")</f>
        <v/>
      </c>
      <c r="H11" s="17" t="str">
        <f>IFERROR(IFERROR(INDEX(MO_RIS_II_NONGAAP,0,MATCH(H$3,MO_Common_ColumnHeader,0)),IFERROR(-INDEX(MO_FE_II,0,MATCH(H$3,MO_Common_ColumnHeader,0)),INDEX(MO_RIS_II,0,MATCH(H$3,MO_Common_ColumnHeader,0)))), "")</f>
        <v/>
      </c>
      <c r="I11" s="81" t="str">
        <f>IFERROR(IFERROR(INDEX(MO_RIS_II_NONGAAP,0,MATCH(I$3,MO_Common_ColumnHeader,0)),IFERROR(-INDEX(MO_FE_II,0,MATCH(I$3,MO_Common_ColumnHeader,0)),INDEX(MO_RIS_II,0,MATCH(I$3,MO_Common_ColumnHeader,0)))), "")</f>
        <v/>
      </c>
      <c r="J11" s="81" t="str">
        <f>IFERROR(IFERROR(INDEX(MO_RIS_II_NONGAAP,0,MATCH(J$3,MO_Common_ColumnHeader,0)),IFERROR(-INDEX(MO_FE_II,0,MATCH(J$3,MO_Common_ColumnHeader,0)),INDEX(MO_RIS_II,0,MATCH(J$3,MO_Common_ColumnHeader,0)))), "")</f>
        <v/>
      </c>
      <c r="K11" s="17" t="str">
        <f>IFERROR(IFERROR(INDEX(MO_RIS_II_NONGAAP,0,MATCH(K$3,MO_Common_ColumnHeader,0)),IFERROR(-INDEX(MO_FE_II,0,MATCH(K$3,MO_Common_ColumnHeader,0)),INDEX(MO_RIS_II,0,MATCH(K$3,MO_Common_ColumnHeader,0)))), "")</f>
        <v/>
      </c>
      <c r="L11" s="81" t="str">
        <f>IFERROR(IFERROR(INDEX(MO_RIS_II_NONGAAP,0,MATCH(L$3,MO_Common_ColumnHeader,0)),IFERROR(-INDEX(MO_FE_II,0,MATCH(L$3,MO_Common_ColumnHeader,0)),INDEX(MO_RIS_II,0,MATCH(L$3,MO_Common_ColumnHeader,0)))), "")</f>
        <v/>
      </c>
      <c r="M11" s="81" t="str">
        <f>IFERROR(IFERROR(INDEX(MO_RIS_II_NONGAAP,0,MATCH(M$3,MO_Common_ColumnHeader,0)),IFERROR(-INDEX(MO_FE_II,0,MATCH(M$3,MO_Common_ColumnHeader,0)),INDEX(MO_RIS_II,0,MATCH(M$3,MO_Common_ColumnHeader,0)))), "")</f>
        <v/>
      </c>
      <c r="N11" s="17" t="str">
        <f>IFERROR(IFERROR(INDEX(MO_RIS_II_NONGAAP,0,MATCH(N$3,MO_Common_ColumnHeader,0)),IFERROR(-INDEX(MO_FE_II,0,MATCH(N$3,MO_Common_ColumnHeader,0)),INDEX(MO_RIS_II,0,MATCH(N$3,MO_Common_ColumnHeader,0)))), "")</f>
        <v/>
      </c>
      <c r="O11" s="81" t="str">
        <f>IFERROR(IFERROR(INDEX(MO_RIS_II_NONGAAP,0,MATCH(O$3,MO_Common_ColumnHeader,0)),IFERROR(-INDEX(MO_FE_II,0,MATCH(O$3,MO_Common_ColumnHeader,0)),INDEX(MO_RIS_II,0,MATCH(O$3,MO_Common_ColumnHeader,0)))), "")</f>
        <v/>
      </c>
      <c r="P11" s="81" t="str">
        <f>IFERROR(IFERROR(INDEX(MO_RIS_II_NONGAAP,0,MATCH(P$3,MO_Common_ColumnHeader,0)),IFERROR(-INDEX(MO_FE_II,0,MATCH(P$3,MO_Common_ColumnHeader,0)),INDEX(MO_RIS_II,0,MATCH(P$3,MO_Common_ColumnHeader,0)))), "")</f>
        <v/>
      </c>
      <c r="Q11" s="17" t="str">
        <f>IFERROR(IFERROR(INDEX(MO_RIS_II_NONGAAP,0,MATCH(Q$3,MO_Common_ColumnHeader,0)),IFERROR(-INDEX(MO_FE_II,0,MATCH(Q$3,MO_Common_ColumnHeader,0)),INDEX(MO_RIS_II,0,MATCH(Q$3,MO_Common_ColumnHeader,0)))), "")</f>
        <v/>
      </c>
      <c r="R11" s="81" t="str">
        <f>IFERROR(IFERROR(INDEX(MO_RIS_II_NONGAAP,0,MATCH(R$3,MO_Common_ColumnHeader,0)),IFERROR(-INDEX(MO_FE_II,0,MATCH(R$3,MO_Common_ColumnHeader,0)),INDEX(MO_RIS_II,0,MATCH(R$3,MO_Common_ColumnHeader,0)))), "")</f>
        <v/>
      </c>
      <c r="S11" s="81" t="str">
        <f>IFERROR(IFERROR(INDEX(MO_RIS_II_NONGAAP,0,MATCH(S$3,MO_Common_ColumnHeader,0)),IFERROR(-INDEX(MO_FE_II,0,MATCH(S$3,MO_Common_ColumnHeader,0)),INDEX(MO_RIS_II,0,MATCH(S$3,MO_Common_ColumnHeader,0)))), "")</f>
        <v/>
      </c>
      <c r="T11" s="17" t="str">
        <f>IFERROR(IFERROR(INDEX(MO_RIS_II_NONGAAP,0,MATCH(T$3,MO_Common_ColumnHeader,0)),IFERROR(-INDEX(MO_FE_II,0,MATCH(T$3,MO_Common_ColumnHeader,0)),INDEX(MO_RIS_II,0,MATCH(T$3,MO_Common_ColumnHeader,0)))), "")</f>
        <v/>
      </c>
      <c r="U11" s="17" t="str">
        <f>IFERROR(IFERROR(INDEX(MO_RIS_II_NONGAAP,0,MATCH(U$3,MO_Common_ColumnHeader,0)),IFERROR(-INDEX(MO_FE_II,0,MATCH(U$3,MO_Common_ColumnHeader,0)),INDEX(MO_RIS_II,0,MATCH(U$3,MO_Common_ColumnHeader,0)))), "")</f>
        <v/>
      </c>
      <c r="V11" s="17" t="str">
        <f>IFERROR(IFERROR(INDEX(MO_RIS_II_NONGAAP,0,MATCH(V$3,MO_Common_ColumnHeader,0)),IFERROR(-INDEX(MO_FE_II,0,MATCH(V$3,MO_Common_ColumnHeader,0)),INDEX(MO_RIS_II,0,MATCH(V$3,MO_Common_ColumnHeader,0)))), "")</f>
        <v/>
      </c>
      <c r="W11" s="19" t="str">
        <f>IFERROR(IFERROR(INDEX(MO_RIS_II_NONGAAP,0,MATCH(W$3,MO_Common_ColumnHeader,0)),IFERROR(-INDEX(MO_FE_II,0,MATCH(W$3,MO_Common_ColumnHeader,0)),INDEX(MO_RIS_II,0,MATCH(W$3,MO_Common_ColumnHeader,0)))), "")</f>
        <v/>
      </c>
    </row>
    <row r="12" spans="1:23" s="283" customFormat="1" ht="14.25" customHeight="1" outlineLevel="1" x14ac:dyDescent="0.25">
      <c r="A12" s="280" t="str">
        <f>IFERROR(INDEX(MO_RIS_EBT_NONGAAP,0,COLUMN(MO_Common_Column_A)),IFERROR(INDEX(MO_RIS_EBT_Adj,0,COLUMN(MO_Common_Column_A)),"EBT"))</f>
        <v>EBT</v>
      </c>
      <c r="B12" s="281"/>
      <c r="C12" s="282"/>
      <c r="D12" s="17" t="e">
        <f>IFERROR(INDEX(MO_RIS_EBT_NONGAAP,0,MATCH(D$3,MO_Common_ColumnHeader,0)),IFERROR(INDEX(MO_RIS_EBT_Adj,0,MATCH(D$3,MO_Common_ColumnHeader,0)),INDEX(MO_RIS_EBT,0,MATCH(D$3,MO_Common_ColumnHeader,0))))</f>
        <v>#NAME?</v>
      </c>
      <c r="E12" s="17" t="e">
        <f>IFERROR(INDEX(MO_RIS_EBT_NONGAAP,0,MATCH(E$3,MO_Common_ColumnHeader,0)),IFERROR(INDEX(MO_RIS_EBT_Adj,0,MATCH(E$3,MO_Common_ColumnHeader,0)),INDEX(MO_RIS_EBT,0,MATCH(E$3,MO_Common_ColumnHeader,0))))</f>
        <v>#NAME?</v>
      </c>
      <c r="F12" s="81" t="e">
        <f>IFERROR(INDEX(MO_RIS_EBT_NONGAAP,0,MATCH(F$3,MO_Common_ColumnHeader,0)),IFERROR(INDEX(MO_RIS_EBT_Adj,0,MATCH(F$3,MO_Common_ColumnHeader,0)),INDEX(MO_RIS_EBT,0,MATCH(F$3,MO_Common_ColumnHeader,0))))</f>
        <v>#NAME?</v>
      </c>
      <c r="G12" s="81" t="e">
        <f>IFERROR(INDEX(MO_RIS_EBT_NONGAAP,0,MATCH(G$3,MO_Common_ColumnHeader,0)),IFERROR(INDEX(MO_RIS_EBT_Adj,0,MATCH(G$3,MO_Common_ColumnHeader,0)),INDEX(MO_RIS_EBT,0,MATCH(G$3,MO_Common_ColumnHeader,0))))</f>
        <v>#NAME?</v>
      </c>
      <c r="H12" s="17" t="e">
        <f>IFERROR(INDEX(MO_RIS_EBT_NONGAAP,0,MATCH(H$3,MO_Common_ColumnHeader,0)),IFERROR(INDEX(MO_RIS_EBT_Adj,0,MATCH(H$3,MO_Common_ColumnHeader,0)),INDEX(MO_RIS_EBT,0,MATCH(H$3,MO_Common_ColumnHeader,0))))</f>
        <v>#NAME?</v>
      </c>
      <c r="I12" s="81" t="e">
        <f>IFERROR(INDEX(MO_RIS_EBT_NONGAAP,0,MATCH(I$3,MO_Common_ColumnHeader,0)),IFERROR(INDEX(MO_RIS_EBT_Adj,0,MATCH(I$3,MO_Common_ColumnHeader,0)),INDEX(MO_RIS_EBT,0,MATCH(I$3,MO_Common_ColumnHeader,0))))</f>
        <v>#NAME?</v>
      </c>
      <c r="J12" s="81" t="e">
        <f>IFERROR(INDEX(MO_RIS_EBT_NONGAAP,0,MATCH(J$3,MO_Common_ColumnHeader,0)),IFERROR(INDEX(MO_RIS_EBT_Adj,0,MATCH(J$3,MO_Common_ColumnHeader,0)),INDEX(MO_RIS_EBT,0,MATCH(J$3,MO_Common_ColumnHeader,0))))</f>
        <v>#NAME?</v>
      </c>
      <c r="K12" s="17" t="e">
        <f>IFERROR(INDEX(MO_RIS_EBT_NONGAAP,0,MATCH(K$3,MO_Common_ColumnHeader,0)),IFERROR(INDEX(MO_RIS_EBT_Adj,0,MATCH(K$3,MO_Common_ColumnHeader,0)),INDEX(MO_RIS_EBT,0,MATCH(K$3,MO_Common_ColumnHeader,0))))</f>
        <v>#NAME?</v>
      </c>
      <c r="L12" s="81" t="e">
        <f>IFERROR(INDEX(MO_RIS_EBT_NONGAAP,0,MATCH(L$3,MO_Common_ColumnHeader,0)),IFERROR(INDEX(MO_RIS_EBT_Adj,0,MATCH(L$3,MO_Common_ColumnHeader,0)),INDEX(MO_RIS_EBT,0,MATCH(L$3,MO_Common_ColumnHeader,0))))</f>
        <v>#NAME?</v>
      </c>
      <c r="M12" s="81" t="e">
        <f>IFERROR(INDEX(MO_RIS_EBT_NONGAAP,0,MATCH(M$3,MO_Common_ColumnHeader,0)),IFERROR(INDEX(MO_RIS_EBT_Adj,0,MATCH(M$3,MO_Common_ColumnHeader,0)),INDEX(MO_RIS_EBT,0,MATCH(M$3,MO_Common_ColumnHeader,0))))</f>
        <v>#NAME?</v>
      </c>
      <c r="N12" s="17" t="e">
        <f>IFERROR(INDEX(MO_RIS_EBT_NONGAAP,0,MATCH(N$3,MO_Common_ColumnHeader,0)),IFERROR(INDEX(MO_RIS_EBT_Adj,0,MATCH(N$3,MO_Common_ColumnHeader,0)),INDEX(MO_RIS_EBT,0,MATCH(N$3,MO_Common_ColumnHeader,0))))</f>
        <v>#NAME?</v>
      </c>
      <c r="O12" s="81" t="e">
        <f>IFERROR(INDEX(MO_RIS_EBT_NONGAAP,0,MATCH(O$3,MO_Common_ColumnHeader,0)),IFERROR(INDEX(MO_RIS_EBT_Adj,0,MATCH(O$3,MO_Common_ColumnHeader,0)),INDEX(MO_RIS_EBT,0,MATCH(O$3,MO_Common_ColumnHeader,0))))</f>
        <v>#NAME?</v>
      </c>
      <c r="P12" s="81" t="e">
        <f>IFERROR(INDEX(MO_RIS_EBT_NONGAAP,0,MATCH(P$3,MO_Common_ColumnHeader,0)),IFERROR(INDEX(MO_RIS_EBT_Adj,0,MATCH(P$3,MO_Common_ColumnHeader,0)),INDEX(MO_RIS_EBT,0,MATCH(P$3,MO_Common_ColumnHeader,0))))</f>
        <v>#NAME?</v>
      </c>
      <c r="Q12" s="17" t="e">
        <f>IFERROR(INDEX(MO_RIS_EBT_NONGAAP,0,MATCH(Q$3,MO_Common_ColumnHeader,0)),IFERROR(INDEX(MO_RIS_EBT_Adj,0,MATCH(Q$3,MO_Common_ColumnHeader,0)),INDEX(MO_RIS_EBT,0,MATCH(Q$3,MO_Common_ColumnHeader,0))))</f>
        <v>#NAME?</v>
      </c>
      <c r="R12" s="81" t="e">
        <f>IFERROR(INDEX(MO_RIS_EBT_NONGAAP,0,MATCH(R$3,MO_Common_ColumnHeader,0)),IFERROR(INDEX(MO_RIS_EBT_Adj,0,MATCH(R$3,MO_Common_ColumnHeader,0)),INDEX(MO_RIS_EBT,0,MATCH(R$3,MO_Common_ColumnHeader,0))))</f>
        <v>#NAME?</v>
      </c>
      <c r="S12" s="81" t="e">
        <f>IFERROR(INDEX(MO_RIS_EBT_NONGAAP,0,MATCH(S$3,MO_Common_ColumnHeader,0)),IFERROR(INDEX(MO_RIS_EBT_Adj,0,MATCH(S$3,MO_Common_ColumnHeader,0)),INDEX(MO_RIS_EBT,0,MATCH(S$3,MO_Common_ColumnHeader,0))))</f>
        <v>#NAME?</v>
      </c>
      <c r="T12" s="17" t="e">
        <f>IFERROR(INDEX(MO_RIS_EBT_NONGAAP,0,MATCH(T$3,MO_Common_ColumnHeader,0)),IFERROR(INDEX(MO_RIS_EBT_Adj,0,MATCH(T$3,MO_Common_ColumnHeader,0)),INDEX(MO_RIS_EBT,0,MATCH(T$3,MO_Common_ColumnHeader,0))))</f>
        <v>#NAME?</v>
      </c>
      <c r="U12" s="17" t="e">
        <f>IFERROR(INDEX(MO_RIS_EBT_NONGAAP,0,MATCH(U$3,MO_Common_ColumnHeader,0)),IFERROR(INDEX(MO_RIS_EBT_Adj,0,MATCH(U$3,MO_Common_ColumnHeader,0)),INDEX(MO_RIS_EBT,0,MATCH(U$3,MO_Common_ColumnHeader,0))))</f>
        <v>#NAME?</v>
      </c>
      <c r="V12" s="17" t="e">
        <f>IFERROR(INDEX(MO_RIS_EBT_NONGAAP,0,MATCH(V$3,MO_Common_ColumnHeader,0)),IFERROR(INDEX(MO_RIS_EBT_Adj,0,MATCH(V$3,MO_Common_ColumnHeader,0)),INDEX(MO_RIS_EBT,0,MATCH(V$3,MO_Common_ColumnHeader,0))))</f>
        <v>#NAME?</v>
      </c>
      <c r="W12" s="19" t="e">
        <f>IFERROR(INDEX(MO_RIS_EBT_NONGAAP,0,MATCH(W$3,MO_Common_ColumnHeader,0)),IFERROR(INDEX(MO_RIS_EBT_Adj,0,MATCH(W$3,MO_Common_ColumnHeader,0)),INDEX(MO_RIS_EBT,0,MATCH(W$3,MO_Common_ColumnHeader,0))))</f>
        <v>#NAME?</v>
      </c>
    </row>
    <row r="13" spans="1:23" s="283" customFormat="1" ht="14.25" customHeight="1" outlineLevel="1" x14ac:dyDescent="0.25">
      <c r="A13" s="280" t="s">
        <v>1</v>
      </c>
      <c r="B13" s="281"/>
      <c r="C13" s="282"/>
      <c r="D13" s="17">
        <f>IFERROR(INDEX(MO_RIS_NI_NONGAAP_Diluted,0,MATCH(D$3,MO_Common_ColumnHeader,0)),0)</f>
        <v>0</v>
      </c>
      <c r="E13" s="17">
        <f>IFERROR(INDEX(MO_RIS_NI_NONGAAP_Diluted,0,MATCH(E$3,MO_Common_ColumnHeader,0)),0)</f>
        <v>0</v>
      </c>
      <c r="F13" s="18">
        <f>IFERROR(INDEX(MO_RIS_NI_NONGAAP_Diluted,0,MATCH(F$3,MO_Common_ColumnHeader,0)),0)</f>
        <v>0</v>
      </c>
      <c r="G13" s="18">
        <f>IFERROR(INDEX(MO_RIS_NI_NONGAAP_Diluted,0,MATCH(G$3,MO_Common_ColumnHeader,0)),0)</f>
        <v>0</v>
      </c>
      <c r="H13" s="17">
        <f>IFERROR(INDEX(MO_RIS_NI_NONGAAP_Diluted,0,MATCH(H$3,MO_Common_ColumnHeader,0)),0)</f>
        <v>0</v>
      </c>
      <c r="I13" s="18">
        <f>IFERROR(INDEX(MO_RIS_NI_NONGAAP_Diluted,0,MATCH(I$3,MO_Common_ColumnHeader,0)),0)</f>
        <v>0</v>
      </c>
      <c r="J13" s="18">
        <f>IFERROR(INDEX(MO_RIS_NI_NONGAAP_Diluted,0,MATCH(J$3,MO_Common_ColumnHeader,0)),0)</f>
        <v>0</v>
      </c>
      <c r="K13" s="17">
        <f>IFERROR(INDEX(MO_RIS_NI_NONGAAP_Diluted,0,MATCH(K$3,MO_Common_ColumnHeader,0)),0)</f>
        <v>0</v>
      </c>
      <c r="L13" s="18">
        <f>IFERROR(INDEX(MO_RIS_NI_NONGAAP_Diluted,0,MATCH(L$3,MO_Common_ColumnHeader,0)),0)</f>
        <v>0</v>
      </c>
      <c r="M13" s="18">
        <f>IFERROR(INDEX(MO_RIS_NI_NONGAAP_Diluted,0,MATCH(M$3,MO_Common_ColumnHeader,0)),0)</f>
        <v>0</v>
      </c>
      <c r="N13" s="17">
        <f>IFERROR(INDEX(MO_RIS_NI_NONGAAP_Diluted,0,MATCH(N$3,MO_Common_ColumnHeader,0)),0)</f>
        <v>0</v>
      </c>
      <c r="O13" s="18">
        <f>IFERROR(INDEX(MO_RIS_NI_NONGAAP_Diluted,0,MATCH(O$3,MO_Common_ColumnHeader,0)),0)</f>
        <v>0</v>
      </c>
      <c r="P13" s="18">
        <f>IFERROR(INDEX(MO_RIS_NI_NONGAAP_Diluted,0,MATCH(P$3,MO_Common_ColumnHeader,0)),0)</f>
        <v>0</v>
      </c>
      <c r="Q13" s="17">
        <f>IFERROR(INDEX(MO_RIS_NI_NONGAAP_Diluted,0,MATCH(Q$3,MO_Common_ColumnHeader,0)),0)</f>
        <v>0</v>
      </c>
      <c r="R13" s="18">
        <f>IFERROR(INDEX(MO_RIS_NI_NONGAAP_Diluted,0,MATCH(R$3,MO_Common_ColumnHeader,0)),0)</f>
        <v>0</v>
      </c>
      <c r="S13" s="18">
        <f>IFERROR(INDEX(MO_RIS_NI_NONGAAP_Diluted,0,MATCH(S$3,MO_Common_ColumnHeader,0)),0)</f>
        <v>0</v>
      </c>
      <c r="T13" s="17">
        <f>IFERROR(INDEX(MO_RIS_NI_NONGAAP_Diluted,0,MATCH(T$3,MO_Common_ColumnHeader,0)),0)</f>
        <v>0</v>
      </c>
      <c r="U13" s="17">
        <f>IFERROR(INDEX(MO_RIS_NI_NONGAAP_Diluted,0,MATCH(U$3,MO_Common_ColumnHeader,0)),0)</f>
        <v>0</v>
      </c>
      <c r="V13" s="17">
        <f>IFERROR(INDEX(MO_RIS_NI_NONGAAP_Diluted,0,MATCH(V$3,MO_Common_ColumnHeader,0)),0)</f>
        <v>0</v>
      </c>
      <c r="W13" s="19">
        <f>IFERROR(INDEX(MO_RIS_NI_NONGAAP_Diluted,0,MATCH(W$3,MO_Common_ColumnHeader,0)),0)</f>
        <v>0</v>
      </c>
    </row>
    <row r="14" spans="1:23" s="283" customFormat="1" ht="14.25" customHeight="1" outlineLevel="1" x14ac:dyDescent="0.25">
      <c r="A14" s="280"/>
      <c r="B14" s="281"/>
      <c r="C14" s="282"/>
      <c r="D14" s="17"/>
      <c r="E14" s="17"/>
      <c r="F14" s="18"/>
      <c r="G14" s="18"/>
      <c r="H14" s="17"/>
      <c r="I14" s="18"/>
      <c r="J14" s="18"/>
      <c r="K14" s="17"/>
      <c r="L14" s="18"/>
      <c r="M14" s="18"/>
      <c r="N14" s="17"/>
      <c r="O14" s="18"/>
      <c r="P14" s="18"/>
      <c r="Q14" s="17"/>
      <c r="R14" s="18"/>
      <c r="S14" s="18"/>
      <c r="T14" s="17"/>
      <c r="U14" s="17"/>
      <c r="V14" s="17"/>
      <c r="W14" s="19"/>
    </row>
    <row r="15" spans="1:23" s="283" customFormat="1" ht="14.25" customHeight="1" outlineLevel="1" x14ac:dyDescent="0.25">
      <c r="A15" s="280" t="str">
        <f>"LTM "&amp;A5</f>
        <v>LTM Total Revenue</v>
      </c>
      <c r="B15" s="281"/>
      <c r="C15" s="282"/>
      <c r="D15" s="17" t="str">
        <f t="shared" ref="D15:E15" si="1">IFERROR(IF(LEFT(D$3,1)="F",D5,
IF(LEFT(D$3,2)="H1",D5+INDEX(5:5,0,MATCH("H2-"&amp;RIGHT(D$3,4)-1,$3:$3,0)),
IF(LEFT(D$3,2)="H2",INDEX(5:5,0,MATCH("FY"&amp;RIGHT(D$3,4),$3:$3,0)),
))), "")</f>
        <v/>
      </c>
      <c r="E15" s="17" t="str">
        <f t="shared" si="1"/>
        <v/>
      </c>
      <c r="F15" s="81" t="str">
        <f>IFERROR(IF(LEFT(F$3,1)="F",F5,
IF(LEFT(F$3,2)="H1",F5+INDEX(5:5,0,MATCH("H2-"&amp;RIGHT(F$3,4)-1,$3:$3,0)),
IF(LEFT(F$3,2)="H2",INDEX(5:5,0,MATCH("FY"&amp;RIGHT(F$3,4),$3:$3,0)),
))), "")</f>
        <v/>
      </c>
      <c r="G15" s="81" t="str">
        <f t="shared" ref="G15:W15" si="2">IFERROR(IF(LEFT(G$3,1)="F",G5,
IF(LEFT(G$3,2)="H1",G5+INDEX(5:5,0,MATCH("H2-"&amp;RIGHT(G$3,4)-1,$3:$3,0)),
IF(LEFT(G$3,2)="H2",INDEX(5:5,0,MATCH("FY"&amp;RIGHT(G$3,4),$3:$3,0)),
))), "")</f>
        <v/>
      </c>
      <c r="H15" s="17" t="str">
        <f t="shared" si="2"/>
        <v/>
      </c>
      <c r="I15" s="81" t="str">
        <f t="shared" si="2"/>
        <v/>
      </c>
      <c r="J15" s="81" t="str">
        <f t="shared" si="2"/>
        <v/>
      </c>
      <c r="K15" s="17" t="str">
        <f t="shared" si="2"/>
        <v/>
      </c>
      <c r="L15" s="81" t="str">
        <f t="shared" si="2"/>
        <v/>
      </c>
      <c r="M15" s="81" t="str">
        <f t="shared" si="2"/>
        <v/>
      </c>
      <c r="N15" s="17" t="str">
        <f t="shared" si="2"/>
        <v/>
      </c>
      <c r="O15" s="81" t="str">
        <f t="shared" si="2"/>
        <v/>
      </c>
      <c r="P15" s="81" t="str">
        <f t="shared" si="2"/>
        <v/>
      </c>
      <c r="Q15" s="17" t="str">
        <f t="shared" si="2"/>
        <v/>
      </c>
      <c r="R15" s="81" t="str">
        <f t="shared" si="2"/>
        <v/>
      </c>
      <c r="S15" s="81" t="str">
        <f t="shared" si="2"/>
        <v/>
      </c>
      <c r="T15" s="17" t="str">
        <f t="shared" si="2"/>
        <v/>
      </c>
      <c r="U15" s="17" t="str">
        <f t="shared" si="2"/>
        <v/>
      </c>
      <c r="V15" s="17" t="str">
        <f t="shared" si="2"/>
        <v/>
      </c>
      <c r="W15" s="19" t="str">
        <f t="shared" si="2"/>
        <v/>
      </c>
    </row>
    <row r="16" spans="1:23" s="283" customFormat="1" ht="14.25" customHeight="1" outlineLevel="1" x14ac:dyDescent="0.25">
      <c r="A16" s="280" t="str">
        <f t="shared" ref="A16:A22" si="3">"LTM "&amp;A7</f>
        <v>LTM Gross Profit</v>
      </c>
      <c r="B16" s="281"/>
      <c r="C16" s="282"/>
      <c r="D16" s="17" t="str">
        <f t="shared" ref="D16:F22" si="4">IFERROR(IF(LEFT(D$3,1)="F",D7,
IF(LEFT(D$3,2)="H1",D7+INDEX(7:7,0,MATCH("H2-"&amp;RIGHT(D$3,4)-1,$3:$3,0)),
IF(LEFT(D$3,2)="H2",INDEX(7:7,0,MATCH("FY"&amp;RIGHT(D$3,4),$3:$3,0)),
))), "")</f>
        <v/>
      </c>
      <c r="E16" s="17" t="str">
        <f t="shared" si="4"/>
        <v/>
      </c>
      <c r="F16" s="81" t="str">
        <f>IFERROR(IF(LEFT(F$3,1)="F",F7,
IF(LEFT(F$3,2)="H1",F7+INDEX(7:7,0,MATCH("H2-"&amp;RIGHT(F$3,4)-1,$3:$3,0)),
IF(LEFT(F$3,2)="H2",INDEX(7:7,0,MATCH("FY"&amp;RIGHT(F$3,4),$3:$3,0)),
))), "")</f>
        <v/>
      </c>
      <c r="G16" s="81" t="str">
        <f t="shared" ref="G16:W22" si="5">IFERROR(IF(LEFT(G$3,1)="F",G7,
IF(LEFT(G$3,2)="H1",G7+INDEX(7:7,0,MATCH("H2-"&amp;RIGHT(G$3,4)-1,$3:$3,0)),
IF(LEFT(G$3,2)="H2",INDEX(7:7,0,MATCH("FY"&amp;RIGHT(G$3,4),$3:$3,0)),
))), "")</f>
        <v/>
      </c>
      <c r="H16" s="17" t="str">
        <f t="shared" si="5"/>
        <v/>
      </c>
      <c r="I16" s="81" t="str">
        <f t="shared" si="5"/>
        <v/>
      </c>
      <c r="J16" s="81" t="str">
        <f t="shared" si="5"/>
        <v/>
      </c>
      <c r="K16" s="17" t="str">
        <f t="shared" si="5"/>
        <v/>
      </c>
      <c r="L16" s="81" t="str">
        <f t="shared" si="5"/>
        <v/>
      </c>
      <c r="M16" s="81" t="str">
        <f t="shared" si="5"/>
        <v/>
      </c>
      <c r="N16" s="17" t="str">
        <f t="shared" si="5"/>
        <v/>
      </c>
      <c r="O16" s="81" t="str">
        <f t="shared" si="5"/>
        <v/>
      </c>
      <c r="P16" s="81" t="str">
        <f t="shared" si="5"/>
        <v/>
      </c>
      <c r="Q16" s="17" t="str">
        <f t="shared" si="5"/>
        <v/>
      </c>
      <c r="R16" s="81" t="str">
        <f t="shared" si="5"/>
        <v/>
      </c>
      <c r="S16" s="81" t="str">
        <f t="shared" si="5"/>
        <v/>
      </c>
      <c r="T16" s="17" t="str">
        <f t="shared" si="5"/>
        <v/>
      </c>
      <c r="U16" s="17" t="str">
        <f t="shared" si="5"/>
        <v/>
      </c>
      <c r="V16" s="17" t="str">
        <f t="shared" si="5"/>
        <v/>
      </c>
      <c r="W16" s="19" t="str">
        <f t="shared" si="5"/>
        <v/>
      </c>
    </row>
    <row r="17" spans="1:24" s="283" customFormat="1" ht="14.25" customHeight="1" outlineLevel="1" x14ac:dyDescent="0.25">
      <c r="A17" s="280" t="str">
        <f t="shared" si="3"/>
        <v>LTM Adj. EBITDA - N/A</v>
      </c>
      <c r="B17" s="281"/>
      <c r="C17" s="282"/>
      <c r="D17" s="17" t="str">
        <f t="shared" si="4"/>
        <v/>
      </c>
      <c r="E17" s="17" t="str">
        <f t="shared" si="4"/>
        <v/>
      </c>
      <c r="F17" s="81" t="str">
        <f t="shared" si="4"/>
        <v/>
      </c>
      <c r="G17" s="81" t="str">
        <f t="shared" si="5"/>
        <v/>
      </c>
      <c r="H17" s="17" t="str">
        <f t="shared" si="5"/>
        <v/>
      </c>
      <c r="I17" s="81" t="str">
        <f t="shared" si="5"/>
        <v/>
      </c>
      <c r="J17" s="81" t="str">
        <f t="shared" si="5"/>
        <v/>
      </c>
      <c r="K17" s="17" t="str">
        <f t="shared" si="5"/>
        <v/>
      </c>
      <c r="L17" s="81" t="str">
        <f t="shared" si="5"/>
        <v/>
      </c>
      <c r="M17" s="81" t="str">
        <f t="shared" si="5"/>
        <v/>
      </c>
      <c r="N17" s="17" t="str">
        <f t="shared" si="5"/>
        <v/>
      </c>
      <c r="O17" s="81" t="str">
        <f t="shared" si="5"/>
        <v/>
      </c>
      <c r="P17" s="81" t="str">
        <f t="shared" si="5"/>
        <v/>
      </c>
      <c r="Q17" s="17" t="str">
        <f t="shared" si="5"/>
        <v/>
      </c>
      <c r="R17" s="81" t="str">
        <f t="shared" si="5"/>
        <v/>
      </c>
      <c r="S17" s="81" t="str">
        <f t="shared" si="5"/>
        <v/>
      </c>
      <c r="T17" s="17" t="str">
        <f t="shared" si="5"/>
        <v/>
      </c>
      <c r="U17" s="17" t="str">
        <f t="shared" si="5"/>
        <v/>
      </c>
      <c r="V17" s="17" t="str">
        <f t="shared" si="5"/>
        <v/>
      </c>
      <c r="W17" s="19" t="str">
        <f t="shared" si="5"/>
        <v/>
      </c>
    </row>
    <row r="18" spans="1:24" s="283" customFormat="1" ht="14.25" customHeight="1" outlineLevel="1" x14ac:dyDescent="0.25">
      <c r="A18" s="280" t="str">
        <f t="shared" si="3"/>
        <v>LTM EBIT - N/A</v>
      </c>
      <c r="B18" s="281"/>
      <c r="C18" s="282"/>
      <c r="D18" s="17" t="str">
        <f t="shared" si="4"/>
        <v/>
      </c>
      <c r="E18" s="17" t="str">
        <f t="shared" si="4"/>
        <v/>
      </c>
      <c r="F18" s="81" t="str">
        <f t="shared" si="4"/>
        <v/>
      </c>
      <c r="G18" s="81" t="str">
        <f t="shared" si="5"/>
        <v/>
      </c>
      <c r="H18" s="17" t="str">
        <f t="shared" si="5"/>
        <v/>
      </c>
      <c r="I18" s="81" t="str">
        <f t="shared" si="5"/>
        <v/>
      </c>
      <c r="J18" s="81" t="str">
        <f t="shared" si="5"/>
        <v/>
      </c>
      <c r="K18" s="17" t="str">
        <f t="shared" si="5"/>
        <v/>
      </c>
      <c r="L18" s="81" t="str">
        <f t="shared" si="5"/>
        <v/>
      </c>
      <c r="M18" s="81" t="str">
        <f t="shared" si="5"/>
        <v/>
      </c>
      <c r="N18" s="17" t="str">
        <f t="shared" si="5"/>
        <v/>
      </c>
      <c r="O18" s="81" t="str">
        <f t="shared" si="5"/>
        <v/>
      </c>
      <c r="P18" s="81" t="str">
        <f t="shared" si="5"/>
        <v/>
      </c>
      <c r="Q18" s="17" t="str">
        <f t="shared" si="5"/>
        <v/>
      </c>
      <c r="R18" s="81" t="str">
        <f t="shared" si="5"/>
        <v/>
      </c>
      <c r="S18" s="81" t="str">
        <f t="shared" si="5"/>
        <v/>
      </c>
      <c r="T18" s="17" t="str">
        <f t="shared" si="5"/>
        <v/>
      </c>
      <c r="U18" s="17" t="str">
        <f t="shared" si="5"/>
        <v/>
      </c>
      <c r="V18" s="17" t="str">
        <f t="shared" si="5"/>
        <v/>
      </c>
      <c r="W18" s="19" t="str">
        <f t="shared" si="5"/>
        <v/>
      </c>
    </row>
    <row r="19" spans="1:24" s="283" customFormat="1" ht="14.25" customHeight="1" outlineLevel="1" x14ac:dyDescent="0.25">
      <c r="A19" s="280" t="str">
        <f t="shared" si="3"/>
        <v>LTM Interest Expense - N/A</v>
      </c>
      <c r="B19" s="281"/>
      <c r="C19" s="282"/>
      <c r="D19" s="17" t="str">
        <f t="shared" si="4"/>
        <v/>
      </c>
      <c r="E19" s="17" t="str">
        <f t="shared" si="4"/>
        <v/>
      </c>
      <c r="F19" s="81" t="str">
        <f t="shared" si="4"/>
        <v/>
      </c>
      <c r="G19" s="81" t="str">
        <f t="shared" si="5"/>
        <v/>
      </c>
      <c r="H19" s="17" t="str">
        <f t="shared" si="5"/>
        <v/>
      </c>
      <c r="I19" s="81" t="str">
        <f t="shared" si="5"/>
        <v/>
      </c>
      <c r="J19" s="81" t="str">
        <f t="shared" si="5"/>
        <v/>
      </c>
      <c r="K19" s="17" t="str">
        <f t="shared" si="5"/>
        <v/>
      </c>
      <c r="L19" s="81" t="str">
        <f t="shared" si="5"/>
        <v/>
      </c>
      <c r="M19" s="81" t="str">
        <f t="shared" si="5"/>
        <v/>
      </c>
      <c r="N19" s="17" t="str">
        <f t="shared" si="5"/>
        <v/>
      </c>
      <c r="O19" s="81" t="str">
        <f t="shared" si="5"/>
        <v/>
      </c>
      <c r="P19" s="81" t="str">
        <f t="shared" si="5"/>
        <v/>
      </c>
      <c r="Q19" s="17" t="str">
        <f t="shared" si="5"/>
        <v/>
      </c>
      <c r="R19" s="81" t="str">
        <f t="shared" si="5"/>
        <v/>
      </c>
      <c r="S19" s="81" t="str">
        <f t="shared" si="5"/>
        <v/>
      </c>
      <c r="T19" s="17" t="str">
        <f t="shared" si="5"/>
        <v/>
      </c>
      <c r="U19" s="17" t="str">
        <f t="shared" si="5"/>
        <v/>
      </c>
      <c r="V19" s="17" t="str">
        <f t="shared" si="5"/>
        <v/>
      </c>
      <c r="W19" s="19" t="str">
        <f t="shared" si="5"/>
        <v/>
      </c>
    </row>
    <row r="20" spans="1:24" s="283" customFormat="1" ht="14.25" customHeight="1" outlineLevel="1" x14ac:dyDescent="0.25">
      <c r="A20" s="280" t="str">
        <f t="shared" si="3"/>
        <v>LTM Interest Income - N/A</v>
      </c>
      <c r="B20" s="281"/>
      <c r="C20" s="282"/>
      <c r="D20" s="17" t="str">
        <f t="shared" si="4"/>
        <v/>
      </c>
      <c r="E20" s="17" t="str">
        <f t="shared" si="4"/>
        <v/>
      </c>
      <c r="F20" s="81" t="str">
        <f t="shared" si="4"/>
        <v/>
      </c>
      <c r="G20" s="81" t="str">
        <f t="shared" si="5"/>
        <v/>
      </c>
      <c r="H20" s="17" t="str">
        <f t="shared" si="5"/>
        <v/>
      </c>
      <c r="I20" s="81" t="str">
        <f t="shared" si="5"/>
        <v/>
      </c>
      <c r="J20" s="81" t="str">
        <f t="shared" si="5"/>
        <v/>
      </c>
      <c r="K20" s="17" t="str">
        <f t="shared" si="5"/>
        <v/>
      </c>
      <c r="L20" s="81" t="str">
        <f t="shared" si="5"/>
        <v/>
      </c>
      <c r="M20" s="81" t="str">
        <f t="shared" si="5"/>
        <v/>
      </c>
      <c r="N20" s="17" t="str">
        <f t="shared" si="5"/>
        <v/>
      </c>
      <c r="O20" s="81" t="str">
        <f t="shared" si="5"/>
        <v/>
      </c>
      <c r="P20" s="81" t="str">
        <f t="shared" si="5"/>
        <v/>
      </c>
      <c r="Q20" s="17" t="str">
        <f t="shared" si="5"/>
        <v/>
      </c>
      <c r="R20" s="81" t="str">
        <f t="shared" si="5"/>
        <v/>
      </c>
      <c r="S20" s="81" t="str">
        <f t="shared" si="5"/>
        <v/>
      </c>
      <c r="T20" s="17" t="str">
        <f t="shared" si="5"/>
        <v/>
      </c>
      <c r="U20" s="17" t="str">
        <f t="shared" si="5"/>
        <v/>
      </c>
      <c r="V20" s="17" t="str">
        <f t="shared" si="5"/>
        <v/>
      </c>
      <c r="W20" s="19" t="str">
        <f t="shared" si="5"/>
        <v/>
      </c>
    </row>
    <row r="21" spans="1:24" s="283" customFormat="1" ht="14.25" customHeight="1" outlineLevel="1" x14ac:dyDescent="0.25">
      <c r="A21" s="280" t="str">
        <f t="shared" si="3"/>
        <v>LTM EBT</v>
      </c>
      <c r="B21" s="281"/>
      <c r="C21" s="282"/>
      <c r="D21" s="17" t="str">
        <f t="shared" si="4"/>
        <v/>
      </c>
      <c r="E21" s="17" t="str">
        <f t="shared" si="4"/>
        <v/>
      </c>
      <c r="F21" s="81" t="str">
        <f t="shared" si="4"/>
        <v/>
      </c>
      <c r="G21" s="81" t="str">
        <f t="shared" si="5"/>
        <v/>
      </c>
      <c r="H21" s="17" t="str">
        <f t="shared" si="5"/>
        <v/>
      </c>
      <c r="I21" s="81" t="str">
        <f t="shared" si="5"/>
        <v/>
      </c>
      <c r="J21" s="81" t="str">
        <f t="shared" si="5"/>
        <v/>
      </c>
      <c r="K21" s="17" t="str">
        <f t="shared" si="5"/>
        <v/>
      </c>
      <c r="L21" s="81" t="str">
        <f t="shared" si="5"/>
        <v/>
      </c>
      <c r="M21" s="81" t="str">
        <f t="shared" si="5"/>
        <v/>
      </c>
      <c r="N21" s="17" t="str">
        <f t="shared" si="5"/>
        <v/>
      </c>
      <c r="O21" s="81" t="str">
        <f t="shared" si="5"/>
        <v/>
      </c>
      <c r="P21" s="81" t="str">
        <f t="shared" si="5"/>
        <v/>
      </c>
      <c r="Q21" s="17" t="str">
        <f t="shared" si="5"/>
        <v/>
      </c>
      <c r="R21" s="81" t="str">
        <f t="shared" si="5"/>
        <v/>
      </c>
      <c r="S21" s="81" t="str">
        <f t="shared" si="5"/>
        <v/>
      </c>
      <c r="T21" s="17" t="str">
        <f t="shared" si="5"/>
        <v/>
      </c>
      <c r="U21" s="17" t="str">
        <f t="shared" si="5"/>
        <v/>
      </c>
      <c r="V21" s="17" t="str">
        <f t="shared" si="5"/>
        <v/>
      </c>
      <c r="W21" s="19" t="str">
        <f t="shared" si="5"/>
        <v/>
      </c>
    </row>
    <row r="22" spans="1:24" s="283" customFormat="1" ht="14.25" customHeight="1" outlineLevel="1" x14ac:dyDescent="0.25">
      <c r="A22" s="280" t="str">
        <f t="shared" si="3"/>
        <v>LTM Adj. Net Income</v>
      </c>
      <c r="B22" s="281"/>
      <c r="C22" s="282"/>
      <c r="D22" s="17" t="str">
        <f t="shared" si="4"/>
        <v/>
      </c>
      <c r="E22" s="17" t="str">
        <f t="shared" si="4"/>
        <v/>
      </c>
      <c r="F22" s="81" t="str">
        <f t="shared" si="4"/>
        <v/>
      </c>
      <c r="G22" s="81" t="str">
        <f t="shared" si="5"/>
        <v/>
      </c>
      <c r="H22" s="17" t="str">
        <f t="shared" si="5"/>
        <v/>
      </c>
      <c r="I22" s="81" t="str">
        <f t="shared" si="5"/>
        <v/>
      </c>
      <c r="J22" s="81" t="str">
        <f t="shared" si="5"/>
        <v/>
      </c>
      <c r="K22" s="17" t="str">
        <f t="shared" si="5"/>
        <v/>
      </c>
      <c r="L22" s="81" t="str">
        <f t="shared" si="5"/>
        <v/>
      </c>
      <c r="M22" s="81" t="str">
        <f t="shared" si="5"/>
        <v/>
      </c>
      <c r="N22" s="17" t="str">
        <f t="shared" si="5"/>
        <v/>
      </c>
      <c r="O22" s="81" t="str">
        <f t="shared" si="5"/>
        <v/>
      </c>
      <c r="P22" s="81" t="str">
        <f t="shared" si="5"/>
        <v/>
      </c>
      <c r="Q22" s="17" t="str">
        <f t="shared" si="5"/>
        <v/>
      </c>
      <c r="R22" s="81" t="str">
        <f t="shared" si="5"/>
        <v/>
      </c>
      <c r="S22" s="81" t="str">
        <f t="shared" si="5"/>
        <v/>
      </c>
      <c r="T22" s="17" t="str">
        <f t="shared" si="5"/>
        <v/>
      </c>
      <c r="U22" s="17" t="str">
        <f t="shared" si="5"/>
        <v/>
      </c>
      <c r="V22" s="17" t="str">
        <f t="shared" si="5"/>
        <v/>
      </c>
      <c r="W22" s="19" t="str">
        <f t="shared" si="5"/>
        <v/>
      </c>
    </row>
    <row r="23" spans="1:24" s="289" customFormat="1" ht="14.25" customHeight="1" outlineLevel="1" x14ac:dyDescent="0.25">
      <c r="A23" s="286"/>
      <c r="B23" s="287"/>
      <c r="C23" s="288"/>
      <c r="D23" s="23"/>
      <c r="E23" s="23"/>
      <c r="F23" s="24"/>
      <c r="G23" s="24"/>
      <c r="H23" s="23"/>
      <c r="I23" s="24"/>
      <c r="J23" s="24"/>
      <c r="K23" s="23"/>
      <c r="L23" s="24"/>
      <c r="M23" s="24"/>
      <c r="N23" s="23"/>
      <c r="O23" s="24"/>
      <c r="P23" s="24"/>
      <c r="Q23" s="23"/>
      <c r="R23" s="24"/>
      <c r="S23" s="24"/>
      <c r="T23" s="23"/>
      <c r="U23" s="23"/>
      <c r="V23" s="23"/>
      <c r="W23" s="25"/>
      <c r="X23" s="283"/>
    </row>
    <row r="24" spans="1:24" s="32" customFormat="1" ht="14.25" customHeight="1" x14ac:dyDescent="0.25">
      <c r="A24" s="250" t="str">
        <f>IFERROR( IFERROR(IFERROR(INDEX(MO_MA_GM_NONGAAP,0,COLUMN(MO_Common_Column_A)),INDEX(MO_MA_GM_DA_Including,0,COLUMN(MO_Common_Column_A))),INDEX(MO_MA_GM,0,COLUMN(MO_Common_Column_A))), "Gross Margin %")</f>
        <v>Gross Margin %</v>
      </c>
      <c r="B24" s="200"/>
      <c r="C24" s="230"/>
      <c r="D24" s="28" t="str">
        <f t="shared" ref="D24:W24" si="6">IFERROR(D7/D5, "")</f>
        <v/>
      </c>
      <c r="E24" s="28" t="str">
        <f t="shared" si="6"/>
        <v/>
      </c>
      <c r="F24" s="29" t="str">
        <f t="shared" si="6"/>
        <v/>
      </c>
      <c r="G24" s="30" t="str">
        <f t="shared" si="6"/>
        <v/>
      </c>
      <c r="H24" s="28" t="str">
        <f t="shared" si="6"/>
        <v/>
      </c>
      <c r="I24" s="30" t="str">
        <f t="shared" si="6"/>
        <v/>
      </c>
      <c r="J24" s="30" t="str">
        <f t="shared" si="6"/>
        <v/>
      </c>
      <c r="K24" s="28" t="str">
        <f t="shared" si="6"/>
        <v/>
      </c>
      <c r="L24" s="30" t="str">
        <f t="shared" si="6"/>
        <v/>
      </c>
      <c r="M24" s="30" t="str">
        <f t="shared" si="6"/>
        <v/>
      </c>
      <c r="N24" s="28" t="str">
        <f t="shared" si="6"/>
        <v/>
      </c>
      <c r="O24" s="30" t="str">
        <f t="shared" si="6"/>
        <v/>
      </c>
      <c r="P24" s="30" t="str">
        <f t="shared" si="6"/>
        <v/>
      </c>
      <c r="Q24" s="28" t="str">
        <f t="shared" si="6"/>
        <v/>
      </c>
      <c r="R24" s="30" t="str">
        <f t="shared" si="6"/>
        <v/>
      </c>
      <c r="S24" s="30" t="str">
        <f t="shared" si="6"/>
        <v/>
      </c>
      <c r="T24" s="28" t="str">
        <f t="shared" si="6"/>
        <v/>
      </c>
      <c r="U24" s="28" t="str">
        <f t="shared" si="6"/>
        <v/>
      </c>
      <c r="V24" s="28" t="str">
        <f t="shared" si="6"/>
        <v/>
      </c>
      <c r="W24" s="31" t="str">
        <f t="shared" si="6"/>
        <v/>
      </c>
      <c r="X24" s="283"/>
    </row>
    <row r="25" spans="1:24" s="296" customFormat="1" ht="14.25" customHeight="1" x14ac:dyDescent="0.25">
      <c r="A25" s="290" t="s">
        <v>2</v>
      </c>
      <c r="B25" s="291"/>
      <c r="C25" s="292"/>
      <c r="D25" s="293" t="str">
        <f t="shared" ref="D25:W25" si="7">IFERROR(D8/D5, "")</f>
        <v/>
      </c>
      <c r="E25" s="293" t="str">
        <f t="shared" si="7"/>
        <v/>
      </c>
      <c r="F25" s="294" t="str">
        <f t="shared" si="7"/>
        <v/>
      </c>
      <c r="G25" s="294" t="str">
        <f t="shared" si="7"/>
        <v/>
      </c>
      <c r="H25" s="293" t="str">
        <f t="shared" si="7"/>
        <v/>
      </c>
      <c r="I25" s="294" t="str">
        <f t="shared" si="7"/>
        <v/>
      </c>
      <c r="J25" s="294" t="str">
        <f t="shared" si="7"/>
        <v/>
      </c>
      <c r="K25" s="293" t="str">
        <f t="shared" si="7"/>
        <v/>
      </c>
      <c r="L25" s="294" t="str">
        <f t="shared" si="7"/>
        <v/>
      </c>
      <c r="M25" s="294" t="str">
        <f t="shared" si="7"/>
        <v/>
      </c>
      <c r="N25" s="293" t="str">
        <f t="shared" si="7"/>
        <v/>
      </c>
      <c r="O25" s="294" t="str">
        <f t="shared" si="7"/>
        <v/>
      </c>
      <c r="P25" s="294" t="str">
        <f t="shared" si="7"/>
        <v/>
      </c>
      <c r="Q25" s="293" t="str">
        <f t="shared" si="7"/>
        <v/>
      </c>
      <c r="R25" s="294" t="str">
        <f t="shared" si="7"/>
        <v/>
      </c>
      <c r="S25" s="294" t="str">
        <f t="shared" si="7"/>
        <v/>
      </c>
      <c r="T25" s="293" t="str">
        <f t="shared" si="7"/>
        <v/>
      </c>
      <c r="U25" s="293" t="str">
        <f t="shared" si="7"/>
        <v/>
      </c>
      <c r="V25" s="293" t="str">
        <f t="shared" si="7"/>
        <v/>
      </c>
      <c r="W25" s="295" t="str">
        <f t="shared" si="7"/>
        <v/>
      </c>
      <c r="X25" s="283"/>
    </row>
    <row r="26" spans="1:24" s="296" customFormat="1" ht="14.25" customHeight="1" x14ac:dyDescent="0.25">
      <c r="A26" s="27" t="str">
        <f>A9&amp;" Margin, %"</f>
        <v>EBIT - N/A Margin, %</v>
      </c>
      <c r="B26" s="200"/>
      <c r="C26" s="292"/>
      <c r="D26" s="293" t="str">
        <f t="shared" ref="D26:W26" si="8">IFERROR(D9/D5, "")</f>
        <v/>
      </c>
      <c r="E26" s="293" t="str">
        <f t="shared" si="8"/>
        <v/>
      </c>
      <c r="F26" s="294" t="str">
        <f t="shared" si="8"/>
        <v/>
      </c>
      <c r="G26" s="294" t="str">
        <f t="shared" si="8"/>
        <v/>
      </c>
      <c r="H26" s="293" t="str">
        <f t="shared" si="8"/>
        <v/>
      </c>
      <c r="I26" s="294" t="str">
        <f t="shared" si="8"/>
        <v/>
      </c>
      <c r="J26" s="294" t="str">
        <f t="shared" si="8"/>
        <v/>
      </c>
      <c r="K26" s="293" t="str">
        <f t="shared" si="8"/>
        <v/>
      </c>
      <c r="L26" s="294" t="str">
        <f t="shared" si="8"/>
        <v/>
      </c>
      <c r="M26" s="294" t="str">
        <f t="shared" si="8"/>
        <v/>
      </c>
      <c r="N26" s="293" t="str">
        <f t="shared" si="8"/>
        <v/>
      </c>
      <c r="O26" s="294" t="str">
        <f t="shared" si="8"/>
        <v/>
      </c>
      <c r="P26" s="294" t="str">
        <f t="shared" si="8"/>
        <v/>
      </c>
      <c r="Q26" s="293" t="str">
        <f t="shared" si="8"/>
        <v/>
      </c>
      <c r="R26" s="294" t="str">
        <f t="shared" si="8"/>
        <v/>
      </c>
      <c r="S26" s="294" t="str">
        <f t="shared" si="8"/>
        <v/>
      </c>
      <c r="T26" s="293" t="str">
        <f t="shared" si="8"/>
        <v/>
      </c>
      <c r="U26" s="293" t="str">
        <f t="shared" si="8"/>
        <v/>
      </c>
      <c r="V26" s="293" t="str">
        <f t="shared" si="8"/>
        <v/>
      </c>
      <c r="W26" s="295" t="str">
        <f t="shared" si="8"/>
        <v/>
      </c>
      <c r="X26" s="283"/>
    </row>
    <row r="27" spans="1:24" s="296" customFormat="1" ht="14.25" customHeight="1" x14ac:dyDescent="0.25">
      <c r="A27" s="27" t="str">
        <f>A12&amp;" Margin, %"</f>
        <v>EBT Margin, %</v>
      </c>
      <c r="B27" s="200"/>
      <c r="C27" s="292"/>
      <c r="D27" s="293" t="str">
        <f t="shared" ref="D27:W27" si="9">IFERROR(D12/D5, "")</f>
        <v/>
      </c>
      <c r="E27" s="293" t="str">
        <f t="shared" si="9"/>
        <v/>
      </c>
      <c r="F27" s="294" t="str">
        <f t="shared" si="9"/>
        <v/>
      </c>
      <c r="G27" s="294" t="str">
        <f t="shared" si="9"/>
        <v/>
      </c>
      <c r="H27" s="293" t="str">
        <f t="shared" si="9"/>
        <v/>
      </c>
      <c r="I27" s="294" t="str">
        <f t="shared" si="9"/>
        <v/>
      </c>
      <c r="J27" s="294" t="str">
        <f t="shared" si="9"/>
        <v/>
      </c>
      <c r="K27" s="293" t="str">
        <f t="shared" si="9"/>
        <v/>
      </c>
      <c r="L27" s="294" t="str">
        <f t="shared" si="9"/>
        <v/>
      </c>
      <c r="M27" s="294" t="str">
        <f t="shared" si="9"/>
        <v/>
      </c>
      <c r="N27" s="293" t="str">
        <f t="shared" si="9"/>
        <v/>
      </c>
      <c r="O27" s="294" t="str">
        <f t="shared" si="9"/>
        <v/>
      </c>
      <c r="P27" s="294" t="str">
        <f t="shared" si="9"/>
        <v/>
      </c>
      <c r="Q27" s="293" t="str">
        <f t="shared" si="9"/>
        <v/>
      </c>
      <c r="R27" s="294" t="str">
        <f t="shared" si="9"/>
        <v/>
      </c>
      <c r="S27" s="294" t="str">
        <f t="shared" si="9"/>
        <v/>
      </c>
      <c r="T27" s="293" t="str">
        <f t="shared" si="9"/>
        <v/>
      </c>
      <c r="U27" s="293" t="str">
        <f t="shared" si="9"/>
        <v/>
      </c>
      <c r="V27" s="293" t="str">
        <f t="shared" si="9"/>
        <v/>
      </c>
      <c r="W27" s="295" t="str">
        <f t="shared" si="9"/>
        <v/>
      </c>
      <c r="X27" s="283"/>
    </row>
    <row r="28" spans="1:24" s="296" customFormat="1" ht="14.25" customHeight="1" x14ac:dyDescent="0.25">
      <c r="A28" s="27" t="s">
        <v>3</v>
      </c>
      <c r="B28" s="200"/>
      <c r="C28" s="292"/>
      <c r="D28" s="293" t="str">
        <f>IFERROR(IFERROR(INDEX(MO_RIS_TaxRate_NONGAAP,0,MATCH(D$3,MO_Common_ColumnHeader,0)),INDEX(MO_RIS_TaxRate_Current,0,MATCH(D$3,MO_Common_ColumnHeader,0))+INDEX(MO_RIS_TaxRate_Deferred,0,MATCH(D$3,MO_Common_ColumnHeader,0))), "")</f>
        <v/>
      </c>
      <c r="E28" s="293" t="str">
        <f>IFERROR(IFERROR(INDEX(MO_RIS_TaxRate_NONGAAP,0,MATCH(E$3,MO_Common_ColumnHeader,0)),INDEX(MO_RIS_TaxRate_Current,0,MATCH(E$3,MO_Common_ColumnHeader,0))+INDEX(MO_RIS_TaxRate_Deferred,0,MATCH(E$3,MO_Common_ColumnHeader,0))), "")</f>
        <v/>
      </c>
      <c r="F28" s="294" t="str">
        <f>IFERROR(IFERROR(INDEX(MO_RIS_TaxRate_NONGAAP,0,MATCH(F$3,MO_Common_ColumnHeader,0)),INDEX(MO_RIS_TaxRate_Current,0,MATCH(F$3,MO_Common_ColumnHeader,0))+INDEX(MO_RIS_TaxRate_Deferred,0,MATCH(F$3,MO_Common_ColumnHeader,0))), "")</f>
        <v/>
      </c>
      <c r="G28" s="294" t="str">
        <f>IFERROR(IFERROR(INDEX(MO_RIS_TaxRate_NONGAAP,0,MATCH(G$3,MO_Common_ColumnHeader,0)),INDEX(MO_RIS_TaxRate_Current,0,MATCH(G$3,MO_Common_ColumnHeader,0))+INDEX(MO_RIS_TaxRate_Deferred,0,MATCH(G$3,MO_Common_ColumnHeader,0))), "")</f>
        <v/>
      </c>
      <c r="H28" s="293" t="str">
        <f>IFERROR(IFERROR(INDEX(MO_RIS_TaxRate_NONGAAP,0,MATCH(H$3,MO_Common_ColumnHeader,0)),INDEX(MO_RIS_TaxRate_Current,0,MATCH(H$3,MO_Common_ColumnHeader,0))+INDEX(MO_RIS_TaxRate_Deferred,0,MATCH(H$3,MO_Common_ColumnHeader,0))), "")</f>
        <v/>
      </c>
      <c r="I28" s="294" t="str">
        <f>IFERROR(IFERROR(INDEX(MO_RIS_TaxRate_NONGAAP,0,MATCH(I$3,MO_Common_ColumnHeader,0)),INDEX(MO_RIS_TaxRate_Current,0,MATCH(I$3,MO_Common_ColumnHeader,0))+INDEX(MO_RIS_TaxRate_Deferred,0,MATCH(I$3,MO_Common_ColumnHeader,0))), "")</f>
        <v/>
      </c>
      <c r="J28" s="294" t="str">
        <f>IFERROR(IFERROR(INDEX(MO_RIS_TaxRate_NONGAAP,0,MATCH(J$3,MO_Common_ColumnHeader,0)),INDEX(MO_RIS_TaxRate_Current,0,MATCH(J$3,MO_Common_ColumnHeader,0))+INDEX(MO_RIS_TaxRate_Deferred,0,MATCH(J$3,MO_Common_ColumnHeader,0))), "")</f>
        <v/>
      </c>
      <c r="K28" s="293" t="str">
        <f>IFERROR(IFERROR(INDEX(MO_RIS_TaxRate_NONGAAP,0,MATCH(K$3,MO_Common_ColumnHeader,0)),INDEX(MO_RIS_TaxRate_Current,0,MATCH(K$3,MO_Common_ColumnHeader,0))+INDEX(MO_RIS_TaxRate_Deferred,0,MATCH(K$3,MO_Common_ColumnHeader,0))), "")</f>
        <v/>
      </c>
      <c r="L28" s="294" t="str">
        <f>IFERROR(IFERROR(INDEX(MO_RIS_TaxRate_NONGAAP,0,MATCH(L$3,MO_Common_ColumnHeader,0)),INDEX(MO_RIS_TaxRate_Current,0,MATCH(L$3,MO_Common_ColumnHeader,0))+INDEX(MO_RIS_TaxRate_Deferred,0,MATCH(L$3,MO_Common_ColumnHeader,0))), "")</f>
        <v/>
      </c>
      <c r="M28" s="294" t="str">
        <f>IFERROR(IFERROR(INDEX(MO_RIS_TaxRate_NONGAAP,0,MATCH(M$3,MO_Common_ColumnHeader,0)),INDEX(MO_RIS_TaxRate_Current,0,MATCH(M$3,MO_Common_ColumnHeader,0))+INDEX(MO_RIS_TaxRate_Deferred,0,MATCH(M$3,MO_Common_ColumnHeader,0))), "")</f>
        <v/>
      </c>
      <c r="N28" s="293" t="str">
        <f>IFERROR(IFERROR(INDEX(MO_RIS_TaxRate_NONGAAP,0,MATCH(N$3,MO_Common_ColumnHeader,0)),INDEX(MO_RIS_TaxRate_Current,0,MATCH(N$3,MO_Common_ColumnHeader,0))+INDEX(MO_RIS_TaxRate_Deferred,0,MATCH(N$3,MO_Common_ColumnHeader,0))), "")</f>
        <v/>
      </c>
      <c r="O28" s="294" t="str">
        <f>IFERROR(IFERROR(INDEX(MO_RIS_TaxRate_NONGAAP,0,MATCH(O$3,MO_Common_ColumnHeader,0)),INDEX(MO_RIS_TaxRate_Current,0,MATCH(O$3,MO_Common_ColumnHeader,0))+INDEX(MO_RIS_TaxRate_Deferred,0,MATCH(O$3,MO_Common_ColumnHeader,0))), "")</f>
        <v/>
      </c>
      <c r="P28" s="294" t="str">
        <f>IFERROR(IFERROR(INDEX(MO_RIS_TaxRate_NONGAAP,0,MATCH(P$3,MO_Common_ColumnHeader,0)),INDEX(MO_RIS_TaxRate_Current,0,MATCH(P$3,MO_Common_ColumnHeader,0))+INDEX(MO_RIS_TaxRate_Deferred,0,MATCH(P$3,MO_Common_ColumnHeader,0))), "")</f>
        <v/>
      </c>
      <c r="Q28" s="293" t="str">
        <f>IFERROR(IFERROR(INDEX(MO_RIS_TaxRate_NONGAAP,0,MATCH(Q$3,MO_Common_ColumnHeader,0)),INDEX(MO_RIS_TaxRate_Current,0,MATCH(Q$3,MO_Common_ColumnHeader,0))+INDEX(MO_RIS_TaxRate_Deferred,0,MATCH(Q$3,MO_Common_ColumnHeader,0))), "")</f>
        <v/>
      </c>
      <c r="R28" s="294" t="str">
        <f>IFERROR(IFERROR(INDEX(MO_RIS_TaxRate_NONGAAP,0,MATCH(R$3,MO_Common_ColumnHeader,0)),INDEX(MO_RIS_TaxRate_Current,0,MATCH(R$3,MO_Common_ColumnHeader,0))+INDEX(MO_RIS_TaxRate_Deferred,0,MATCH(R$3,MO_Common_ColumnHeader,0))), "")</f>
        <v/>
      </c>
      <c r="S28" s="294" t="str">
        <f>IFERROR(IFERROR(INDEX(MO_RIS_TaxRate_NONGAAP,0,MATCH(S$3,MO_Common_ColumnHeader,0)),INDEX(MO_RIS_TaxRate_Current,0,MATCH(S$3,MO_Common_ColumnHeader,0))+INDEX(MO_RIS_TaxRate_Deferred,0,MATCH(S$3,MO_Common_ColumnHeader,0))), "")</f>
        <v/>
      </c>
      <c r="T28" s="293" t="str">
        <f>IFERROR(IFERROR(INDEX(MO_RIS_TaxRate_NONGAAP,0,MATCH(T$3,MO_Common_ColumnHeader,0)),INDEX(MO_RIS_TaxRate_Current,0,MATCH(T$3,MO_Common_ColumnHeader,0))+INDEX(MO_RIS_TaxRate_Deferred,0,MATCH(T$3,MO_Common_ColumnHeader,0))), "")</f>
        <v/>
      </c>
      <c r="U28" s="293" t="str">
        <f>IFERROR(IFERROR(INDEX(MO_RIS_TaxRate_NONGAAP,0,MATCH(U$3,MO_Common_ColumnHeader,0)),INDEX(MO_RIS_TaxRate_Current,0,MATCH(U$3,MO_Common_ColumnHeader,0))+INDEX(MO_RIS_TaxRate_Deferred,0,MATCH(U$3,MO_Common_ColumnHeader,0))), "")</f>
        <v/>
      </c>
      <c r="V28" s="293" t="str">
        <f>IFERROR(IFERROR(INDEX(MO_RIS_TaxRate_NONGAAP,0,MATCH(V$3,MO_Common_ColumnHeader,0)),INDEX(MO_RIS_TaxRate_Current,0,MATCH(V$3,MO_Common_ColumnHeader,0))+INDEX(MO_RIS_TaxRate_Deferred,0,MATCH(V$3,MO_Common_ColumnHeader,0))), "")</f>
        <v/>
      </c>
      <c r="W28" s="295" t="str">
        <f>IFERROR(IFERROR(INDEX(MO_RIS_TaxRate_NONGAAP,0,MATCH(W$3,MO_Common_ColumnHeader,0)),INDEX(MO_RIS_TaxRate_Current,0,MATCH(W$3,MO_Common_ColumnHeader,0))+INDEX(MO_RIS_TaxRate_Deferred,0,MATCH(W$3,MO_Common_ColumnHeader,0))), "")</f>
        <v/>
      </c>
      <c r="X28" s="283"/>
    </row>
    <row r="29" spans="1:24" s="296" customFormat="1" ht="14.25" customHeight="1" x14ac:dyDescent="0.25">
      <c r="A29" s="27" t="s">
        <v>4</v>
      </c>
      <c r="B29" s="200"/>
      <c r="C29" s="292"/>
      <c r="D29" s="293" t="str">
        <f t="shared" ref="D29:W29" si="10">IFERROR(D13/D5, "")</f>
        <v/>
      </c>
      <c r="E29" s="293" t="str">
        <f t="shared" si="10"/>
        <v/>
      </c>
      <c r="F29" s="294" t="str">
        <f t="shared" si="10"/>
        <v/>
      </c>
      <c r="G29" s="294" t="str">
        <f t="shared" si="10"/>
        <v/>
      </c>
      <c r="H29" s="293" t="str">
        <f t="shared" si="10"/>
        <v/>
      </c>
      <c r="I29" s="294" t="str">
        <f t="shared" si="10"/>
        <v/>
      </c>
      <c r="J29" s="294" t="str">
        <f t="shared" si="10"/>
        <v/>
      </c>
      <c r="K29" s="293" t="str">
        <f t="shared" si="10"/>
        <v/>
      </c>
      <c r="L29" s="294" t="str">
        <f t="shared" si="10"/>
        <v/>
      </c>
      <c r="M29" s="294" t="str">
        <f t="shared" si="10"/>
        <v/>
      </c>
      <c r="N29" s="293" t="str">
        <f t="shared" si="10"/>
        <v/>
      </c>
      <c r="O29" s="294" t="str">
        <f t="shared" si="10"/>
        <v/>
      </c>
      <c r="P29" s="294" t="str">
        <f t="shared" si="10"/>
        <v/>
      </c>
      <c r="Q29" s="293" t="str">
        <f t="shared" si="10"/>
        <v/>
      </c>
      <c r="R29" s="294" t="str">
        <f t="shared" si="10"/>
        <v/>
      </c>
      <c r="S29" s="294" t="str">
        <f t="shared" si="10"/>
        <v/>
      </c>
      <c r="T29" s="293" t="str">
        <f t="shared" si="10"/>
        <v/>
      </c>
      <c r="U29" s="293" t="str">
        <f t="shared" si="10"/>
        <v/>
      </c>
      <c r="V29" s="293" t="str">
        <f t="shared" si="10"/>
        <v/>
      </c>
      <c r="W29" s="295" t="str">
        <f t="shared" si="10"/>
        <v/>
      </c>
      <c r="X29" s="283"/>
    </row>
    <row r="30" spans="1:24" ht="14.25" customHeight="1" x14ac:dyDescent="0.25">
      <c r="A30" s="297"/>
      <c r="B30" s="298"/>
      <c r="C30" s="299"/>
      <c r="D30" s="300"/>
      <c r="E30" s="300"/>
      <c r="F30" s="301"/>
      <c r="H30" s="300"/>
      <c r="K30" s="300"/>
      <c r="N30" s="300"/>
      <c r="Q30" s="300"/>
      <c r="T30" s="300"/>
      <c r="U30" s="300"/>
      <c r="V30" s="300"/>
      <c r="W30" s="302"/>
      <c r="X30" s="283"/>
    </row>
    <row r="31" spans="1:24" ht="14.25" customHeight="1" x14ac:dyDescent="0.25">
      <c r="A31" s="274" t="s">
        <v>5</v>
      </c>
      <c r="B31" s="275"/>
      <c r="C31" s="276"/>
      <c r="D31" s="277"/>
      <c r="E31" s="277"/>
      <c r="F31" s="278"/>
      <c r="G31" s="277"/>
      <c r="H31" s="277"/>
      <c r="I31" s="277"/>
      <c r="J31" s="277"/>
      <c r="K31" s="277"/>
      <c r="L31" s="277"/>
      <c r="M31" s="277"/>
      <c r="N31" s="277"/>
      <c r="O31" s="277"/>
      <c r="P31" s="277"/>
      <c r="Q31" s="277"/>
      <c r="R31" s="277"/>
      <c r="S31" s="277"/>
      <c r="T31" s="277"/>
      <c r="U31" s="277"/>
      <c r="V31" s="277"/>
      <c r="W31" s="279"/>
      <c r="X31" s="283"/>
    </row>
    <row r="32" spans="1:24" s="283" customFormat="1" ht="14.25" customHeight="1" outlineLevel="1" x14ac:dyDescent="0.25">
      <c r="A32" s="42" t="s">
        <v>6</v>
      </c>
      <c r="B32" s="203"/>
      <c r="C32" s="282"/>
      <c r="D32" s="44">
        <f>IFERROR(INDEX(MO_Common_FPDays,0,MATCH(D$3,MO_Common_ColumnHeader,0)),0)</f>
        <v>0</v>
      </c>
      <c r="E32" s="44">
        <f>IFERROR(INDEX(MO_Common_FPDays,0,MATCH(E$3,MO_Common_ColumnHeader,0)),0)</f>
        <v>0</v>
      </c>
      <c r="F32" s="45">
        <f>IFERROR(INDEX(MO_Common_FPDays,0,MATCH(F$3,MO_Common_ColumnHeader,0)),0)</f>
        <v>0</v>
      </c>
      <c r="G32" s="45">
        <f>IFERROR(INDEX(MO_Common_FPDays,0,MATCH(G$3,MO_Common_ColumnHeader,0)),0)</f>
        <v>0</v>
      </c>
      <c r="H32" s="44">
        <f>IFERROR(INDEX(MO_Common_FPDays,0,MATCH(H$3,MO_Common_ColumnHeader,0)),0)</f>
        <v>0</v>
      </c>
      <c r="I32" s="45">
        <f>IFERROR(INDEX(MO_Common_FPDays,0,MATCH(I$3,MO_Common_ColumnHeader,0)),0)</f>
        <v>0</v>
      </c>
      <c r="J32" s="45">
        <f>IFERROR(INDEX(MO_Common_FPDays,0,MATCH(J$3,MO_Common_ColumnHeader,0)),0)</f>
        <v>0</v>
      </c>
      <c r="K32" s="44">
        <f>IFERROR(INDEX(MO_Common_FPDays,0,MATCH(K$3,MO_Common_ColumnHeader,0)),0)</f>
        <v>0</v>
      </c>
      <c r="L32" s="45">
        <f>IFERROR(INDEX(MO_Common_FPDays,0,MATCH(L$3,MO_Common_ColumnHeader,0)),0)</f>
        <v>0</v>
      </c>
      <c r="M32" s="45">
        <f>IFERROR(INDEX(MO_Common_FPDays,0,MATCH(M$3,MO_Common_ColumnHeader,0)),0)</f>
        <v>0</v>
      </c>
      <c r="N32" s="44">
        <f>IFERROR(INDEX(MO_Common_FPDays,0,MATCH(N$3,MO_Common_ColumnHeader,0)),0)</f>
        <v>0</v>
      </c>
      <c r="O32" s="45">
        <f>IFERROR(INDEX(MO_Common_FPDays,0,MATCH(O$3,MO_Common_ColumnHeader,0)),0)</f>
        <v>0</v>
      </c>
      <c r="P32" s="45">
        <f>IFERROR(INDEX(MO_Common_FPDays,0,MATCH(P$3,MO_Common_ColumnHeader,0)),0)</f>
        <v>0</v>
      </c>
      <c r="Q32" s="44">
        <f>IFERROR(INDEX(MO_Common_FPDays,0,MATCH(Q$3,MO_Common_ColumnHeader,0)),0)</f>
        <v>0</v>
      </c>
      <c r="R32" s="45">
        <f>IFERROR(INDEX(MO_Common_FPDays,0,MATCH(R$3,MO_Common_ColumnHeader,0)),0)</f>
        <v>0</v>
      </c>
      <c r="S32" s="45">
        <f>IFERROR(INDEX(MO_Common_FPDays,0,MATCH(S$3,MO_Common_ColumnHeader,0)),0)</f>
        <v>0</v>
      </c>
      <c r="T32" s="44">
        <f>IFERROR(INDEX(MO_Common_FPDays,0,MATCH(T$3,MO_Common_ColumnHeader,0)),0)</f>
        <v>0</v>
      </c>
      <c r="U32" s="44">
        <f>IFERROR(INDEX(MO_Common_FPDays,0,MATCH(U$3,MO_Common_ColumnHeader,0)),0)</f>
        <v>0</v>
      </c>
      <c r="V32" s="44">
        <f>IFERROR(INDEX(MO_Common_FPDays,0,MATCH(V$3,MO_Common_ColumnHeader,0)),0)</f>
        <v>0</v>
      </c>
      <c r="W32" s="46">
        <f>IFERROR(INDEX(MO_Common_FPDays,0,MATCH(W$3,MO_Common_ColumnHeader,0)),0)</f>
        <v>0</v>
      </c>
    </row>
    <row r="33" spans="1:24" s="283" customFormat="1" ht="14.25" customHeight="1" outlineLevel="1" x14ac:dyDescent="0.25">
      <c r="A33" s="42"/>
      <c r="B33" s="203"/>
      <c r="C33" s="282"/>
      <c r="D33" s="17"/>
      <c r="E33" s="17"/>
      <c r="F33" s="18"/>
      <c r="G33" s="18"/>
      <c r="H33" s="17"/>
      <c r="I33" s="18"/>
      <c r="J33" s="18"/>
      <c r="K33" s="17"/>
      <c r="L33" s="18"/>
      <c r="M33" s="18"/>
      <c r="N33" s="17"/>
      <c r="O33" s="18"/>
      <c r="P33" s="18"/>
      <c r="Q33" s="17"/>
      <c r="R33" s="18"/>
      <c r="S33" s="18"/>
      <c r="T33" s="17"/>
      <c r="U33" s="17"/>
      <c r="V33" s="17"/>
      <c r="W33" s="19"/>
    </row>
    <row r="34" spans="1:24" s="283" customFormat="1" ht="14.25" customHeight="1" outlineLevel="1" x14ac:dyDescent="0.25">
      <c r="A34" s="42" t="s">
        <v>7</v>
      </c>
      <c r="B34" s="203"/>
      <c r="C34" s="282"/>
      <c r="D34" s="17">
        <f>IFERROR(INDEX(MO_BS_AR,0,MATCH(D$3,MO_Common_ColumnHeader,0)), 0)</f>
        <v>0</v>
      </c>
      <c r="E34" s="17">
        <f>IFERROR(INDEX(MO_BS_AR,0,MATCH(E$3,MO_Common_ColumnHeader,0)), 0)</f>
        <v>0</v>
      </c>
      <c r="F34" s="18">
        <f>IFERROR(INDEX(MO_BS_AR,0,MATCH(F$3,MO_Common_ColumnHeader,0)), 0)</f>
        <v>0</v>
      </c>
      <c r="G34" s="18">
        <f>IFERROR(INDEX(MO_BS_AR,0,MATCH(G$3,MO_Common_ColumnHeader,0)), 0)</f>
        <v>0</v>
      </c>
      <c r="H34" s="17">
        <f>IFERROR(INDEX(MO_BS_AR,0,MATCH(H$3,MO_Common_ColumnHeader,0)), 0)</f>
        <v>0</v>
      </c>
      <c r="I34" s="18">
        <f>IFERROR(INDEX(MO_BS_AR,0,MATCH(I$3,MO_Common_ColumnHeader,0)), 0)</f>
        <v>0</v>
      </c>
      <c r="J34" s="18">
        <f>IFERROR(INDEX(MO_BS_AR,0,MATCH(J$3,MO_Common_ColumnHeader,0)), 0)</f>
        <v>0</v>
      </c>
      <c r="K34" s="17">
        <f>IFERROR(INDEX(MO_BS_AR,0,MATCH(K$3,MO_Common_ColumnHeader,0)), 0)</f>
        <v>0</v>
      </c>
      <c r="L34" s="18">
        <f>IFERROR(INDEX(MO_BS_AR,0,MATCH(L$3,MO_Common_ColumnHeader,0)), 0)</f>
        <v>0</v>
      </c>
      <c r="M34" s="18">
        <f>IFERROR(INDEX(MO_BS_AR,0,MATCH(M$3,MO_Common_ColumnHeader,0)), 0)</f>
        <v>0</v>
      </c>
      <c r="N34" s="17">
        <f>IFERROR(INDEX(MO_BS_AR,0,MATCH(N$3,MO_Common_ColumnHeader,0)), 0)</f>
        <v>0</v>
      </c>
      <c r="O34" s="18">
        <f>IFERROR(INDEX(MO_BS_AR,0,MATCH(O$3,MO_Common_ColumnHeader,0)), 0)</f>
        <v>0</v>
      </c>
      <c r="P34" s="18">
        <f>IFERROR(INDEX(MO_BS_AR,0,MATCH(P$3,MO_Common_ColumnHeader,0)), 0)</f>
        <v>0</v>
      </c>
      <c r="Q34" s="17">
        <f>IFERROR(INDEX(MO_BS_AR,0,MATCH(Q$3,MO_Common_ColumnHeader,0)), 0)</f>
        <v>0</v>
      </c>
      <c r="R34" s="18">
        <f>IFERROR(INDEX(MO_BS_AR,0,MATCH(R$3,MO_Common_ColumnHeader,0)), 0)</f>
        <v>0</v>
      </c>
      <c r="S34" s="18">
        <f>IFERROR(INDEX(MO_BS_AR,0,MATCH(S$3,MO_Common_ColumnHeader,0)), 0)</f>
        <v>0</v>
      </c>
      <c r="T34" s="17">
        <f>IFERROR(INDEX(MO_BS_AR,0,MATCH(T$3,MO_Common_ColumnHeader,0)), 0)</f>
        <v>0</v>
      </c>
      <c r="U34" s="17">
        <f>IFERROR(INDEX(MO_BS_AR,0,MATCH(U$3,MO_Common_ColumnHeader,0)), 0)</f>
        <v>0</v>
      </c>
      <c r="V34" s="17">
        <f>IFERROR(INDEX(MO_BS_AR,0,MATCH(V$3,MO_Common_ColumnHeader,0)), 0)</f>
        <v>0</v>
      </c>
      <c r="W34" s="19">
        <f>IFERROR(INDEX(MO_BS_AR,0,MATCH(W$3,MO_Common_ColumnHeader,0)), 0)</f>
        <v>0</v>
      </c>
    </row>
    <row r="35" spans="1:24" s="283" customFormat="1" ht="14.25" customHeight="1" outlineLevel="1" x14ac:dyDescent="0.25">
      <c r="A35" s="42" t="s">
        <v>8</v>
      </c>
      <c r="B35" s="203"/>
      <c r="C35" s="282"/>
      <c r="D35" s="17">
        <f>IFERROR(INDEX(MO_BS_INV,0,MATCH(D$3,MO_Common_ColumnHeader,0)), 0)</f>
        <v>0</v>
      </c>
      <c r="E35" s="17">
        <f>IFERROR(INDEX(MO_BS_INV,0,MATCH(E$3,MO_Common_ColumnHeader,0)), 0)</f>
        <v>0</v>
      </c>
      <c r="F35" s="18">
        <f>IFERROR(INDEX(MO_BS_INV,0,MATCH(F$3,MO_Common_ColumnHeader,0)), 0)</f>
        <v>0</v>
      </c>
      <c r="G35" s="18">
        <f>IFERROR(INDEX(MO_BS_INV,0,MATCH(G$3,MO_Common_ColumnHeader,0)), 0)</f>
        <v>0</v>
      </c>
      <c r="H35" s="17">
        <f>IFERROR(INDEX(MO_BS_INV,0,MATCH(H$3,MO_Common_ColumnHeader,0)), 0)</f>
        <v>0</v>
      </c>
      <c r="I35" s="18">
        <f>IFERROR(INDEX(MO_BS_INV,0,MATCH(I$3,MO_Common_ColumnHeader,0)), 0)</f>
        <v>0</v>
      </c>
      <c r="J35" s="18">
        <f>IFERROR(INDEX(MO_BS_INV,0,MATCH(J$3,MO_Common_ColumnHeader,0)), 0)</f>
        <v>0</v>
      </c>
      <c r="K35" s="17">
        <f>IFERROR(INDEX(MO_BS_INV,0,MATCH(K$3,MO_Common_ColumnHeader,0)), 0)</f>
        <v>0</v>
      </c>
      <c r="L35" s="18">
        <f>IFERROR(INDEX(MO_BS_INV,0,MATCH(L$3,MO_Common_ColumnHeader,0)), 0)</f>
        <v>0</v>
      </c>
      <c r="M35" s="18">
        <f>IFERROR(INDEX(MO_BS_INV,0,MATCH(M$3,MO_Common_ColumnHeader,0)), 0)</f>
        <v>0</v>
      </c>
      <c r="N35" s="17">
        <f>IFERROR(INDEX(MO_BS_INV,0,MATCH(N$3,MO_Common_ColumnHeader,0)), 0)</f>
        <v>0</v>
      </c>
      <c r="O35" s="18">
        <f>IFERROR(INDEX(MO_BS_INV,0,MATCH(O$3,MO_Common_ColumnHeader,0)), 0)</f>
        <v>0</v>
      </c>
      <c r="P35" s="18">
        <f>IFERROR(INDEX(MO_BS_INV,0,MATCH(P$3,MO_Common_ColumnHeader,0)), 0)</f>
        <v>0</v>
      </c>
      <c r="Q35" s="17">
        <f>IFERROR(INDEX(MO_BS_INV,0,MATCH(Q$3,MO_Common_ColumnHeader,0)), 0)</f>
        <v>0</v>
      </c>
      <c r="R35" s="18">
        <f>IFERROR(INDEX(MO_BS_INV,0,MATCH(R$3,MO_Common_ColumnHeader,0)), 0)</f>
        <v>0</v>
      </c>
      <c r="S35" s="18">
        <f>IFERROR(INDEX(MO_BS_INV,0,MATCH(S$3,MO_Common_ColumnHeader,0)), 0)</f>
        <v>0</v>
      </c>
      <c r="T35" s="17">
        <f>IFERROR(INDEX(MO_BS_INV,0,MATCH(T$3,MO_Common_ColumnHeader,0)), 0)</f>
        <v>0</v>
      </c>
      <c r="U35" s="17">
        <f>IFERROR(INDEX(MO_BS_INV,0,MATCH(U$3,MO_Common_ColumnHeader,0)), 0)</f>
        <v>0</v>
      </c>
      <c r="V35" s="17">
        <f>IFERROR(INDEX(MO_BS_INV,0,MATCH(V$3,MO_Common_ColumnHeader,0)), 0)</f>
        <v>0</v>
      </c>
      <c r="W35" s="19">
        <f>IFERROR(INDEX(MO_BS_INV,0,MATCH(W$3,MO_Common_ColumnHeader,0)), 0)</f>
        <v>0</v>
      </c>
    </row>
    <row r="36" spans="1:24" s="283" customFormat="1" ht="14.25" customHeight="1" outlineLevel="1" x14ac:dyDescent="0.25">
      <c r="A36" s="42" t="str">
        <f>IFERROR(IFERROR(INDEX(MO_BS_AP,0,COLUMN(MO_Common_Column_A)),INDEX(MO_BS_APandAE,0,COLUMN(MO_Common_Column_A))),"Accounts Payable")</f>
        <v>Accounts Payable</v>
      </c>
      <c r="B36" s="203"/>
      <c r="C36" s="282"/>
      <c r="D36" s="17">
        <f>IFERROR(IFERROR(INDEX(MO_BS_AP,0,MATCH(D$3,MO_Common_ColumnHeader,0)),INDEX(MO_BS_APandAE,0,MATCH(D$3,MO_Common_ColumnHeader,0))),0)</f>
        <v>0</v>
      </c>
      <c r="E36" s="17">
        <f>IFERROR(IFERROR(INDEX(MO_BS_AP,0,MATCH(E$3,MO_Common_ColumnHeader,0)),INDEX(MO_BS_APandAE,0,MATCH(E$3,MO_Common_ColumnHeader,0))),0)</f>
        <v>0</v>
      </c>
      <c r="F36" s="18">
        <f>IFERROR(IFERROR(INDEX(MO_BS_AP,0,MATCH(F$3,MO_Common_ColumnHeader,0)),INDEX(MO_BS_APandAE,0,MATCH(F$3,MO_Common_ColumnHeader,0))),0)</f>
        <v>0</v>
      </c>
      <c r="G36" s="18">
        <f>IFERROR(IFERROR(INDEX(MO_BS_AP,0,MATCH(G$3,MO_Common_ColumnHeader,0)),INDEX(MO_BS_APandAE,0,MATCH(G$3,MO_Common_ColumnHeader,0))),0)</f>
        <v>0</v>
      </c>
      <c r="H36" s="17">
        <f>IFERROR(IFERROR(INDEX(MO_BS_AP,0,MATCH(H$3,MO_Common_ColumnHeader,0)),INDEX(MO_BS_APandAE,0,MATCH(H$3,MO_Common_ColumnHeader,0))),0)</f>
        <v>0</v>
      </c>
      <c r="I36" s="18">
        <f>IFERROR(IFERROR(INDEX(MO_BS_AP,0,MATCH(I$3,MO_Common_ColumnHeader,0)),INDEX(MO_BS_APandAE,0,MATCH(I$3,MO_Common_ColumnHeader,0))),0)</f>
        <v>0</v>
      </c>
      <c r="J36" s="18">
        <f>IFERROR(IFERROR(INDEX(MO_BS_AP,0,MATCH(J$3,MO_Common_ColumnHeader,0)),INDEX(MO_BS_APandAE,0,MATCH(J$3,MO_Common_ColumnHeader,0))),0)</f>
        <v>0</v>
      </c>
      <c r="K36" s="17">
        <f>IFERROR(IFERROR(INDEX(MO_BS_AP,0,MATCH(K$3,MO_Common_ColumnHeader,0)),INDEX(MO_BS_APandAE,0,MATCH(K$3,MO_Common_ColumnHeader,0))),0)</f>
        <v>0</v>
      </c>
      <c r="L36" s="18">
        <f>IFERROR(IFERROR(INDEX(MO_BS_AP,0,MATCH(L$3,MO_Common_ColumnHeader,0)),INDEX(MO_BS_APandAE,0,MATCH(L$3,MO_Common_ColumnHeader,0))),0)</f>
        <v>0</v>
      </c>
      <c r="M36" s="18">
        <f>IFERROR(IFERROR(INDEX(MO_BS_AP,0,MATCH(M$3,MO_Common_ColumnHeader,0)),INDEX(MO_BS_APandAE,0,MATCH(M$3,MO_Common_ColumnHeader,0))),0)</f>
        <v>0</v>
      </c>
      <c r="N36" s="17">
        <f>IFERROR(IFERROR(INDEX(MO_BS_AP,0,MATCH(N$3,MO_Common_ColumnHeader,0)),INDEX(MO_BS_APandAE,0,MATCH(N$3,MO_Common_ColumnHeader,0))),0)</f>
        <v>0</v>
      </c>
      <c r="O36" s="18">
        <f>IFERROR(IFERROR(INDEX(MO_BS_AP,0,MATCH(O$3,MO_Common_ColumnHeader,0)),INDEX(MO_BS_APandAE,0,MATCH(O$3,MO_Common_ColumnHeader,0))),0)</f>
        <v>0</v>
      </c>
      <c r="P36" s="18">
        <f>IFERROR(IFERROR(INDEX(MO_BS_AP,0,MATCH(P$3,MO_Common_ColumnHeader,0)),INDEX(MO_BS_APandAE,0,MATCH(P$3,MO_Common_ColumnHeader,0))),0)</f>
        <v>0</v>
      </c>
      <c r="Q36" s="17">
        <f>IFERROR(IFERROR(INDEX(MO_BS_AP,0,MATCH(Q$3,MO_Common_ColumnHeader,0)),INDEX(MO_BS_APandAE,0,MATCH(Q$3,MO_Common_ColumnHeader,0))),0)</f>
        <v>0</v>
      </c>
      <c r="R36" s="18">
        <f>IFERROR(IFERROR(INDEX(MO_BS_AP,0,MATCH(R$3,MO_Common_ColumnHeader,0)),INDEX(MO_BS_APandAE,0,MATCH(R$3,MO_Common_ColumnHeader,0))),0)</f>
        <v>0</v>
      </c>
      <c r="S36" s="18">
        <f>IFERROR(IFERROR(INDEX(MO_BS_AP,0,MATCH(S$3,MO_Common_ColumnHeader,0)),INDEX(MO_BS_APandAE,0,MATCH(S$3,MO_Common_ColumnHeader,0))),0)</f>
        <v>0</v>
      </c>
      <c r="T36" s="17">
        <f>IFERROR(IFERROR(INDEX(MO_BS_AP,0,MATCH(T$3,MO_Common_ColumnHeader,0)),INDEX(MO_BS_APandAE,0,MATCH(T$3,MO_Common_ColumnHeader,0))),0)</f>
        <v>0</v>
      </c>
      <c r="U36" s="17">
        <f>IFERROR(IFERROR(INDEX(MO_BS_AP,0,MATCH(U$3,MO_Common_ColumnHeader,0)),INDEX(MO_BS_APandAE,0,MATCH(U$3,MO_Common_ColumnHeader,0))),0)</f>
        <v>0</v>
      </c>
      <c r="V36" s="17">
        <f>IFERROR(IFERROR(INDEX(MO_BS_AP,0,MATCH(V$3,MO_Common_ColumnHeader,0)),INDEX(MO_BS_APandAE,0,MATCH(V$3,MO_Common_ColumnHeader,0))),0)</f>
        <v>0</v>
      </c>
      <c r="W36" s="19">
        <f>IFERROR(IFERROR(INDEX(MO_BS_AP,0,MATCH(W$3,MO_Common_ColumnHeader,0)),INDEX(MO_BS_APandAE,0,MATCH(W$3,MO_Common_ColumnHeader,0))),0)</f>
        <v>0</v>
      </c>
    </row>
    <row r="37" spans="1:24" s="289" customFormat="1" ht="14.25" customHeight="1" outlineLevel="1" x14ac:dyDescent="0.25">
      <c r="A37" s="286"/>
      <c r="B37" s="287"/>
      <c r="C37" s="288"/>
      <c r="D37" s="23"/>
      <c r="E37" s="23"/>
      <c r="F37" s="24"/>
      <c r="G37" s="24"/>
      <c r="H37" s="23"/>
      <c r="I37" s="24"/>
      <c r="J37" s="24"/>
      <c r="K37" s="23"/>
      <c r="L37" s="24"/>
      <c r="M37" s="24"/>
      <c r="N37" s="23"/>
      <c r="O37" s="24"/>
      <c r="P37" s="24"/>
      <c r="Q37" s="23"/>
      <c r="R37" s="24"/>
      <c r="S37" s="24"/>
      <c r="T37" s="23"/>
      <c r="U37" s="23"/>
      <c r="V37" s="23"/>
      <c r="W37" s="25"/>
      <c r="X37" s="283"/>
    </row>
    <row r="38" spans="1:24" s="307" customFormat="1" ht="14.25" customHeight="1" x14ac:dyDescent="0.25">
      <c r="A38" s="42" t="str">
        <f>A34&amp;" Turnover"</f>
        <v>Accounts Receivable Turnover</v>
      </c>
      <c r="B38" s="203"/>
      <c r="C38" s="303" t="str">
        <f>"=LTM Rev / Avg "&amp;A34</f>
        <v>=LTM Rev / Avg Accounts Receivable</v>
      </c>
      <c r="D38" s="304"/>
      <c r="E38" s="304" t="str">
        <f t="shared" ref="E38:W38" si="11">IFERROR(E$15/
(IF(LEFT(E$3,1)="F",AVERAGE(E34,INDEX(34:34,0,MATCH("FY"&amp;RIGHT(E$3,4)-1,$3:$3,0))),
IF(LEFT(E$3,2)="H1",AVERAGE(E34,INDEX(34:34,0,MATCH("H2-"&amp;RIGHT(E$3,4)-1,$3:$3,0))),
IF(LEFT(E$3,2)="H2",AVERAGE(E34,INDEX(34:34,0,MATCH("H1-"&amp;RIGHT(E$3,4),$3:$3,0))),
)))), "")</f>
        <v/>
      </c>
      <c r="F38" s="305" t="str">
        <f t="shared" si="11"/>
        <v/>
      </c>
      <c r="G38" s="305" t="str">
        <f t="shared" si="11"/>
        <v/>
      </c>
      <c r="H38" s="304" t="str">
        <f t="shared" si="11"/>
        <v/>
      </c>
      <c r="I38" s="305" t="str">
        <f t="shared" si="11"/>
        <v/>
      </c>
      <c r="J38" s="305" t="str">
        <f t="shared" si="11"/>
        <v/>
      </c>
      <c r="K38" s="304" t="str">
        <f t="shared" si="11"/>
        <v/>
      </c>
      <c r="L38" s="305" t="str">
        <f t="shared" si="11"/>
        <v/>
      </c>
      <c r="M38" s="305" t="str">
        <f t="shared" si="11"/>
        <v/>
      </c>
      <c r="N38" s="304" t="str">
        <f t="shared" si="11"/>
        <v/>
      </c>
      <c r="O38" s="305" t="str">
        <f t="shared" si="11"/>
        <v/>
      </c>
      <c r="P38" s="305" t="str">
        <f t="shared" si="11"/>
        <v/>
      </c>
      <c r="Q38" s="304" t="str">
        <f t="shared" si="11"/>
        <v/>
      </c>
      <c r="R38" s="305" t="str">
        <f t="shared" si="11"/>
        <v/>
      </c>
      <c r="S38" s="305" t="str">
        <f t="shared" si="11"/>
        <v/>
      </c>
      <c r="T38" s="304" t="str">
        <f t="shared" si="11"/>
        <v/>
      </c>
      <c r="U38" s="304" t="str">
        <f t="shared" si="11"/>
        <v/>
      </c>
      <c r="V38" s="304" t="str">
        <f t="shared" si="11"/>
        <v/>
      </c>
      <c r="W38" s="306" t="str">
        <f t="shared" si="11"/>
        <v/>
      </c>
      <c r="X38" s="283"/>
    </row>
    <row r="39" spans="1:24" s="307" customFormat="1" ht="14.25" customHeight="1" x14ac:dyDescent="0.25">
      <c r="A39" s="42" t="str">
        <f>A35&amp;" Turnover"</f>
        <v>Inventory Turnover</v>
      </c>
      <c r="B39" s="203"/>
      <c r="C39" s="303" t="str">
        <f>"=LTM "&amp;A6&amp;" / Avg "&amp;A35</f>
        <v>=LTM COGS / Avg Inventory</v>
      </c>
      <c r="D39" s="304"/>
      <c r="E39" s="304" t="str">
        <f t="shared" ref="E39:W39" si="12">IFERROR((E15-E16)/
(IF(LEFT(E$3,1)="F",AVERAGE(E35,INDEX(35:35,0,MATCH("FY"&amp;RIGHT(E$3,4)-1,$3:$3,0))),
IF(LEFT(E$3,2)="H1",AVERAGE(E35,INDEX(35:35,0,MATCH("H2-"&amp;RIGHT(E$3,4)-1,$3:$3,0))),
IF(LEFT(E$3,2)="H2",AVERAGE(E35,INDEX(35:35,0,MATCH("H1-"&amp;RIGHT(E$3,4),$3:$3,0))),
)))), "")</f>
        <v/>
      </c>
      <c r="F39" s="305" t="str">
        <f t="shared" si="12"/>
        <v/>
      </c>
      <c r="G39" s="305" t="str">
        <f t="shared" si="12"/>
        <v/>
      </c>
      <c r="H39" s="304" t="str">
        <f t="shared" si="12"/>
        <v/>
      </c>
      <c r="I39" s="305" t="str">
        <f t="shared" si="12"/>
        <v/>
      </c>
      <c r="J39" s="305" t="str">
        <f t="shared" si="12"/>
        <v/>
      </c>
      <c r="K39" s="304" t="str">
        <f t="shared" si="12"/>
        <v/>
      </c>
      <c r="L39" s="305" t="str">
        <f t="shared" si="12"/>
        <v/>
      </c>
      <c r="M39" s="305" t="str">
        <f t="shared" si="12"/>
        <v/>
      </c>
      <c r="N39" s="304" t="str">
        <f t="shared" si="12"/>
        <v/>
      </c>
      <c r="O39" s="305" t="str">
        <f t="shared" si="12"/>
        <v/>
      </c>
      <c r="P39" s="305" t="str">
        <f t="shared" si="12"/>
        <v/>
      </c>
      <c r="Q39" s="304" t="str">
        <f t="shared" si="12"/>
        <v/>
      </c>
      <c r="R39" s="305" t="str">
        <f t="shared" si="12"/>
        <v/>
      </c>
      <c r="S39" s="305" t="str">
        <f t="shared" si="12"/>
        <v/>
      </c>
      <c r="T39" s="304" t="str">
        <f t="shared" si="12"/>
        <v/>
      </c>
      <c r="U39" s="304" t="str">
        <f t="shared" si="12"/>
        <v/>
      </c>
      <c r="V39" s="304" t="str">
        <f t="shared" si="12"/>
        <v/>
      </c>
      <c r="W39" s="306" t="str">
        <f t="shared" si="12"/>
        <v/>
      </c>
      <c r="X39" s="283"/>
    </row>
    <row r="40" spans="1:24" s="307" customFormat="1" ht="14.25" customHeight="1" x14ac:dyDescent="0.25">
      <c r="A40" s="42" t="str">
        <f>A36&amp;" Turnover"</f>
        <v>Accounts Payable Turnover</v>
      </c>
      <c r="B40" s="203"/>
      <c r="C40" s="303" t="str">
        <f>"=LTM "&amp;A6&amp;" / Avg "&amp;A36</f>
        <v>=LTM COGS / Avg Accounts Payable</v>
      </c>
      <c r="D40" s="304"/>
      <c r="E40" s="304" t="str">
        <f t="shared" ref="E40:W40" si="13">IFERROR((E15-E16)/
(IF(LEFT(E$3,1)="F",AVERAGE(E36,INDEX(36:36,0,MATCH("FY"&amp;RIGHT(E$3,4)-1,$3:$3,0))),
IF(LEFT(E$3,2)="H1",AVERAGE(E36,INDEX(36:36,0,MATCH("H2-"&amp;RIGHT(E$3,4)-1,$3:$3,0))),
IF(LEFT(E$3,2)="H2",AVERAGE(E36,INDEX(36:36,0,MATCH("H1-"&amp;RIGHT(E$3,4),$3:$3,0))),
)))), "")</f>
        <v/>
      </c>
      <c r="F40" s="305" t="str">
        <f t="shared" si="13"/>
        <v/>
      </c>
      <c r="G40" s="305" t="str">
        <f t="shared" si="13"/>
        <v/>
      </c>
      <c r="H40" s="304" t="str">
        <f t="shared" si="13"/>
        <v/>
      </c>
      <c r="I40" s="305" t="str">
        <f t="shared" si="13"/>
        <v/>
      </c>
      <c r="J40" s="305" t="str">
        <f t="shared" si="13"/>
        <v/>
      </c>
      <c r="K40" s="304" t="str">
        <f t="shared" si="13"/>
        <v/>
      </c>
      <c r="L40" s="305" t="str">
        <f t="shared" si="13"/>
        <v/>
      </c>
      <c r="M40" s="305" t="str">
        <f t="shared" si="13"/>
        <v/>
      </c>
      <c r="N40" s="304" t="str">
        <f t="shared" si="13"/>
        <v/>
      </c>
      <c r="O40" s="305" t="str">
        <f t="shared" si="13"/>
        <v/>
      </c>
      <c r="P40" s="305" t="str">
        <f t="shared" si="13"/>
        <v/>
      </c>
      <c r="Q40" s="304" t="str">
        <f t="shared" si="13"/>
        <v/>
      </c>
      <c r="R40" s="305" t="str">
        <f t="shared" si="13"/>
        <v/>
      </c>
      <c r="S40" s="305" t="str">
        <f t="shared" si="13"/>
        <v/>
      </c>
      <c r="T40" s="304" t="str">
        <f t="shared" si="13"/>
        <v/>
      </c>
      <c r="U40" s="304" t="str">
        <f t="shared" si="13"/>
        <v/>
      </c>
      <c r="V40" s="304" t="str">
        <f t="shared" si="13"/>
        <v/>
      </c>
      <c r="W40" s="306" t="str">
        <f t="shared" si="13"/>
        <v/>
      </c>
      <c r="X40" s="283"/>
    </row>
    <row r="41" spans="1:24" ht="14.25" customHeight="1" x14ac:dyDescent="0.25">
      <c r="A41" s="297"/>
      <c r="B41" s="298"/>
      <c r="C41" s="299"/>
      <c r="D41" s="308"/>
      <c r="E41" s="308"/>
      <c r="F41" s="309"/>
      <c r="G41" s="309"/>
      <c r="H41" s="308"/>
      <c r="I41" s="309"/>
      <c r="J41" s="309"/>
      <c r="K41" s="308"/>
      <c r="L41" s="309"/>
      <c r="M41" s="309"/>
      <c r="N41" s="308"/>
      <c r="O41" s="309"/>
      <c r="P41" s="309"/>
      <c r="Q41" s="308"/>
      <c r="R41" s="309"/>
      <c r="S41" s="309"/>
      <c r="T41" s="308"/>
      <c r="U41" s="308"/>
      <c r="V41" s="308"/>
      <c r="W41" s="310"/>
      <c r="X41" s="283"/>
    </row>
    <row r="42" spans="1:24" s="283" customFormat="1" ht="14.25" customHeight="1" x14ac:dyDescent="0.25">
      <c r="A42" s="54" t="s">
        <v>9</v>
      </c>
      <c r="B42" s="204"/>
      <c r="C42" s="311"/>
      <c r="D42" s="312"/>
      <c r="E42" s="312">
        <f t="shared" ref="E42:H44" si="14">IFERROR(IF(LEFT(E$3,1)="F",E$32/E38,E$32/E38*2), 0)</f>
        <v>0</v>
      </c>
      <c r="F42" s="313">
        <f t="shared" si="14"/>
        <v>0</v>
      </c>
      <c r="G42" s="314">
        <f t="shared" si="14"/>
        <v>0</v>
      </c>
      <c r="H42" s="312">
        <f t="shared" si="14"/>
        <v>0</v>
      </c>
      <c r="I42" s="314">
        <f>IFERROR(IF(LEFT(I$3,1)="F",I$32/I38,I$32/I38*2), 0)</f>
        <v>0</v>
      </c>
      <c r="J42" s="314">
        <f t="shared" ref="J42:W44" si="15">IFERROR(IF(LEFT(J$3,1)="F",J$32/J38,J$32/J38*2), 0)</f>
        <v>0</v>
      </c>
      <c r="K42" s="312">
        <f t="shared" si="15"/>
        <v>0</v>
      </c>
      <c r="L42" s="314">
        <f t="shared" si="15"/>
        <v>0</v>
      </c>
      <c r="M42" s="314">
        <f t="shared" si="15"/>
        <v>0</v>
      </c>
      <c r="N42" s="312">
        <f t="shared" si="15"/>
        <v>0</v>
      </c>
      <c r="O42" s="314">
        <f t="shared" si="15"/>
        <v>0</v>
      </c>
      <c r="P42" s="314">
        <f t="shared" si="15"/>
        <v>0</v>
      </c>
      <c r="Q42" s="312">
        <f t="shared" si="15"/>
        <v>0</v>
      </c>
      <c r="R42" s="314">
        <f t="shared" si="15"/>
        <v>0</v>
      </c>
      <c r="S42" s="314">
        <f t="shared" si="15"/>
        <v>0</v>
      </c>
      <c r="T42" s="312">
        <f t="shared" si="15"/>
        <v>0</v>
      </c>
      <c r="U42" s="312">
        <f t="shared" si="15"/>
        <v>0</v>
      </c>
      <c r="V42" s="312">
        <f t="shared" si="15"/>
        <v>0</v>
      </c>
      <c r="W42" s="315">
        <f t="shared" si="15"/>
        <v>0</v>
      </c>
    </row>
    <row r="43" spans="1:24" s="283" customFormat="1" ht="14.25" customHeight="1" x14ac:dyDescent="0.25">
      <c r="A43" s="54" t="s">
        <v>10</v>
      </c>
      <c r="B43" s="204"/>
      <c r="C43" s="311"/>
      <c r="D43" s="312"/>
      <c r="E43" s="312">
        <f t="shared" si="14"/>
        <v>0</v>
      </c>
      <c r="F43" s="313">
        <f t="shared" si="14"/>
        <v>0</v>
      </c>
      <c r="G43" s="314">
        <f t="shared" si="14"/>
        <v>0</v>
      </c>
      <c r="H43" s="312">
        <f t="shared" si="14"/>
        <v>0</v>
      </c>
      <c r="I43" s="314">
        <f>IFERROR(IF(LEFT(I$3,1)="F",I$32/I39,I$32/I39*2), 0)</f>
        <v>0</v>
      </c>
      <c r="J43" s="314">
        <f t="shared" si="15"/>
        <v>0</v>
      </c>
      <c r="K43" s="312">
        <f t="shared" si="15"/>
        <v>0</v>
      </c>
      <c r="L43" s="314">
        <f t="shared" si="15"/>
        <v>0</v>
      </c>
      <c r="M43" s="314">
        <f t="shared" si="15"/>
        <v>0</v>
      </c>
      <c r="N43" s="312">
        <f t="shared" si="15"/>
        <v>0</v>
      </c>
      <c r="O43" s="314">
        <f t="shared" si="15"/>
        <v>0</v>
      </c>
      <c r="P43" s="314">
        <f t="shared" si="15"/>
        <v>0</v>
      </c>
      <c r="Q43" s="312">
        <f t="shared" si="15"/>
        <v>0</v>
      </c>
      <c r="R43" s="314">
        <f t="shared" si="15"/>
        <v>0</v>
      </c>
      <c r="S43" s="314">
        <f t="shared" si="15"/>
        <v>0</v>
      </c>
      <c r="T43" s="312">
        <f t="shared" si="15"/>
        <v>0</v>
      </c>
      <c r="U43" s="312">
        <f t="shared" si="15"/>
        <v>0</v>
      </c>
      <c r="V43" s="312">
        <f t="shared" si="15"/>
        <v>0</v>
      </c>
      <c r="W43" s="315">
        <f t="shared" si="15"/>
        <v>0</v>
      </c>
    </row>
    <row r="44" spans="1:24" s="283" customFormat="1" ht="14.25" customHeight="1" x14ac:dyDescent="0.25">
      <c r="A44" s="59" t="s">
        <v>11</v>
      </c>
      <c r="B44" s="205"/>
      <c r="C44" s="316"/>
      <c r="D44" s="317"/>
      <c r="E44" s="317">
        <f t="shared" si="14"/>
        <v>0</v>
      </c>
      <c r="F44" s="318">
        <f t="shared" si="14"/>
        <v>0</v>
      </c>
      <c r="G44" s="319">
        <f t="shared" si="14"/>
        <v>0</v>
      </c>
      <c r="H44" s="317">
        <f t="shared" si="14"/>
        <v>0</v>
      </c>
      <c r="I44" s="319">
        <f>IFERROR(IF(LEFT(I$3,1)="F",I$32/I40,I$32/I40*2), 0)</f>
        <v>0</v>
      </c>
      <c r="J44" s="319">
        <f t="shared" si="15"/>
        <v>0</v>
      </c>
      <c r="K44" s="317">
        <f t="shared" si="15"/>
        <v>0</v>
      </c>
      <c r="L44" s="319">
        <f t="shared" si="15"/>
        <v>0</v>
      </c>
      <c r="M44" s="319">
        <f t="shared" si="15"/>
        <v>0</v>
      </c>
      <c r="N44" s="317">
        <f t="shared" si="15"/>
        <v>0</v>
      </c>
      <c r="O44" s="319">
        <f t="shared" si="15"/>
        <v>0</v>
      </c>
      <c r="P44" s="319">
        <f t="shared" si="15"/>
        <v>0</v>
      </c>
      <c r="Q44" s="317">
        <f t="shared" si="15"/>
        <v>0</v>
      </c>
      <c r="R44" s="319">
        <f t="shared" si="15"/>
        <v>0</v>
      </c>
      <c r="S44" s="319">
        <f t="shared" si="15"/>
        <v>0</v>
      </c>
      <c r="T44" s="317">
        <f t="shared" si="15"/>
        <v>0</v>
      </c>
      <c r="U44" s="317">
        <f t="shared" si="15"/>
        <v>0</v>
      </c>
      <c r="V44" s="317">
        <f t="shared" si="15"/>
        <v>0</v>
      </c>
      <c r="W44" s="320">
        <f t="shared" si="15"/>
        <v>0</v>
      </c>
    </row>
    <row r="45" spans="1:24" s="326" customFormat="1" ht="14.25" customHeight="1" x14ac:dyDescent="0.25">
      <c r="A45" s="64" t="s">
        <v>12</v>
      </c>
      <c r="B45" s="206"/>
      <c r="C45" s="321"/>
      <c r="D45" s="322"/>
      <c r="E45" s="322" t="str">
        <f t="shared" ref="E45:W45" si="16">IFERROR(IF(AND(E42=0,E43=0,E44=0),"",E42+E43-E44), "")</f>
        <v/>
      </c>
      <c r="F45" s="323" t="str">
        <f t="shared" si="16"/>
        <v/>
      </c>
      <c r="G45" s="324" t="str">
        <f t="shared" si="16"/>
        <v/>
      </c>
      <c r="H45" s="322" t="str">
        <f t="shared" si="16"/>
        <v/>
      </c>
      <c r="I45" s="324" t="str">
        <f t="shared" si="16"/>
        <v/>
      </c>
      <c r="J45" s="324" t="str">
        <f t="shared" si="16"/>
        <v/>
      </c>
      <c r="K45" s="322" t="str">
        <f t="shared" si="16"/>
        <v/>
      </c>
      <c r="L45" s="324" t="str">
        <f t="shared" si="16"/>
        <v/>
      </c>
      <c r="M45" s="324" t="str">
        <f t="shared" si="16"/>
        <v/>
      </c>
      <c r="N45" s="322" t="str">
        <f t="shared" si="16"/>
        <v/>
      </c>
      <c r="O45" s="324" t="str">
        <f t="shared" si="16"/>
        <v/>
      </c>
      <c r="P45" s="324" t="str">
        <f t="shared" si="16"/>
        <v/>
      </c>
      <c r="Q45" s="322" t="str">
        <f t="shared" si="16"/>
        <v/>
      </c>
      <c r="R45" s="324" t="str">
        <f t="shared" si="16"/>
        <v/>
      </c>
      <c r="S45" s="324" t="str">
        <f t="shared" si="16"/>
        <v/>
      </c>
      <c r="T45" s="322" t="str">
        <f t="shared" si="16"/>
        <v/>
      </c>
      <c r="U45" s="322" t="str">
        <f t="shared" si="16"/>
        <v/>
      </c>
      <c r="V45" s="322" t="str">
        <f t="shared" si="16"/>
        <v/>
      </c>
      <c r="W45" s="325" t="str">
        <f t="shared" si="16"/>
        <v/>
      </c>
      <c r="X45" s="283"/>
    </row>
    <row r="46" spans="1:24" ht="14.25" customHeight="1" x14ac:dyDescent="0.25">
      <c r="A46" s="297"/>
      <c r="B46" s="298"/>
      <c r="C46" s="299"/>
      <c r="D46" s="308"/>
      <c r="E46" s="308"/>
      <c r="F46" s="309"/>
      <c r="G46" s="309"/>
      <c r="H46" s="308"/>
      <c r="I46" s="309"/>
      <c r="J46" s="309"/>
      <c r="K46" s="308"/>
      <c r="L46" s="309"/>
      <c r="M46" s="309"/>
      <c r="N46" s="308"/>
      <c r="O46" s="309"/>
      <c r="P46" s="309"/>
      <c r="Q46" s="308"/>
      <c r="R46" s="309"/>
      <c r="S46" s="309"/>
      <c r="T46" s="308"/>
      <c r="U46" s="308"/>
      <c r="V46" s="308"/>
      <c r="W46" s="310"/>
      <c r="X46" s="283"/>
    </row>
    <row r="47" spans="1:24" ht="14.25" customHeight="1" x14ac:dyDescent="0.25">
      <c r="A47" s="274" t="s">
        <v>13</v>
      </c>
      <c r="B47" s="275"/>
      <c r="C47" s="276"/>
      <c r="D47" s="277"/>
      <c r="E47" s="277"/>
      <c r="F47" s="278"/>
      <c r="G47" s="277"/>
      <c r="H47" s="277"/>
      <c r="I47" s="277"/>
      <c r="J47" s="277"/>
      <c r="K47" s="277"/>
      <c r="L47" s="277"/>
      <c r="M47" s="277"/>
      <c r="N47" s="277"/>
      <c r="O47" s="277"/>
      <c r="P47" s="277"/>
      <c r="Q47" s="277"/>
      <c r="R47" s="277"/>
      <c r="S47" s="277"/>
      <c r="T47" s="277"/>
      <c r="U47" s="277"/>
      <c r="V47" s="277"/>
      <c r="W47" s="279"/>
      <c r="X47" s="283"/>
    </row>
    <row r="48" spans="1:24" s="283" customFormat="1" ht="14.25" customHeight="1" outlineLevel="1" x14ac:dyDescent="0.25">
      <c r="A48" s="280" t="s">
        <v>15</v>
      </c>
      <c r="B48" s="281"/>
      <c r="C48" s="282"/>
      <c r="D48" s="17">
        <f>IFERROR(INDEX(MO_RIS_DA,0,MATCH(D$3,MO_Common_ColumnHeader,0)),0)+IFERROR(INDEX(MO_RIS_DA_operating,0,MATCH(D$3,MO_Common_ColumnHeader,0)),0)+IFERROR(INDEX(MO_RIS_DAintangibles_operating,0,MATCH(D$3,MO_Common_ColumnHeader,0)),0)+IFERROR(INDEX(MO_RIS_DAintangibles,0,MATCH(D$3,MO_Common_ColumnHeader,0)),0)+IFERROR(INDEX(MO_RIS_DAintangible,0,MATCH(D$3,MO_Common_ColumnHeader,0)),0)</f>
        <v>0</v>
      </c>
      <c r="E48" s="17">
        <f>IFERROR(INDEX(MO_RIS_DA,0,MATCH(E$3,MO_Common_ColumnHeader,0)),0)+IFERROR(INDEX(MO_RIS_DA_operating,0,MATCH(E$3,MO_Common_ColumnHeader,0)),0)+IFERROR(INDEX(MO_RIS_DAintangibles_operating,0,MATCH(E$3,MO_Common_ColumnHeader,0)),0)+IFERROR(INDEX(MO_RIS_DAintangibles,0,MATCH(E$3,MO_Common_ColumnHeader,0)),0)+IFERROR(INDEX(MO_RIS_DAintangible,0,MATCH(E$3,MO_Common_ColumnHeader,0)),0)</f>
        <v>0</v>
      </c>
      <c r="F48" s="18">
        <f>IFERROR(INDEX(MO_RIS_DA,0,MATCH(F$3,MO_Common_ColumnHeader,0)),0)+IFERROR(INDEX(MO_RIS_DA_operating,0,MATCH(F$3,MO_Common_ColumnHeader,0)),0)+IFERROR(INDEX(MO_RIS_DAintangibles_operating,0,MATCH(F$3,MO_Common_ColumnHeader,0)),0)+IFERROR(INDEX(MO_RIS_DAintangibles,0,MATCH(F$3,MO_Common_ColumnHeader,0)),0)+IFERROR(INDEX(MO_RIS_DAintangible,0,MATCH(F$3,MO_Common_ColumnHeader,0)),0)</f>
        <v>0</v>
      </c>
      <c r="G48" s="18">
        <f>IFERROR(INDEX(MO_RIS_DA,0,MATCH(G$3,MO_Common_ColumnHeader,0)),0)+IFERROR(INDEX(MO_RIS_DA_operating,0,MATCH(G$3,MO_Common_ColumnHeader,0)),0)+IFERROR(INDEX(MO_RIS_DAintangibles_operating,0,MATCH(G$3,MO_Common_ColumnHeader,0)),0)+IFERROR(INDEX(MO_RIS_DAintangibles,0,MATCH(G$3,MO_Common_ColumnHeader,0)),0)+IFERROR(INDEX(MO_RIS_DAintangible,0,MATCH(G$3,MO_Common_ColumnHeader,0)),0)</f>
        <v>0</v>
      </c>
      <c r="H48" s="17">
        <f>IFERROR(INDEX(MO_RIS_DA,0,MATCH(H$3,MO_Common_ColumnHeader,0)),0)+IFERROR(INDEX(MO_RIS_DA_operating,0,MATCH(H$3,MO_Common_ColumnHeader,0)),0)+IFERROR(INDEX(MO_RIS_DAintangibles_operating,0,MATCH(H$3,MO_Common_ColumnHeader,0)),0)+IFERROR(INDEX(MO_RIS_DAintangibles,0,MATCH(H$3,MO_Common_ColumnHeader,0)),0)+IFERROR(INDEX(MO_RIS_DAintangible,0,MATCH(H$3,MO_Common_ColumnHeader,0)),0)</f>
        <v>0</v>
      </c>
      <c r="I48" s="18">
        <f>IFERROR(INDEX(MO_RIS_DA,0,MATCH(I$3,MO_Common_ColumnHeader,0)),0)+IFERROR(INDEX(MO_RIS_DA_operating,0,MATCH(I$3,MO_Common_ColumnHeader,0)),0)+IFERROR(INDEX(MO_RIS_DAintangibles_operating,0,MATCH(I$3,MO_Common_ColumnHeader,0)),0)+IFERROR(INDEX(MO_RIS_DAintangibles,0,MATCH(I$3,MO_Common_ColumnHeader,0)),0)+IFERROR(INDEX(MO_RIS_DAintangible,0,MATCH(I$3,MO_Common_ColumnHeader,0)),0)</f>
        <v>0</v>
      </c>
      <c r="J48" s="18">
        <f>IFERROR(INDEX(MO_RIS_DA,0,MATCH(J$3,MO_Common_ColumnHeader,0)),0)+IFERROR(INDEX(MO_RIS_DA_operating,0,MATCH(J$3,MO_Common_ColumnHeader,0)),0)+IFERROR(INDEX(MO_RIS_DAintangibles_operating,0,MATCH(J$3,MO_Common_ColumnHeader,0)),0)+IFERROR(INDEX(MO_RIS_DAintangibles,0,MATCH(J$3,MO_Common_ColumnHeader,0)),0)+IFERROR(INDEX(MO_RIS_DAintangible,0,MATCH(J$3,MO_Common_ColumnHeader,0)),0)</f>
        <v>0</v>
      </c>
      <c r="K48" s="17">
        <f>IFERROR(INDEX(MO_RIS_DA,0,MATCH(K$3,MO_Common_ColumnHeader,0)),0)+IFERROR(INDEX(MO_RIS_DA_operating,0,MATCH(K$3,MO_Common_ColumnHeader,0)),0)+IFERROR(INDEX(MO_RIS_DAintangibles_operating,0,MATCH(K$3,MO_Common_ColumnHeader,0)),0)+IFERROR(INDEX(MO_RIS_DAintangibles,0,MATCH(K$3,MO_Common_ColumnHeader,0)),0)+IFERROR(INDEX(MO_RIS_DAintangible,0,MATCH(K$3,MO_Common_ColumnHeader,0)),0)</f>
        <v>0</v>
      </c>
      <c r="L48" s="18">
        <f>IFERROR(INDEX(MO_RIS_DA,0,MATCH(L$3,MO_Common_ColumnHeader,0)),0)+IFERROR(INDEX(MO_RIS_DA_operating,0,MATCH(L$3,MO_Common_ColumnHeader,0)),0)+IFERROR(INDEX(MO_RIS_DAintangibles_operating,0,MATCH(L$3,MO_Common_ColumnHeader,0)),0)+IFERROR(INDEX(MO_RIS_DAintangibles,0,MATCH(L$3,MO_Common_ColumnHeader,0)),0)+IFERROR(INDEX(MO_RIS_DAintangible,0,MATCH(L$3,MO_Common_ColumnHeader,0)),0)</f>
        <v>0</v>
      </c>
      <c r="M48" s="18">
        <f>IFERROR(INDEX(MO_RIS_DA,0,MATCH(M$3,MO_Common_ColumnHeader,0)),0)+IFERROR(INDEX(MO_RIS_DA_operating,0,MATCH(M$3,MO_Common_ColumnHeader,0)),0)+IFERROR(INDEX(MO_RIS_DAintangibles_operating,0,MATCH(M$3,MO_Common_ColumnHeader,0)),0)+IFERROR(INDEX(MO_RIS_DAintangibles,0,MATCH(M$3,MO_Common_ColumnHeader,0)),0)+IFERROR(INDEX(MO_RIS_DAintangible,0,MATCH(M$3,MO_Common_ColumnHeader,0)),0)</f>
        <v>0</v>
      </c>
      <c r="N48" s="17">
        <f>IFERROR(INDEX(MO_RIS_DA,0,MATCH(N$3,MO_Common_ColumnHeader,0)),0)+IFERROR(INDEX(MO_RIS_DA_operating,0,MATCH(N$3,MO_Common_ColumnHeader,0)),0)+IFERROR(INDEX(MO_RIS_DAintangibles_operating,0,MATCH(N$3,MO_Common_ColumnHeader,0)),0)+IFERROR(INDEX(MO_RIS_DAintangibles,0,MATCH(N$3,MO_Common_ColumnHeader,0)),0)+IFERROR(INDEX(MO_RIS_DAintangible,0,MATCH(N$3,MO_Common_ColumnHeader,0)),0)</f>
        <v>0</v>
      </c>
      <c r="O48" s="18">
        <f>IFERROR(INDEX(MO_RIS_DA,0,MATCH(O$3,MO_Common_ColumnHeader,0)),0)+IFERROR(INDEX(MO_RIS_DA_operating,0,MATCH(O$3,MO_Common_ColumnHeader,0)),0)+IFERROR(INDEX(MO_RIS_DAintangibles_operating,0,MATCH(O$3,MO_Common_ColumnHeader,0)),0)+IFERROR(INDEX(MO_RIS_DAintangibles,0,MATCH(O$3,MO_Common_ColumnHeader,0)),0)+IFERROR(INDEX(MO_RIS_DAintangible,0,MATCH(O$3,MO_Common_ColumnHeader,0)),0)</f>
        <v>0</v>
      </c>
      <c r="P48" s="18">
        <f>IFERROR(INDEX(MO_RIS_DA,0,MATCH(P$3,MO_Common_ColumnHeader,0)),0)+IFERROR(INDEX(MO_RIS_DA_operating,0,MATCH(P$3,MO_Common_ColumnHeader,0)),0)+IFERROR(INDEX(MO_RIS_DAintangibles_operating,0,MATCH(P$3,MO_Common_ColumnHeader,0)),0)+IFERROR(INDEX(MO_RIS_DAintangibles,0,MATCH(P$3,MO_Common_ColumnHeader,0)),0)+IFERROR(INDEX(MO_RIS_DAintangible,0,MATCH(P$3,MO_Common_ColumnHeader,0)),0)</f>
        <v>0</v>
      </c>
      <c r="Q48" s="17">
        <f>IFERROR(INDEX(MO_RIS_DA,0,MATCH(Q$3,MO_Common_ColumnHeader,0)),0)+IFERROR(INDEX(MO_RIS_DA_operating,0,MATCH(Q$3,MO_Common_ColumnHeader,0)),0)+IFERROR(INDEX(MO_RIS_DAintangibles_operating,0,MATCH(Q$3,MO_Common_ColumnHeader,0)),0)+IFERROR(INDEX(MO_RIS_DAintangibles,0,MATCH(Q$3,MO_Common_ColumnHeader,0)),0)+IFERROR(INDEX(MO_RIS_DAintangible,0,MATCH(Q$3,MO_Common_ColumnHeader,0)),0)</f>
        <v>0</v>
      </c>
      <c r="R48" s="18">
        <f>IFERROR(INDEX(MO_RIS_DA,0,MATCH(R$3,MO_Common_ColumnHeader,0)),0)+IFERROR(INDEX(MO_RIS_DA_operating,0,MATCH(R$3,MO_Common_ColumnHeader,0)),0)+IFERROR(INDEX(MO_RIS_DAintangibles_operating,0,MATCH(R$3,MO_Common_ColumnHeader,0)),0)+IFERROR(INDEX(MO_RIS_DAintangibles,0,MATCH(R$3,MO_Common_ColumnHeader,0)),0)+IFERROR(INDEX(MO_RIS_DAintangible,0,MATCH(R$3,MO_Common_ColumnHeader,0)),0)</f>
        <v>0</v>
      </c>
      <c r="S48" s="18">
        <f>IFERROR(INDEX(MO_RIS_DA,0,MATCH(S$3,MO_Common_ColumnHeader,0)),0)+IFERROR(INDEX(MO_RIS_DA_operating,0,MATCH(S$3,MO_Common_ColumnHeader,0)),0)+IFERROR(INDEX(MO_RIS_DAintangibles_operating,0,MATCH(S$3,MO_Common_ColumnHeader,0)),0)+IFERROR(INDEX(MO_RIS_DAintangibles,0,MATCH(S$3,MO_Common_ColumnHeader,0)),0)+IFERROR(INDEX(MO_RIS_DAintangible,0,MATCH(S$3,MO_Common_ColumnHeader,0)),0)</f>
        <v>0</v>
      </c>
      <c r="T48" s="17">
        <f>IFERROR(INDEX(MO_RIS_DA,0,MATCH(T$3,MO_Common_ColumnHeader,0)),0)+IFERROR(INDEX(MO_RIS_DA_operating,0,MATCH(T$3,MO_Common_ColumnHeader,0)),0)+IFERROR(INDEX(MO_RIS_DAintangibles_operating,0,MATCH(T$3,MO_Common_ColumnHeader,0)),0)+IFERROR(INDEX(MO_RIS_DAintangibles,0,MATCH(T$3,MO_Common_ColumnHeader,0)),0)+IFERROR(INDEX(MO_RIS_DAintangible,0,MATCH(T$3,MO_Common_ColumnHeader,0)),0)</f>
        <v>0</v>
      </c>
      <c r="U48" s="17">
        <f>IFERROR(INDEX(MO_RIS_DA,0,MATCH(U$3,MO_Common_ColumnHeader,0)),0)+IFERROR(INDEX(MO_RIS_DA_operating,0,MATCH(U$3,MO_Common_ColumnHeader,0)),0)+IFERROR(INDEX(MO_RIS_DAintangibles_operating,0,MATCH(U$3,MO_Common_ColumnHeader,0)),0)+IFERROR(INDEX(MO_RIS_DAintangibles,0,MATCH(U$3,MO_Common_ColumnHeader,0)),0)+IFERROR(INDEX(MO_RIS_DAintangible,0,MATCH(U$3,MO_Common_ColumnHeader,0)),0)</f>
        <v>0</v>
      </c>
      <c r="V48" s="17">
        <f>IFERROR(INDEX(MO_RIS_DA,0,MATCH(V$3,MO_Common_ColumnHeader,0)),0)+IFERROR(INDEX(MO_RIS_DA_operating,0,MATCH(V$3,MO_Common_ColumnHeader,0)),0)+IFERROR(INDEX(MO_RIS_DAintangibles_operating,0,MATCH(V$3,MO_Common_ColumnHeader,0)),0)+IFERROR(INDEX(MO_RIS_DAintangibles,0,MATCH(V$3,MO_Common_ColumnHeader,0)),0)+IFERROR(INDEX(MO_RIS_DAintangible,0,MATCH(V$3,MO_Common_ColumnHeader,0)),0)</f>
        <v>0</v>
      </c>
      <c r="W48" s="19">
        <f>IFERROR(INDEX(MO_RIS_DA,0,MATCH(W$3,MO_Common_ColumnHeader,0)),0)+IFERROR(INDEX(MO_RIS_DA_operating,0,MATCH(W$3,MO_Common_ColumnHeader,0)),0)+IFERROR(INDEX(MO_RIS_DAintangibles_operating,0,MATCH(W$3,MO_Common_ColumnHeader,0)),0)+IFERROR(INDEX(MO_RIS_DAintangibles,0,MATCH(W$3,MO_Common_ColumnHeader,0)),0)+IFERROR(INDEX(MO_RIS_DAintangible,0,MATCH(W$3,MO_Common_ColumnHeader,0)),0)</f>
        <v>0</v>
      </c>
    </row>
    <row r="49" spans="1:24" s="283" customFormat="1" ht="14.25" customHeight="1" outlineLevel="1" x14ac:dyDescent="0.25">
      <c r="A49" s="280" t="s">
        <v>16</v>
      </c>
      <c r="B49" s="281"/>
      <c r="C49" s="282"/>
      <c r="D49" s="17">
        <f>IFERROR(INDEX(MO_CFSum_Capex,0,MATCH(D$3,MO_Common_ColumnHeader,0)),IFERROR(INDEX(MO_CFS_Capex,0,MATCH(D$3,MO_Common_ColumnHeader,0)),0))</f>
        <v>0</v>
      </c>
      <c r="E49" s="17">
        <f>IFERROR(INDEX(MO_CFSum_Capex,0,MATCH(E$3,MO_Common_ColumnHeader,0)),IFERROR(INDEX(MO_CFS_Capex,0,MATCH(E$3,MO_Common_ColumnHeader,0)),0))</f>
        <v>0</v>
      </c>
      <c r="F49" s="18">
        <f>IFERROR(INDEX(MO_CFSum_Capex,0,MATCH(F$3,MO_Common_ColumnHeader,0)),IFERROR(INDEX(MO_CFS_Capex,0,MATCH(F$3,MO_Common_ColumnHeader,0)),0))</f>
        <v>0</v>
      </c>
      <c r="G49" s="18">
        <f>IFERROR(INDEX(MO_CFSum_Capex,0,MATCH(G$3,MO_Common_ColumnHeader,0)),IFERROR(INDEX(MO_CFS_Capex,0,MATCH(G$3,MO_Common_ColumnHeader,0)),0))</f>
        <v>0</v>
      </c>
      <c r="H49" s="17">
        <f>IFERROR(INDEX(MO_CFSum_Capex,0,MATCH(H$3,MO_Common_ColumnHeader,0)),IFERROR(INDEX(MO_CFS_Capex,0,MATCH(H$3,MO_Common_ColumnHeader,0)),0))</f>
        <v>0</v>
      </c>
      <c r="I49" s="18">
        <f>IFERROR(INDEX(MO_CFSum_Capex,0,MATCH(I$3,MO_Common_ColumnHeader,0)),IFERROR(INDEX(MO_CFS_Capex,0,MATCH(I$3,MO_Common_ColumnHeader,0)),0))</f>
        <v>0</v>
      </c>
      <c r="J49" s="18">
        <f>IFERROR(INDEX(MO_CFSum_Capex,0,MATCH(J$3,MO_Common_ColumnHeader,0)),IFERROR(INDEX(MO_CFS_Capex,0,MATCH(J$3,MO_Common_ColumnHeader,0)),0))</f>
        <v>0</v>
      </c>
      <c r="K49" s="17">
        <f>IFERROR(INDEX(MO_CFSum_Capex,0,MATCH(K$3,MO_Common_ColumnHeader,0)),IFERROR(INDEX(MO_CFS_Capex,0,MATCH(K$3,MO_Common_ColumnHeader,0)),0))</f>
        <v>0</v>
      </c>
      <c r="L49" s="18">
        <f>IFERROR(INDEX(MO_CFSum_Capex,0,MATCH(L$3,MO_Common_ColumnHeader,0)),IFERROR(INDEX(MO_CFS_Capex,0,MATCH(L$3,MO_Common_ColumnHeader,0)),0))</f>
        <v>0</v>
      </c>
      <c r="M49" s="18">
        <f>IFERROR(INDEX(MO_CFSum_Capex,0,MATCH(M$3,MO_Common_ColumnHeader,0)),IFERROR(INDEX(MO_CFS_Capex,0,MATCH(M$3,MO_Common_ColumnHeader,0)),0))</f>
        <v>0</v>
      </c>
      <c r="N49" s="17">
        <f>IFERROR(INDEX(MO_CFSum_Capex,0,MATCH(N$3,MO_Common_ColumnHeader,0)),IFERROR(INDEX(MO_CFS_Capex,0,MATCH(N$3,MO_Common_ColumnHeader,0)),0))</f>
        <v>0</v>
      </c>
      <c r="O49" s="18">
        <f>IFERROR(INDEX(MO_CFSum_Capex,0,MATCH(O$3,MO_Common_ColumnHeader,0)),IFERROR(INDEX(MO_CFS_Capex,0,MATCH(O$3,MO_Common_ColumnHeader,0)),0))</f>
        <v>0</v>
      </c>
      <c r="P49" s="18">
        <f>IFERROR(INDEX(MO_CFSum_Capex,0,MATCH(P$3,MO_Common_ColumnHeader,0)),IFERROR(INDEX(MO_CFS_Capex,0,MATCH(P$3,MO_Common_ColumnHeader,0)),0))</f>
        <v>0</v>
      </c>
      <c r="Q49" s="17">
        <f>IFERROR(INDEX(MO_CFSum_Capex,0,MATCH(Q$3,MO_Common_ColumnHeader,0)),IFERROR(INDEX(MO_CFS_Capex,0,MATCH(Q$3,MO_Common_ColumnHeader,0)),0))</f>
        <v>0</v>
      </c>
      <c r="R49" s="18">
        <f>IFERROR(INDEX(MO_CFSum_Capex,0,MATCH(R$3,MO_Common_ColumnHeader,0)),IFERROR(INDEX(MO_CFS_Capex,0,MATCH(R$3,MO_Common_ColumnHeader,0)),0))</f>
        <v>0</v>
      </c>
      <c r="S49" s="18">
        <f>IFERROR(INDEX(MO_CFSum_Capex,0,MATCH(S$3,MO_Common_ColumnHeader,0)),IFERROR(INDEX(MO_CFS_Capex,0,MATCH(S$3,MO_Common_ColumnHeader,0)),0))</f>
        <v>0</v>
      </c>
      <c r="T49" s="17">
        <f>IFERROR(INDEX(MO_CFSum_Capex,0,MATCH(T$3,MO_Common_ColumnHeader,0)),IFERROR(INDEX(MO_CFS_Capex,0,MATCH(T$3,MO_Common_ColumnHeader,0)),0))</f>
        <v>0</v>
      </c>
      <c r="U49" s="17">
        <f>IFERROR(INDEX(MO_CFSum_Capex,0,MATCH(U$3,MO_Common_ColumnHeader,0)),IFERROR(INDEX(MO_CFS_Capex,0,MATCH(U$3,MO_Common_ColumnHeader,0)),0))</f>
        <v>0</v>
      </c>
      <c r="V49" s="17">
        <f>IFERROR(INDEX(MO_CFSum_Capex,0,MATCH(V$3,MO_Common_ColumnHeader,0)),IFERROR(INDEX(MO_CFS_Capex,0,MATCH(V$3,MO_Common_ColumnHeader,0)),0))</f>
        <v>0</v>
      </c>
      <c r="W49" s="19">
        <f>IFERROR(INDEX(MO_CFSum_Capex,0,MATCH(W$3,MO_Common_ColumnHeader,0)),IFERROR(INDEX(MO_CFS_Capex,0,MATCH(W$3,MO_Common_ColumnHeader,0)),0))</f>
        <v>0</v>
      </c>
    </row>
    <row r="50" spans="1:24" s="283" customFormat="1" ht="14.25" customHeight="1" outlineLevel="1" x14ac:dyDescent="0.25">
      <c r="A50" s="280"/>
      <c r="B50" s="281"/>
      <c r="C50" s="282"/>
      <c r="D50" s="17"/>
      <c r="E50" s="17"/>
      <c r="F50" s="18"/>
      <c r="G50" s="18"/>
      <c r="H50" s="17"/>
      <c r="I50" s="18"/>
      <c r="J50" s="18"/>
      <c r="K50" s="17"/>
      <c r="L50" s="18"/>
      <c r="M50" s="18"/>
      <c r="N50" s="17"/>
      <c r="O50" s="18"/>
      <c r="P50" s="18"/>
      <c r="Q50" s="17"/>
      <c r="R50" s="18"/>
      <c r="S50" s="18"/>
      <c r="T50" s="17"/>
      <c r="U50" s="17"/>
      <c r="V50" s="17"/>
      <c r="W50" s="19"/>
    </row>
    <row r="51" spans="1:24" s="283" customFormat="1" ht="14.25" customHeight="1" outlineLevel="1" x14ac:dyDescent="0.25">
      <c r="A51" s="280" t="str">
        <f>"LTM "&amp;A48</f>
        <v>LTM D&amp;A</v>
      </c>
      <c r="B51" s="281"/>
      <c r="C51" s="282"/>
      <c r="D51" s="17" t="str">
        <f t="shared" ref="D51:F52" si="17">IFERROR(IF(LEFT(D$3,1)="F",D48,
IF(LEFT(D$3,2)="H1",D48+INDEX(48:48,0,MATCH("H2-"&amp;RIGHT(D$3,4)-1,$3:$3,0)),
IF(LEFT(D$3,2)="H2",INDEX(48:48,0,MATCH("FY"&amp;RIGHT(D$3,4),$3:$3,0)),
))), "")</f>
        <v/>
      </c>
      <c r="E51" s="17" t="str">
        <f t="shared" si="17"/>
        <v/>
      </c>
      <c r="F51" s="81" t="str">
        <f t="shared" si="17"/>
        <v/>
      </c>
      <c r="G51" s="81" t="str">
        <f>IFERROR(IF(LEFT(G$3,1)="F",G48,
IF(LEFT(G$3,2)="H1",G48+INDEX(48:48,0,MATCH("H2-"&amp;RIGHT(G$3,4)-1,$3:$3,0)),
IF(LEFT(G$3,2)="H2",INDEX(48:48,0,MATCH("FY"&amp;RIGHT(G$3,4),$3:$3,0)),
))), "")</f>
        <v/>
      </c>
      <c r="H51" s="17" t="str">
        <f t="shared" ref="H51:W52" si="18">IFERROR(IF(LEFT(H$3,1)="F",H48,
IF(LEFT(H$3,2)="H1",H48+INDEX(48:48,0,MATCH("H2-"&amp;RIGHT(H$3,4)-1,$3:$3,0)),
IF(LEFT(H$3,2)="H2",INDEX(48:48,0,MATCH("FY"&amp;RIGHT(H$3,4),$3:$3,0)),
))), "")</f>
        <v/>
      </c>
      <c r="I51" s="81" t="str">
        <f t="shared" si="18"/>
        <v/>
      </c>
      <c r="J51" s="81" t="str">
        <f t="shared" si="18"/>
        <v/>
      </c>
      <c r="K51" s="17" t="str">
        <f t="shared" si="18"/>
        <v/>
      </c>
      <c r="L51" s="81" t="str">
        <f t="shared" si="18"/>
        <v/>
      </c>
      <c r="M51" s="81" t="str">
        <f t="shared" si="18"/>
        <v/>
      </c>
      <c r="N51" s="17" t="str">
        <f t="shared" si="18"/>
        <v/>
      </c>
      <c r="O51" s="81" t="str">
        <f t="shared" si="18"/>
        <v/>
      </c>
      <c r="P51" s="81" t="str">
        <f t="shared" si="18"/>
        <v/>
      </c>
      <c r="Q51" s="17" t="str">
        <f t="shared" si="18"/>
        <v/>
      </c>
      <c r="R51" s="81" t="str">
        <f t="shared" si="18"/>
        <v/>
      </c>
      <c r="S51" s="81" t="str">
        <f t="shared" si="18"/>
        <v/>
      </c>
      <c r="T51" s="17" t="str">
        <f t="shared" si="18"/>
        <v/>
      </c>
      <c r="U51" s="17" t="str">
        <f t="shared" si="18"/>
        <v/>
      </c>
      <c r="V51" s="17" t="str">
        <f t="shared" si="18"/>
        <v/>
      </c>
      <c r="W51" s="19" t="str">
        <f t="shared" si="18"/>
        <v/>
      </c>
    </row>
    <row r="52" spans="1:24" s="283" customFormat="1" ht="14.25" customHeight="1" outlineLevel="1" x14ac:dyDescent="0.25">
      <c r="A52" s="280" t="str">
        <f>"LTM "&amp;A49</f>
        <v>LTM CAPEX</v>
      </c>
      <c r="B52" s="281"/>
      <c r="C52" s="282"/>
      <c r="D52" s="17" t="str">
        <f t="shared" si="17"/>
        <v/>
      </c>
      <c r="E52" s="17" t="str">
        <f t="shared" si="17"/>
        <v/>
      </c>
      <c r="F52" s="81" t="str">
        <f t="shared" si="17"/>
        <v/>
      </c>
      <c r="G52" s="81" t="str">
        <f>IFERROR(IF(LEFT(G$3,1)="F",G49,
IF(LEFT(G$3,2)="H1",G49+INDEX(49:49,0,MATCH("H2-"&amp;RIGHT(G$3,4)-1,$3:$3,0)),
IF(LEFT(G$3,2)="H2",INDEX(49:49,0,MATCH("FY"&amp;RIGHT(G$3,4),$3:$3,0)),
))), "")</f>
        <v/>
      </c>
      <c r="H52" s="17" t="str">
        <f t="shared" si="18"/>
        <v/>
      </c>
      <c r="I52" s="81" t="str">
        <f t="shared" si="18"/>
        <v/>
      </c>
      <c r="J52" s="81" t="str">
        <f t="shared" si="18"/>
        <v/>
      </c>
      <c r="K52" s="17" t="str">
        <f t="shared" si="18"/>
        <v/>
      </c>
      <c r="L52" s="81" t="str">
        <f t="shared" si="18"/>
        <v/>
      </c>
      <c r="M52" s="81" t="str">
        <f t="shared" si="18"/>
        <v/>
      </c>
      <c r="N52" s="17" t="str">
        <f t="shared" si="18"/>
        <v/>
      </c>
      <c r="O52" s="81" t="str">
        <f t="shared" si="18"/>
        <v/>
      </c>
      <c r="P52" s="81" t="str">
        <f t="shared" si="18"/>
        <v/>
      </c>
      <c r="Q52" s="17" t="str">
        <f t="shared" si="18"/>
        <v/>
      </c>
      <c r="R52" s="81" t="str">
        <f t="shared" si="18"/>
        <v/>
      </c>
      <c r="S52" s="81" t="str">
        <f t="shared" si="18"/>
        <v/>
      </c>
      <c r="T52" s="17" t="str">
        <f t="shared" si="18"/>
        <v/>
      </c>
      <c r="U52" s="17" t="str">
        <f t="shared" si="18"/>
        <v/>
      </c>
      <c r="V52" s="17" t="str">
        <f t="shared" si="18"/>
        <v/>
      </c>
      <c r="W52" s="19" t="str">
        <f t="shared" si="18"/>
        <v/>
      </c>
    </row>
    <row r="53" spans="1:24" s="283" customFormat="1" ht="14.25" customHeight="1" outlineLevel="1" x14ac:dyDescent="0.25">
      <c r="A53" s="280"/>
      <c r="B53" s="281"/>
      <c r="C53" s="282"/>
      <c r="D53" s="17"/>
      <c r="E53" s="17"/>
      <c r="F53" s="18"/>
      <c r="G53" s="18"/>
      <c r="H53" s="17"/>
      <c r="I53" s="18"/>
      <c r="J53" s="18"/>
      <c r="K53" s="17"/>
      <c r="L53" s="18"/>
      <c r="M53" s="18"/>
      <c r="N53" s="17"/>
      <c r="O53" s="18"/>
      <c r="P53" s="18"/>
      <c r="Q53" s="17"/>
      <c r="R53" s="18"/>
      <c r="S53" s="18"/>
      <c r="T53" s="17"/>
      <c r="U53" s="17"/>
      <c r="V53" s="17"/>
      <c r="W53" s="19"/>
    </row>
    <row r="54" spans="1:24" s="283" customFormat="1" ht="14.25" customHeight="1" outlineLevel="1" x14ac:dyDescent="0.25">
      <c r="A54" s="280" t="s">
        <v>14</v>
      </c>
      <c r="B54" s="281"/>
      <c r="C54" s="327" t="str">
        <f>"=Current Assets / Current Liabilities"</f>
        <v>=Current Assets / Current Liabilities</v>
      </c>
      <c r="D54" s="17">
        <f t="shared" ref="D54:W54" si="19">D69-D72</f>
        <v>0</v>
      </c>
      <c r="E54" s="17">
        <f t="shared" si="19"/>
        <v>0</v>
      </c>
      <c r="F54" s="18">
        <f t="shared" si="19"/>
        <v>0</v>
      </c>
      <c r="G54" s="18">
        <f t="shared" si="19"/>
        <v>0</v>
      </c>
      <c r="H54" s="17">
        <f t="shared" si="19"/>
        <v>0</v>
      </c>
      <c r="I54" s="18">
        <f t="shared" si="19"/>
        <v>0</v>
      </c>
      <c r="J54" s="18">
        <f t="shared" si="19"/>
        <v>0</v>
      </c>
      <c r="K54" s="17">
        <f t="shared" si="19"/>
        <v>0</v>
      </c>
      <c r="L54" s="18">
        <f t="shared" si="19"/>
        <v>0</v>
      </c>
      <c r="M54" s="18">
        <f t="shared" si="19"/>
        <v>0</v>
      </c>
      <c r="N54" s="17">
        <f t="shared" si="19"/>
        <v>0</v>
      </c>
      <c r="O54" s="18">
        <f t="shared" si="19"/>
        <v>0</v>
      </c>
      <c r="P54" s="18">
        <f t="shared" si="19"/>
        <v>0</v>
      </c>
      <c r="Q54" s="17">
        <f t="shared" si="19"/>
        <v>0</v>
      </c>
      <c r="R54" s="18">
        <f t="shared" si="19"/>
        <v>0</v>
      </c>
      <c r="S54" s="18">
        <f t="shared" si="19"/>
        <v>0</v>
      </c>
      <c r="T54" s="17">
        <f t="shared" si="19"/>
        <v>0</v>
      </c>
      <c r="U54" s="17">
        <f t="shared" si="19"/>
        <v>0</v>
      </c>
      <c r="V54" s="17">
        <f t="shared" si="19"/>
        <v>0</v>
      </c>
      <c r="W54" s="19">
        <f t="shared" si="19"/>
        <v>0</v>
      </c>
    </row>
    <row r="55" spans="1:24" s="283" customFormat="1" ht="14.25" customHeight="1" outlineLevel="1" x14ac:dyDescent="0.25">
      <c r="A55" s="280" t="s">
        <v>17</v>
      </c>
      <c r="B55" s="281"/>
      <c r="C55" s="282"/>
      <c r="D55" s="17">
        <f>IFERROR(INDEX(MO_BS_PPE,0,MATCH(D$3,MO_Common_ColumnHeader,0)),0)</f>
        <v>0</v>
      </c>
      <c r="E55" s="17">
        <f>IFERROR(INDEX(MO_BS_PPE,0,MATCH(E$3,MO_Common_ColumnHeader,0)),0)</f>
        <v>0</v>
      </c>
      <c r="F55" s="18">
        <f>IFERROR(INDEX(MO_BS_PPE,0,MATCH(F$3,MO_Common_ColumnHeader,0)),0)</f>
        <v>0</v>
      </c>
      <c r="G55" s="18">
        <f>IFERROR(INDEX(MO_BS_PPE,0,MATCH(G$3,MO_Common_ColumnHeader,0)),0)</f>
        <v>0</v>
      </c>
      <c r="H55" s="17">
        <f>IFERROR(INDEX(MO_BS_PPE,0,MATCH(H$3,MO_Common_ColumnHeader,0)),0)</f>
        <v>0</v>
      </c>
      <c r="I55" s="18">
        <f>IFERROR(INDEX(MO_BS_PPE,0,MATCH(I$3,MO_Common_ColumnHeader,0)),0)</f>
        <v>0</v>
      </c>
      <c r="J55" s="18">
        <f>IFERROR(INDEX(MO_BS_PPE,0,MATCH(J$3,MO_Common_ColumnHeader,0)),0)</f>
        <v>0</v>
      </c>
      <c r="K55" s="17">
        <f>IFERROR(INDEX(MO_BS_PPE,0,MATCH(K$3,MO_Common_ColumnHeader,0)),0)</f>
        <v>0</v>
      </c>
      <c r="L55" s="18">
        <f>IFERROR(INDEX(MO_BS_PPE,0,MATCH(L$3,MO_Common_ColumnHeader,0)),0)</f>
        <v>0</v>
      </c>
      <c r="M55" s="18">
        <f>IFERROR(INDEX(MO_BS_PPE,0,MATCH(M$3,MO_Common_ColumnHeader,0)),0)</f>
        <v>0</v>
      </c>
      <c r="N55" s="17">
        <f>IFERROR(INDEX(MO_BS_PPE,0,MATCH(N$3,MO_Common_ColumnHeader,0)),0)</f>
        <v>0</v>
      </c>
      <c r="O55" s="18">
        <f>IFERROR(INDEX(MO_BS_PPE,0,MATCH(O$3,MO_Common_ColumnHeader,0)),0)</f>
        <v>0</v>
      </c>
      <c r="P55" s="18">
        <f>IFERROR(INDEX(MO_BS_PPE,0,MATCH(P$3,MO_Common_ColumnHeader,0)),0)</f>
        <v>0</v>
      </c>
      <c r="Q55" s="17">
        <f>IFERROR(INDEX(MO_BS_PPE,0,MATCH(Q$3,MO_Common_ColumnHeader,0)),0)</f>
        <v>0</v>
      </c>
      <c r="R55" s="18">
        <f>IFERROR(INDEX(MO_BS_PPE,0,MATCH(R$3,MO_Common_ColumnHeader,0)),0)</f>
        <v>0</v>
      </c>
      <c r="S55" s="18">
        <f>IFERROR(INDEX(MO_BS_PPE,0,MATCH(S$3,MO_Common_ColumnHeader,0)),0)</f>
        <v>0</v>
      </c>
      <c r="T55" s="17">
        <f>IFERROR(INDEX(MO_BS_PPE,0,MATCH(T$3,MO_Common_ColumnHeader,0)),0)</f>
        <v>0</v>
      </c>
      <c r="U55" s="17">
        <f>IFERROR(INDEX(MO_BS_PPE,0,MATCH(U$3,MO_Common_ColumnHeader,0)),0)</f>
        <v>0</v>
      </c>
      <c r="V55" s="17">
        <f>IFERROR(INDEX(MO_BS_PPE,0,MATCH(V$3,MO_Common_ColumnHeader,0)),0)</f>
        <v>0</v>
      </c>
      <c r="W55" s="19">
        <f>IFERROR(INDEX(MO_BS_PPE,0,MATCH(W$3,MO_Common_ColumnHeader,0)),0)</f>
        <v>0</v>
      </c>
    </row>
    <row r="56" spans="1:24" s="283" customFormat="1" ht="14.25" customHeight="1" outlineLevel="1" x14ac:dyDescent="0.25">
      <c r="A56" s="280"/>
      <c r="B56" s="281"/>
      <c r="C56" s="282"/>
      <c r="D56" s="17"/>
      <c r="E56" s="17"/>
      <c r="F56" s="18"/>
      <c r="G56" s="18"/>
      <c r="H56" s="17"/>
      <c r="I56" s="18"/>
      <c r="J56" s="18"/>
      <c r="K56" s="17"/>
      <c r="L56" s="18"/>
      <c r="M56" s="18"/>
      <c r="N56" s="17"/>
      <c r="O56" s="18"/>
      <c r="P56" s="18"/>
      <c r="Q56" s="17"/>
      <c r="R56" s="18"/>
      <c r="S56" s="18"/>
      <c r="T56" s="17"/>
      <c r="U56" s="17"/>
      <c r="V56" s="17"/>
      <c r="W56" s="19"/>
    </row>
    <row r="57" spans="1:24" s="307" customFormat="1" ht="14.25" customHeight="1" x14ac:dyDescent="0.25">
      <c r="A57" s="328" t="s">
        <v>18</v>
      </c>
      <c r="B57" s="329"/>
      <c r="C57" s="327" t="str">
        <f>"=LTM Rev / Avg WC"</f>
        <v>=LTM Rev / Avg WC</v>
      </c>
      <c r="D57" s="304"/>
      <c r="E57" s="304" t="str">
        <f t="shared" ref="E57:W57" si="20">IFERROR(E$15/
(IF(LEFT(E$3,1)="F",AVERAGE(E54,INDEX(54:54,0,MATCH("FY"&amp;RIGHT(E$3,4)-1,$3:$3,0))),
IF(LEFT(E$3,2)="H1",AVERAGE(E54,INDEX(54:54,0,MATCH("H2-"&amp;RIGHT(E$3,4)-1,$3:$3,0))),
IF(LEFT(E$3,2)="H2",AVERAGE(E54,INDEX(54:54,0,MATCH("H1-"&amp;RIGHT(E$3,4),$3:$3,0))),
)))), "")</f>
        <v/>
      </c>
      <c r="F57" s="305" t="str">
        <f t="shared" si="20"/>
        <v/>
      </c>
      <c r="G57" s="305" t="str">
        <f t="shared" si="20"/>
        <v/>
      </c>
      <c r="H57" s="304" t="str">
        <f t="shared" si="20"/>
        <v/>
      </c>
      <c r="I57" s="305" t="str">
        <f t="shared" si="20"/>
        <v/>
      </c>
      <c r="J57" s="305" t="str">
        <f t="shared" si="20"/>
        <v/>
      </c>
      <c r="K57" s="304" t="str">
        <f t="shared" si="20"/>
        <v/>
      </c>
      <c r="L57" s="305" t="str">
        <f t="shared" si="20"/>
        <v/>
      </c>
      <c r="M57" s="305" t="str">
        <f t="shared" si="20"/>
        <v/>
      </c>
      <c r="N57" s="304" t="str">
        <f t="shared" si="20"/>
        <v/>
      </c>
      <c r="O57" s="305" t="str">
        <f t="shared" si="20"/>
        <v/>
      </c>
      <c r="P57" s="305" t="str">
        <f t="shared" si="20"/>
        <v/>
      </c>
      <c r="Q57" s="304" t="str">
        <f t="shared" si="20"/>
        <v/>
      </c>
      <c r="R57" s="305" t="str">
        <f t="shared" si="20"/>
        <v/>
      </c>
      <c r="S57" s="305" t="str">
        <f t="shared" si="20"/>
        <v/>
      </c>
      <c r="T57" s="304" t="str">
        <f t="shared" si="20"/>
        <v/>
      </c>
      <c r="U57" s="304" t="str">
        <f t="shared" si="20"/>
        <v/>
      </c>
      <c r="V57" s="304" t="str">
        <f t="shared" si="20"/>
        <v/>
      </c>
      <c r="W57" s="306" t="str">
        <f t="shared" si="20"/>
        <v/>
      </c>
      <c r="X57" s="283"/>
    </row>
    <row r="58" spans="1:24" s="307" customFormat="1" ht="14.25" customHeight="1" x14ac:dyDescent="0.25">
      <c r="A58" s="328" t="s">
        <v>19</v>
      </c>
      <c r="B58" s="329"/>
      <c r="C58" s="327" t="str">
        <f>"=LTM Rev / Avg PP&amp;E"</f>
        <v>=LTM Rev / Avg PP&amp;E</v>
      </c>
      <c r="D58" s="304"/>
      <c r="E58" s="304" t="str">
        <f t="shared" ref="E58:W58" si="21">IFERROR(E$15/
(IF(LEFT(E$3,1)="F",AVERAGE(E55,INDEX(55:55,0,MATCH("FY"&amp;RIGHT(E$3,4)-1,$3:$3,0))),
IF(LEFT(E$3,2)="H1",AVERAGE(E55,INDEX(55:55,0,MATCH("H2-"&amp;RIGHT(E$3,4)-1,$3:$3,0))),
IF(LEFT(E$3,2)="H2",AVERAGE(E55,INDEX(55:55,0,MATCH("H1-"&amp;RIGHT(E$3,4),$3:$3,0))),
)))), "")</f>
        <v/>
      </c>
      <c r="F58" s="305" t="str">
        <f t="shared" si="21"/>
        <v/>
      </c>
      <c r="G58" s="305" t="str">
        <f t="shared" si="21"/>
        <v/>
      </c>
      <c r="H58" s="304" t="str">
        <f t="shared" si="21"/>
        <v/>
      </c>
      <c r="I58" s="305" t="str">
        <f t="shared" si="21"/>
        <v/>
      </c>
      <c r="J58" s="305" t="str">
        <f t="shared" si="21"/>
        <v/>
      </c>
      <c r="K58" s="304" t="str">
        <f t="shared" si="21"/>
        <v/>
      </c>
      <c r="L58" s="305" t="str">
        <f t="shared" si="21"/>
        <v/>
      </c>
      <c r="M58" s="305" t="str">
        <f t="shared" si="21"/>
        <v/>
      </c>
      <c r="N58" s="304" t="str">
        <f t="shared" si="21"/>
        <v/>
      </c>
      <c r="O58" s="305" t="str">
        <f t="shared" si="21"/>
        <v/>
      </c>
      <c r="P58" s="305" t="str">
        <f t="shared" si="21"/>
        <v/>
      </c>
      <c r="Q58" s="304" t="str">
        <f t="shared" si="21"/>
        <v/>
      </c>
      <c r="R58" s="305" t="str">
        <f t="shared" si="21"/>
        <v/>
      </c>
      <c r="S58" s="305" t="str">
        <f t="shared" si="21"/>
        <v/>
      </c>
      <c r="T58" s="304" t="str">
        <f t="shared" si="21"/>
        <v/>
      </c>
      <c r="U58" s="304" t="str">
        <f t="shared" si="21"/>
        <v/>
      </c>
      <c r="V58" s="304" t="str">
        <f t="shared" si="21"/>
        <v/>
      </c>
      <c r="W58" s="306" t="str">
        <f t="shared" si="21"/>
        <v/>
      </c>
      <c r="X58" s="283"/>
    </row>
    <row r="59" spans="1:24" s="307" customFormat="1" ht="14.25" customHeight="1" x14ac:dyDescent="0.25">
      <c r="A59" s="328" t="s">
        <v>20</v>
      </c>
      <c r="B59" s="329"/>
      <c r="C59" s="327" t="str">
        <f>"=LTM Rev / Avg Total Assets"</f>
        <v>=LTM Rev / Avg Total Assets</v>
      </c>
      <c r="D59" s="304"/>
      <c r="E59" s="304" t="str">
        <f t="shared" ref="E59:W59" si="22">IFERROR(E$15/
(IF(LEFT(E$3,1)="F",AVERAGE(E84,INDEX(84:84,0,MATCH("FY"&amp;RIGHT(E$3,4)-1,$3:$3,0))),
IF(LEFT(E$3,2)="H1",AVERAGE(E84,INDEX(84:84,0,MATCH("H2-"&amp;RIGHT(E$3,4)-1,$3:$3,0))),
IF(LEFT(E$3,2)="H2",AVERAGE(E84,INDEX(84:84,0,MATCH("H1-"&amp;RIGHT(E$3,4),$3:$3,0))),
)))), "")</f>
        <v/>
      </c>
      <c r="F59" s="305" t="str">
        <f t="shared" si="22"/>
        <v/>
      </c>
      <c r="G59" s="305" t="str">
        <f t="shared" si="22"/>
        <v/>
      </c>
      <c r="H59" s="304" t="str">
        <f t="shared" si="22"/>
        <v/>
      </c>
      <c r="I59" s="305" t="str">
        <f t="shared" si="22"/>
        <v/>
      </c>
      <c r="J59" s="305" t="str">
        <f t="shared" si="22"/>
        <v/>
      </c>
      <c r="K59" s="304" t="str">
        <f t="shared" si="22"/>
        <v/>
      </c>
      <c r="L59" s="305" t="str">
        <f t="shared" si="22"/>
        <v/>
      </c>
      <c r="M59" s="305" t="str">
        <f t="shared" si="22"/>
        <v/>
      </c>
      <c r="N59" s="304" t="str">
        <f t="shared" si="22"/>
        <v/>
      </c>
      <c r="O59" s="305" t="str">
        <f t="shared" si="22"/>
        <v/>
      </c>
      <c r="P59" s="305" t="str">
        <f t="shared" si="22"/>
        <v/>
      </c>
      <c r="Q59" s="304" t="str">
        <f t="shared" si="22"/>
        <v/>
      </c>
      <c r="R59" s="305" t="str">
        <f t="shared" si="22"/>
        <v/>
      </c>
      <c r="S59" s="305" t="str">
        <f t="shared" si="22"/>
        <v/>
      </c>
      <c r="T59" s="304" t="str">
        <f t="shared" si="22"/>
        <v/>
      </c>
      <c r="U59" s="304" t="str">
        <f t="shared" si="22"/>
        <v/>
      </c>
      <c r="V59" s="304" t="str">
        <f t="shared" si="22"/>
        <v/>
      </c>
      <c r="W59" s="306" t="str">
        <f t="shared" si="22"/>
        <v/>
      </c>
      <c r="X59" s="283"/>
    </row>
    <row r="60" spans="1:24" s="307" customFormat="1" ht="14.25" customHeight="1" x14ac:dyDescent="0.25">
      <c r="A60" s="328"/>
      <c r="B60" s="329"/>
      <c r="C60" s="327"/>
      <c r="D60" s="304"/>
      <c r="E60" s="304"/>
      <c r="F60" s="330"/>
      <c r="G60" s="330"/>
      <c r="H60" s="304"/>
      <c r="I60" s="330"/>
      <c r="J60" s="330"/>
      <c r="K60" s="304"/>
      <c r="L60" s="330"/>
      <c r="M60" s="330"/>
      <c r="N60" s="304"/>
      <c r="O60" s="330"/>
      <c r="P60" s="330"/>
      <c r="Q60" s="304"/>
      <c r="R60" s="330"/>
      <c r="S60" s="330"/>
      <c r="T60" s="304"/>
      <c r="U60" s="304"/>
      <c r="V60" s="304"/>
      <c r="W60" s="306"/>
      <c r="X60" s="283"/>
    </row>
    <row r="61" spans="1:24" s="283" customFormat="1" ht="14.25" customHeight="1" x14ac:dyDescent="0.25">
      <c r="A61" s="280" t="s">
        <v>21</v>
      </c>
      <c r="B61" s="281"/>
      <c r="C61" s="327"/>
      <c r="D61" s="71" t="str">
        <f t="shared" ref="D61:W61" si="23">IFERROR(-D$52/D51, "")</f>
        <v/>
      </c>
      <c r="E61" s="71" t="str">
        <f t="shared" si="23"/>
        <v/>
      </c>
      <c r="F61" s="72" t="str">
        <f t="shared" si="23"/>
        <v/>
      </c>
      <c r="G61" s="72" t="str">
        <f t="shared" si="23"/>
        <v/>
      </c>
      <c r="H61" s="71" t="str">
        <f t="shared" si="23"/>
        <v/>
      </c>
      <c r="I61" s="72" t="str">
        <f t="shared" si="23"/>
        <v/>
      </c>
      <c r="J61" s="72" t="str">
        <f t="shared" si="23"/>
        <v/>
      </c>
      <c r="K61" s="71" t="str">
        <f t="shared" si="23"/>
        <v/>
      </c>
      <c r="L61" s="72" t="str">
        <f t="shared" si="23"/>
        <v/>
      </c>
      <c r="M61" s="72" t="str">
        <f t="shared" si="23"/>
        <v/>
      </c>
      <c r="N61" s="71" t="str">
        <f t="shared" si="23"/>
        <v/>
      </c>
      <c r="O61" s="72" t="str">
        <f t="shared" si="23"/>
        <v/>
      </c>
      <c r="P61" s="72" t="str">
        <f t="shared" si="23"/>
        <v/>
      </c>
      <c r="Q61" s="71" t="str">
        <f t="shared" si="23"/>
        <v/>
      </c>
      <c r="R61" s="72" t="str">
        <f t="shared" si="23"/>
        <v/>
      </c>
      <c r="S61" s="72" t="str">
        <f t="shared" si="23"/>
        <v/>
      </c>
      <c r="T61" s="71" t="str">
        <f t="shared" si="23"/>
        <v/>
      </c>
      <c r="U61" s="71" t="str">
        <f t="shared" si="23"/>
        <v/>
      </c>
      <c r="V61" s="71" t="str">
        <f t="shared" si="23"/>
        <v/>
      </c>
      <c r="W61" s="73" t="str">
        <f t="shared" si="23"/>
        <v/>
      </c>
    </row>
    <row r="62" spans="1:24" s="283" customFormat="1" ht="14.25" customHeight="1" x14ac:dyDescent="0.25">
      <c r="A62" s="280" t="s">
        <v>22</v>
      </c>
      <c r="B62" s="281"/>
      <c r="C62" s="327"/>
      <c r="D62" s="71" t="str">
        <f t="shared" ref="D62:W62" si="24">IFERROR(-D$52/D55, "")</f>
        <v/>
      </c>
      <c r="E62" s="71" t="str">
        <f t="shared" si="24"/>
        <v/>
      </c>
      <c r="F62" s="72" t="str">
        <f t="shared" si="24"/>
        <v/>
      </c>
      <c r="G62" s="72" t="str">
        <f t="shared" si="24"/>
        <v/>
      </c>
      <c r="H62" s="71" t="str">
        <f t="shared" si="24"/>
        <v/>
      </c>
      <c r="I62" s="72" t="str">
        <f t="shared" si="24"/>
        <v/>
      </c>
      <c r="J62" s="72" t="str">
        <f t="shared" si="24"/>
        <v/>
      </c>
      <c r="K62" s="71" t="str">
        <f t="shared" si="24"/>
        <v/>
      </c>
      <c r="L62" s="72" t="str">
        <f t="shared" si="24"/>
        <v/>
      </c>
      <c r="M62" s="72" t="str">
        <f t="shared" si="24"/>
        <v/>
      </c>
      <c r="N62" s="71" t="str">
        <f t="shared" si="24"/>
        <v/>
      </c>
      <c r="O62" s="72" t="str">
        <f t="shared" si="24"/>
        <v/>
      </c>
      <c r="P62" s="72" t="str">
        <f t="shared" si="24"/>
        <v/>
      </c>
      <c r="Q62" s="71" t="str">
        <f t="shared" si="24"/>
        <v/>
      </c>
      <c r="R62" s="72" t="str">
        <f t="shared" si="24"/>
        <v/>
      </c>
      <c r="S62" s="72" t="str">
        <f t="shared" si="24"/>
        <v/>
      </c>
      <c r="T62" s="71" t="str">
        <f t="shared" si="24"/>
        <v/>
      </c>
      <c r="U62" s="71" t="str">
        <f t="shared" si="24"/>
        <v/>
      </c>
      <c r="V62" s="71" t="str">
        <f t="shared" si="24"/>
        <v/>
      </c>
      <c r="W62" s="73" t="str">
        <f t="shared" si="24"/>
        <v/>
      </c>
    </row>
    <row r="63" spans="1:24" s="283" customFormat="1" ht="14.25" customHeight="1" x14ac:dyDescent="0.25">
      <c r="A63" s="280" t="s">
        <v>23</v>
      </c>
      <c r="B63" s="281"/>
      <c r="C63" s="327"/>
      <c r="D63" s="71" t="str">
        <f t="shared" ref="D63:W63" si="25">IFERROR(-D$52/D15, "")</f>
        <v/>
      </c>
      <c r="E63" s="71" t="str">
        <f t="shared" si="25"/>
        <v/>
      </c>
      <c r="F63" s="72" t="str">
        <f t="shared" si="25"/>
        <v/>
      </c>
      <c r="G63" s="72" t="str">
        <f t="shared" si="25"/>
        <v/>
      </c>
      <c r="H63" s="71" t="str">
        <f t="shared" si="25"/>
        <v/>
      </c>
      <c r="I63" s="72" t="str">
        <f t="shared" si="25"/>
        <v/>
      </c>
      <c r="J63" s="72" t="str">
        <f t="shared" si="25"/>
        <v/>
      </c>
      <c r="K63" s="71" t="str">
        <f t="shared" si="25"/>
        <v/>
      </c>
      <c r="L63" s="72" t="str">
        <f t="shared" si="25"/>
        <v/>
      </c>
      <c r="M63" s="72" t="str">
        <f t="shared" si="25"/>
        <v/>
      </c>
      <c r="N63" s="71" t="str">
        <f t="shared" si="25"/>
        <v/>
      </c>
      <c r="O63" s="72" t="str">
        <f t="shared" si="25"/>
        <v/>
      </c>
      <c r="P63" s="72" t="str">
        <f t="shared" si="25"/>
        <v/>
      </c>
      <c r="Q63" s="71" t="str">
        <f t="shared" si="25"/>
        <v/>
      </c>
      <c r="R63" s="72" t="str">
        <f t="shared" si="25"/>
        <v/>
      </c>
      <c r="S63" s="72" t="str">
        <f t="shared" si="25"/>
        <v/>
      </c>
      <c r="T63" s="71" t="str">
        <f t="shared" si="25"/>
        <v/>
      </c>
      <c r="U63" s="71" t="str">
        <f t="shared" si="25"/>
        <v/>
      </c>
      <c r="V63" s="71" t="str">
        <f t="shared" si="25"/>
        <v/>
      </c>
      <c r="W63" s="73" t="str">
        <f t="shared" si="25"/>
        <v/>
      </c>
    </row>
    <row r="64" spans="1:24" s="283" customFormat="1" ht="14.25" customHeight="1" x14ac:dyDescent="0.25">
      <c r="A64" s="280" t="s">
        <v>24</v>
      </c>
      <c r="B64" s="281"/>
      <c r="C64" s="327"/>
      <c r="D64" s="71" t="str">
        <f t="shared" ref="D64:W64" si="26">IFERROR(D$51/D55, "")</f>
        <v/>
      </c>
      <c r="E64" s="71" t="str">
        <f t="shared" si="26"/>
        <v/>
      </c>
      <c r="F64" s="72" t="str">
        <f t="shared" si="26"/>
        <v/>
      </c>
      <c r="G64" s="72" t="str">
        <f t="shared" si="26"/>
        <v/>
      </c>
      <c r="H64" s="71" t="str">
        <f t="shared" si="26"/>
        <v/>
      </c>
      <c r="I64" s="72" t="str">
        <f t="shared" si="26"/>
        <v/>
      </c>
      <c r="J64" s="72" t="str">
        <f t="shared" si="26"/>
        <v/>
      </c>
      <c r="K64" s="71" t="str">
        <f t="shared" si="26"/>
        <v/>
      </c>
      <c r="L64" s="72" t="str">
        <f t="shared" si="26"/>
        <v/>
      </c>
      <c r="M64" s="72" t="str">
        <f t="shared" si="26"/>
        <v/>
      </c>
      <c r="N64" s="71" t="str">
        <f t="shared" si="26"/>
        <v/>
      </c>
      <c r="O64" s="72" t="str">
        <f t="shared" si="26"/>
        <v/>
      </c>
      <c r="P64" s="72" t="str">
        <f t="shared" si="26"/>
        <v/>
      </c>
      <c r="Q64" s="71" t="str">
        <f t="shared" si="26"/>
        <v/>
      </c>
      <c r="R64" s="72" t="str">
        <f t="shared" si="26"/>
        <v/>
      </c>
      <c r="S64" s="72" t="str">
        <f t="shared" si="26"/>
        <v/>
      </c>
      <c r="T64" s="71" t="str">
        <f t="shared" si="26"/>
        <v/>
      </c>
      <c r="U64" s="71" t="str">
        <f t="shared" si="26"/>
        <v/>
      </c>
      <c r="V64" s="71" t="str">
        <f t="shared" si="26"/>
        <v/>
      </c>
      <c r="W64" s="73" t="str">
        <f t="shared" si="26"/>
        <v/>
      </c>
    </row>
    <row r="65" spans="1:24" ht="14.25" customHeight="1" x14ac:dyDescent="0.25">
      <c r="A65" s="297"/>
      <c r="B65" s="298"/>
      <c r="C65" s="299"/>
      <c r="D65" s="308"/>
      <c r="E65" s="308"/>
      <c r="F65" s="309"/>
      <c r="G65" s="309"/>
      <c r="H65" s="308"/>
      <c r="I65" s="309"/>
      <c r="J65" s="309"/>
      <c r="K65" s="308"/>
      <c r="L65" s="309"/>
      <c r="M65" s="309"/>
      <c r="N65" s="308"/>
      <c r="O65" s="309"/>
      <c r="P65" s="309"/>
      <c r="Q65" s="308"/>
      <c r="R65" s="309"/>
      <c r="S65" s="309"/>
      <c r="T65" s="308"/>
      <c r="U65" s="308"/>
      <c r="V65" s="308"/>
      <c r="W65" s="310"/>
      <c r="X65" s="283"/>
    </row>
    <row r="66" spans="1:24" ht="14.25" customHeight="1" x14ac:dyDescent="0.25">
      <c r="A66" s="274" t="s">
        <v>25</v>
      </c>
      <c r="B66" s="275"/>
      <c r="C66" s="276"/>
      <c r="D66" s="277"/>
      <c r="E66" s="277"/>
      <c r="F66" s="278"/>
      <c r="G66" s="277"/>
      <c r="H66" s="277"/>
      <c r="I66" s="277"/>
      <c r="J66" s="277"/>
      <c r="K66" s="277"/>
      <c r="L66" s="277"/>
      <c r="M66" s="277"/>
      <c r="N66" s="277"/>
      <c r="O66" s="277"/>
      <c r="P66" s="277"/>
      <c r="Q66" s="277"/>
      <c r="R66" s="277"/>
      <c r="S66" s="277"/>
      <c r="T66" s="277"/>
      <c r="U66" s="277"/>
      <c r="V66" s="277"/>
      <c r="W66" s="279"/>
      <c r="X66" s="283"/>
    </row>
    <row r="67" spans="1:24" s="283" customFormat="1" ht="14.25" customHeight="1" outlineLevel="1" x14ac:dyDescent="0.25">
      <c r="A67" s="280" t="s">
        <v>146</v>
      </c>
      <c r="B67" s="281"/>
      <c r="C67" s="282"/>
      <c r="D67" s="17">
        <f>IFERROR(
IFERROR(INDEX(MO_BS_Cash,0,MATCH(D$3,MO_Common_ColumnHeader,0))+IFERROR(INDEX(MO_BS_STInvestments,0,MATCH(D$3,MO_Common_ColumnHeader,0)),0),INDEX(MO_BSS_Cash,0,MATCH(D$3,MO_Common_ColumnHeader,0))), 0)</f>
        <v>0</v>
      </c>
      <c r="E67" s="17">
        <f>IFERROR(
IFERROR(INDEX(MO_BS_Cash,0,MATCH(E$3,MO_Common_ColumnHeader,0))+IFERROR(INDEX(MO_BS_STInvestments,0,MATCH(E$3,MO_Common_ColumnHeader,0)),0),INDEX(MO_BSS_Cash,0,MATCH(E$3,MO_Common_ColumnHeader,0))), 0)</f>
        <v>0</v>
      </c>
      <c r="F67" s="18">
        <f>IFERROR(
IFERROR(INDEX(MO_BS_Cash,0,MATCH(F$3,MO_Common_ColumnHeader,0))+IFERROR(INDEX(MO_BS_STInvestments,0,MATCH(F$3,MO_Common_ColumnHeader,0)),0),INDEX(MO_BSS_Cash,0,MATCH(F$3,MO_Common_ColumnHeader,0))), 0)</f>
        <v>0</v>
      </c>
      <c r="G67" s="18">
        <f>IFERROR(
IFERROR(INDEX(MO_BS_Cash,0,MATCH(G$3,MO_Common_ColumnHeader,0))+IFERROR(INDEX(MO_BS_STInvestments,0,MATCH(G$3,MO_Common_ColumnHeader,0)),0),INDEX(MO_BSS_Cash,0,MATCH(G$3,MO_Common_ColumnHeader,0))), 0)</f>
        <v>0</v>
      </c>
      <c r="H67" s="17">
        <f>IFERROR(
IFERROR(INDEX(MO_BS_Cash,0,MATCH(H$3,MO_Common_ColumnHeader,0))+IFERROR(INDEX(MO_BS_STInvestments,0,MATCH(H$3,MO_Common_ColumnHeader,0)),0),INDEX(MO_BSS_Cash,0,MATCH(H$3,MO_Common_ColumnHeader,0))), 0)</f>
        <v>0</v>
      </c>
      <c r="I67" s="18">
        <f>IFERROR(
IFERROR(INDEX(MO_BS_Cash,0,MATCH(I$3,MO_Common_ColumnHeader,0))+IFERROR(INDEX(MO_BS_STInvestments,0,MATCH(I$3,MO_Common_ColumnHeader,0)),0),INDEX(MO_BSS_Cash,0,MATCH(I$3,MO_Common_ColumnHeader,0))), 0)</f>
        <v>0</v>
      </c>
      <c r="J67" s="18">
        <f>IFERROR(
IFERROR(INDEX(MO_BS_Cash,0,MATCH(J$3,MO_Common_ColumnHeader,0))+IFERROR(INDEX(MO_BS_STInvestments,0,MATCH(J$3,MO_Common_ColumnHeader,0)),0),INDEX(MO_BSS_Cash,0,MATCH(J$3,MO_Common_ColumnHeader,0))), 0)</f>
        <v>0</v>
      </c>
      <c r="K67" s="17">
        <f>IFERROR(
IFERROR(INDEX(MO_BS_Cash,0,MATCH(K$3,MO_Common_ColumnHeader,0))+IFERROR(INDEX(MO_BS_STInvestments,0,MATCH(K$3,MO_Common_ColumnHeader,0)),0),INDEX(MO_BSS_Cash,0,MATCH(K$3,MO_Common_ColumnHeader,0))), 0)</f>
        <v>0</v>
      </c>
      <c r="L67" s="18">
        <f>IFERROR(
IFERROR(INDEX(MO_BS_Cash,0,MATCH(L$3,MO_Common_ColumnHeader,0))+IFERROR(INDEX(MO_BS_STInvestments,0,MATCH(L$3,MO_Common_ColumnHeader,0)),0),INDEX(MO_BSS_Cash,0,MATCH(L$3,MO_Common_ColumnHeader,0))), 0)</f>
        <v>0</v>
      </c>
      <c r="M67" s="18">
        <f>IFERROR(
IFERROR(INDEX(MO_BS_Cash,0,MATCH(M$3,MO_Common_ColumnHeader,0))+IFERROR(INDEX(MO_BS_STInvestments,0,MATCH(M$3,MO_Common_ColumnHeader,0)),0),INDEX(MO_BSS_Cash,0,MATCH(M$3,MO_Common_ColumnHeader,0))), 0)</f>
        <v>0</v>
      </c>
      <c r="N67" s="17">
        <f>IFERROR(
IFERROR(INDEX(MO_BS_Cash,0,MATCH(N$3,MO_Common_ColumnHeader,0))+IFERROR(INDEX(MO_BS_STInvestments,0,MATCH(N$3,MO_Common_ColumnHeader,0)),0),INDEX(MO_BSS_Cash,0,MATCH(N$3,MO_Common_ColumnHeader,0))), 0)</f>
        <v>0</v>
      </c>
      <c r="O67" s="18">
        <f>IFERROR(
IFERROR(INDEX(MO_BS_Cash,0,MATCH(O$3,MO_Common_ColumnHeader,0))+IFERROR(INDEX(MO_BS_STInvestments,0,MATCH(O$3,MO_Common_ColumnHeader,0)),0),INDEX(MO_BSS_Cash,0,MATCH(O$3,MO_Common_ColumnHeader,0))), 0)</f>
        <v>0</v>
      </c>
      <c r="P67" s="18">
        <f>IFERROR(
IFERROR(INDEX(MO_BS_Cash,0,MATCH(P$3,MO_Common_ColumnHeader,0))+IFERROR(INDEX(MO_BS_STInvestments,0,MATCH(P$3,MO_Common_ColumnHeader,0)),0),INDEX(MO_BSS_Cash,0,MATCH(P$3,MO_Common_ColumnHeader,0))), 0)</f>
        <v>0</v>
      </c>
      <c r="Q67" s="17">
        <f>IFERROR(
IFERROR(INDEX(MO_BS_Cash,0,MATCH(Q$3,MO_Common_ColumnHeader,0))+IFERROR(INDEX(MO_BS_STInvestments,0,MATCH(Q$3,MO_Common_ColumnHeader,0)),0),INDEX(MO_BSS_Cash,0,MATCH(Q$3,MO_Common_ColumnHeader,0))), 0)</f>
        <v>0</v>
      </c>
      <c r="R67" s="18">
        <f>IFERROR(
IFERROR(INDEX(MO_BS_Cash,0,MATCH(R$3,MO_Common_ColumnHeader,0))+IFERROR(INDEX(MO_BS_STInvestments,0,MATCH(R$3,MO_Common_ColumnHeader,0)),0),INDEX(MO_BSS_Cash,0,MATCH(R$3,MO_Common_ColumnHeader,0))), 0)</f>
        <v>0</v>
      </c>
      <c r="S67" s="18">
        <f>IFERROR(
IFERROR(INDEX(MO_BS_Cash,0,MATCH(S$3,MO_Common_ColumnHeader,0))+IFERROR(INDEX(MO_BS_STInvestments,0,MATCH(S$3,MO_Common_ColumnHeader,0)),0),INDEX(MO_BSS_Cash,0,MATCH(S$3,MO_Common_ColumnHeader,0))), 0)</f>
        <v>0</v>
      </c>
      <c r="T67" s="17">
        <f>IFERROR(
IFERROR(INDEX(MO_BS_Cash,0,MATCH(T$3,MO_Common_ColumnHeader,0))+IFERROR(INDEX(MO_BS_STInvestments,0,MATCH(T$3,MO_Common_ColumnHeader,0)),0),INDEX(MO_BSS_Cash,0,MATCH(T$3,MO_Common_ColumnHeader,0))), 0)</f>
        <v>0</v>
      </c>
      <c r="U67" s="17">
        <f>IFERROR(
IFERROR(INDEX(MO_BS_Cash,0,MATCH(U$3,MO_Common_ColumnHeader,0))+IFERROR(INDEX(MO_BS_STInvestments,0,MATCH(U$3,MO_Common_ColumnHeader,0)),0),INDEX(MO_BSS_Cash,0,MATCH(U$3,MO_Common_ColumnHeader,0))), 0)</f>
        <v>0</v>
      </c>
      <c r="V67" s="17">
        <f>IFERROR(
IFERROR(INDEX(MO_BS_Cash,0,MATCH(V$3,MO_Common_ColumnHeader,0))+IFERROR(INDEX(MO_BS_STInvestments,0,MATCH(V$3,MO_Common_ColumnHeader,0)),0),INDEX(MO_BSS_Cash,0,MATCH(V$3,MO_Common_ColumnHeader,0))), 0)</f>
        <v>0</v>
      </c>
      <c r="W67" s="19">
        <f>IFERROR(
IFERROR(INDEX(MO_BS_Cash,0,MATCH(W$3,MO_Common_ColumnHeader,0))+IFERROR(INDEX(MO_BS_STInvestments,0,MATCH(W$3,MO_Common_ColumnHeader,0)),0),INDEX(MO_BSS_Cash,0,MATCH(W$3,MO_Common_ColumnHeader,0))), 0)</f>
        <v>0</v>
      </c>
    </row>
    <row r="68" spans="1:24" s="283" customFormat="1" ht="14.25" customHeight="1" outlineLevel="1" x14ac:dyDescent="0.25">
      <c r="A68" s="280" t="str">
        <f>A34</f>
        <v>Accounts Receivable</v>
      </c>
      <c r="B68" s="281"/>
      <c r="C68" s="282"/>
      <c r="D68" s="17">
        <f t="shared" ref="D68:W68" si="27">D34</f>
        <v>0</v>
      </c>
      <c r="E68" s="17">
        <f t="shared" si="27"/>
        <v>0</v>
      </c>
      <c r="F68" s="18">
        <f t="shared" si="27"/>
        <v>0</v>
      </c>
      <c r="G68" s="18">
        <f t="shared" si="27"/>
        <v>0</v>
      </c>
      <c r="H68" s="17">
        <f t="shared" si="27"/>
        <v>0</v>
      </c>
      <c r="I68" s="18">
        <f t="shared" si="27"/>
        <v>0</v>
      </c>
      <c r="J68" s="18">
        <f t="shared" si="27"/>
        <v>0</v>
      </c>
      <c r="K68" s="17">
        <f t="shared" si="27"/>
        <v>0</v>
      </c>
      <c r="L68" s="18">
        <f t="shared" si="27"/>
        <v>0</v>
      </c>
      <c r="M68" s="18">
        <f t="shared" si="27"/>
        <v>0</v>
      </c>
      <c r="N68" s="17">
        <f t="shared" si="27"/>
        <v>0</v>
      </c>
      <c r="O68" s="18">
        <f t="shared" si="27"/>
        <v>0</v>
      </c>
      <c r="P68" s="18">
        <f t="shared" si="27"/>
        <v>0</v>
      </c>
      <c r="Q68" s="17">
        <f t="shared" si="27"/>
        <v>0</v>
      </c>
      <c r="R68" s="18">
        <f t="shared" si="27"/>
        <v>0</v>
      </c>
      <c r="S68" s="18">
        <f t="shared" si="27"/>
        <v>0</v>
      </c>
      <c r="T68" s="17">
        <f t="shared" si="27"/>
        <v>0</v>
      </c>
      <c r="U68" s="17">
        <f t="shared" si="27"/>
        <v>0</v>
      </c>
      <c r="V68" s="17">
        <f t="shared" si="27"/>
        <v>0</v>
      </c>
      <c r="W68" s="19">
        <f t="shared" si="27"/>
        <v>0</v>
      </c>
    </row>
    <row r="69" spans="1:24" s="283" customFormat="1" ht="14.25" customHeight="1" outlineLevel="1" x14ac:dyDescent="0.25">
      <c r="A69" s="280" t="s">
        <v>26</v>
      </c>
      <c r="B69" s="281"/>
      <c r="C69" s="282"/>
      <c r="D69" s="17">
        <f>IFERROR(INDEX(MO_BS_CA,0,MATCH(D$3,MO_Common_ColumnHeader,0)),0)</f>
        <v>0</v>
      </c>
      <c r="E69" s="17">
        <f>IFERROR(INDEX(MO_BS_CA,0,MATCH(E$3,MO_Common_ColumnHeader,0)),0)</f>
        <v>0</v>
      </c>
      <c r="F69" s="18">
        <f>IFERROR(INDEX(MO_BS_CA,0,MATCH(F$3,MO_Common_ColumnHeader,0)),0)</f>
        <v>0</v>
      </c>
      <c r="G69" s="18">
        <f>IFERROR(INDEX(MO_BS_CA,0,MATCH(G$3,MO_Common_ColumnHeader,0)),0)</f>
        <v>0</v>
      </c>
      <c r="H69" s="17">
        <f>IFERROR(INDEX(MO_BS_CA,0,MATCH(H$3,MO_Common_ColumnHeader,0)),0)</f>
        <v>0</v>
      </c>
      <c r="I69" s="18">
        <f>IFERROR(INDEX(MO_BS_CA,0,MATCH(I$3,MO_Common_ColumnHeader,0)),0)</f>
        <v>0</v>
      </c>
      <c r="J69" s="18">
        <f>IFERROR(INDEX(MO_BS_CA,0,MATCH(J$3,MO_Common_ColumnHeader,0)),0)</f>
        <v>0</v>
      </c>
      <c r="K69" s="17">
        <f>IFERROR(INDEX(MO_BS_CA,0,MATCH(K$3,MO_Common_ColumnHeader,0)),0)</f>
        <v>0</v>
      </c>
      <c r="L69" s="18">
        <f>IFERROR(INDEX(MO_BS_CA,0,MATCH(L$3,MO_Common_ColumnHeader,0)),0)</f>
        <v>0</v>
      </c>
      <c r="M69" s="18">
        <f>IFERROR(INDEX(MO_BS_CA,0,MATCH(M$3,MO_Common_ColumnHeader,0)),0)</f>
        <v>0</v>
      </c>
      <c r="N69" s="17">
        <f>IFERROR(INDEX(MO_BS_CA,0,MATCH(N$3,MO_Common_ColumnHeader,0)),0)</f>
        <v>0</v>
      </c>
      <c r="O69" s="18">
        <f>IFERROR(INDEX(MO_BS_CA,0,MATCH(O$3,MO_Common_ColumnHeader,0)),0)</f>
        <v>0</v>
      </c>
      <c r="P69" s="18">
        <f>IFERROR(INDEX(MO_BS_CA,0,MATCH(P$3,MO_Common_ColumnHeader,0)),0)</f>
        <v>0</v>
      </c>
      <c r="Q69" s="17">
        <f>IFERROR(INDEX(MO_BS_CA,0,MATCH(Q$3,MO_Common_ColumnHeader,0)),0)</f>
        <v>0</v>
      </c>
      <c r="R69" s="18">
        <f>IFERROR(INDEX(MO_BS_CA,0,MATCH(R$3,MO_Common_ColumnHeader,0)),0)</f>
        <v>0</v>
      </c>
      <c r="S69" s="18">
        <f>IFERROR(INDEX(MO_BS_CA,0,MATCH(S$3,MO_Common_ColumnHeader,0)),0)</f>
        <v>0</v>
      </c>
      <c r="T69" s="17">
        <f>IFERROR(INDEX(MO_BS_CA,0,MATCH(T$3,MO_Common_ColumnHeader,0)),0)</f>
        <v>0</v>
      </c>
      <c r="U69" s="17">
        <f>IFERROR(INDEX(MO_BS_CA,0,MATCH(U$3,MO_Common_ColumnHeader,0)),0)</f>
        <v>0</v>
      </c>
      <c r="V69" s="17">
        <f>IFERROR(INDEX(MO_BS_CA,0,MATCH(V$3,MO_Common_ColumnHeader,0)),0)</f>
        <v>0</v>
      </c>
      <c r="W69" s="19">
        <f>IFERROR(INDEX(MO_BS_CA,0,MATCH(W$3,MO_Common_ColumnHeader,0)),0)</f>
        <v>0</v>
      </c>
    </row>
    <row r="70" spans="1:24" s="283" customFormat="1" ht="14.25" customHeight="1" outlineLevel="1" x14ac:dyDescent="0.25">
      <c r="A70" s="280" t="s">
        <v>153</v>
      </c>
      <c r="B70" s="281"/>
      <c r="C70" s="282"/>
      <c r="D70" s="17">
        <f>IFERROR(INDEX(MO_BS_OL_Current,0,MATCH(D$3,MO_Common_ColumnHeader,0)),0)</f>
        <v>0</v>
      </c>
      <c r="E70" s="17">
        <f>IFERROR(INDEX(MO_BS_OL_Current,0,MATCH(E$3,MO_Common_ColumnHeader,0)),0)</f>
        <v>0</v>
      </c>
      <c r="F70" s="18">
        <f>IFERROR(INDEX(MO_BS_OL_Current,0,MATCH(F$3,MO_Common_ColumnHeader,0)),0)</f>
        <v>0</v>
      </c>
      <c r="G70" s="18">
        <f>IFERROR(INDEX(MO_BS_OL_Current,0,MATCH(G$3,MO_Common_ColumnHeader,0)),0)</f>
        <v>0</v>
      </c>
      <c r="H70" s="17">
        <f>IFERROR(INDEX(MO_BS_OL_Current,0,MATCH(H$3,MO_Common_ColumnHeader,0)),0)</f>
        <v>0</v>
      </c>
      <c r="I70" s="18">
        <f>IFERROR(INDEX(MO_BS_OL_Current,0,MATCH(I$3,MO_Common_ColumnHeader,0)),0)</f>
        <v>0</v>
      </c>
      <c r="J70" s="18">
        <f>IFERROR(INDEX(MO_BS_OL_Current,0,MATCH(J$3,MO_Common_ColumnHeader,0)),0)</f>
        <v>0</v>
      </c>
      <c r="K70" s="17">
        <f>IFERROR(INDEX(MO_BS_OL_Current,0,MATCH(K$3,MO_Common_ColumnHeader,0)),0)</f>
        <v>0</v>
      </c>
      <c r="L70" s="18">
        <f>IFERROR(INDEX(MO_BS_OL_Current,0,MATCH(L$3,MO_Common_ColumnHeader,0)),0)</f>
        <v>0</v>
      </c>
      <c r="M70" s="18">
        <f>IFERROR(INDEX(MO_BS_OL_Current,0,MATCH(M$3,MO_Common_ColumnHeader,0)),0)</f>
        <v>0</v>
      </c>
      <c r="N70" s="17">
        <f>IFERROR(INDEX(MO_BS_OL_Current,0,MATCH(N$3,MO_Common_ColumnHeader,0)),0)</f>
        <v>0</v>
      </c>
      <c r="O70" s="18">
        <f>IFERROR(INDEX(MO_BS_OL_Current,0,MATCH(O$3,MO_Common_ColumnHeader,0)),0)</f>
        <v>0</v>
      </c>
      <c r="P70" s="18">
        <f>IFERROR(INDEX(MO_BS_OL_Current,0,MATCH(P$3,MO_Common_ColumnHeader,0)),0)</f>
        <v>0</v>
      </c>
      <c r="Q70" s="17">
        <f>IFERROR(INDEX(MO_BS_OL_Current,0,MATCH(Q$3,MO_Common_ColumnHeader,0)),0)</f>
        <v>0</v>
      </c>
      <c r="R70" s="18">
        <f>IFERROR(INDEX(MO_BS_OL_Current,0,MATCH(R$3,MO_Common_ColumnHeader,0)),0)</f>
        <v>0</v>
      </c>
      <c r="S70" s="18">
        <f>IFERROR(INDEX(MO_BS_OL_Current,0,MATCH(S$3,MO_Common_ColumnHeader,0)),0)</f>
        <v>0</v>
      </c>
      <c r="T70" s="17">
        <f>IFERROR(INDEX(MO_BS_OL_Current,0,MATCH(T$3,MO_Common_ColumnHeader,0)),0)</f>
        <v>0</v>
      </c>
      <c r="U70" s="17">
        <f>IFERROR(INDEX(MO_BS_OL_Current,0,MATCH(U$3,MO_Common_ColumnHeader,0)),0)</f>
        <v>0</v>
      </c>
      <c r="V70" s="17">
        <f>IFERROR(INDEX(MO_BS_OL_Current,0,MATCH(V$3,MO_Common_ColumnHeader,0)),0)</f>
        <v>0</v>
      </c>
      <c r="W70" s="19">
        <f>IFERROR(INDEX(MO_BS_OL_Current,0,MATCH(W$3,MO_Common_ColumnHeader,0)),0)</f>
        <v>0</v>
      </c>
    </row>
    <row r="71" spans="1:24" s="283" customFormat="1" ht="14.25" customHeight="1" outlineLevel="1" x14ac:dyDescent="0.25">
      <c r="A71" s="280" t="s">
        <v>27</v>
      </c>
      <c r="B71" s="281"/>
      <c r="C71" s="282"/>
      <c r="D71" s="17">
        <f>IFERROR(INDEX(MO_BSS_Debt_ST,0,MATCH(D$3,MO_Common_ColumnHeader,0)),0)</f>
        <v>0</v>
      </c>
      <c r="E71" s="17">
        <f>IFERROR(INDEX(MO_BSS_Debt_ST,0,MATCH(E$3,MO_Common_ColumnHeader,0)),0)</f>
        <v>0</v>
      </c>
      <c r="F71" s="18">
        <f>IFERROR(INDEX(MO_BSS_Debt_ST,0,MATCH(F$3,MO_Common_ColumnHeader,0)),0)</f>
        <v>0</v>
      </c>
      <c r="G71" s="18">
        <f>IFERROR(INDEX(MO_BSS_Debt_ST,0,MATCH(G$3,MO_Common_ColumnHeader,0)),0)</f>
        <v>0</v>
      </c>
      <c r="H71" s="17">
        <f>IFERROR(INDEX(MO_BSS_Debt_ST,0,MATCH(H$3,MO_Common_ColumnHeader,0)),0)</f>
        <v>0</v>
      </c>
      <c r="I71" s="18">
        <f>IFERROR(INDEX(MO_BSS_Debt_ST,0,MATCH(I$3,MO_Common_ColumnHeader,0)),0)</f>
        <v>0</v>
      </c>
      <c r="J71" s="18">
        <f>IFERROR(INDEX(MO_BSS_Debt_ST,0,MATCH(J$3,MO_Common_ColumnHeader,0)),0)</f>
        <v>0</v>
      </c>
      <c r="K71" s="17">
        <f>IFERROR(INDEX(MO_BSS_Debt_ST,0,MATCH(K$3,MO_Common_ColumnHeader,0)),0)</f>
        <v>0</v>
      </c>
      <c r="L71" s="18">
        <f>IFERROR(INDEX(MO_BSS_Debt_ST,0,MATCH(L$3,MO_Common_ColumnHeader,0)),0)</f>
        <v>0</v>
      </c>
      <c r="M71" s="18">
        <f>IFERROR(INDEX(MO_BSS_Debt_ST,0,MATCH(M$3,MO_Common_ColumnHeader,0)),0)</f>
        <v>0</v>
      </c>
      <c r="N71" s="17">
        <f>IFERROR(INDEX(MO_BSS_Debt_ST,0,MATCH(N$3,MO_Common_ColumnHeader,0)),0)</f>
        <v>0</v>
      </c>
      <c r="O71" s="18">
        <f>IFERROR(INDEX(MO_BSS_Debt_ST,0,MATCH(O$3,MO_Common_ColumnHeader,0)),0)</f>
        <v>0</v>
      </c>
      <c r="P71" s="18">
        <f>IFERROR(INDEX(MO_BSS_Debt_ST,0,MATCH(P$3,MO_Common_ColumnHeader,0)),0)</f>
        <v>0</v>
      </c>
      <c r="Q71" s="17">
        <f>IFERROR(INDEX(MO_BSS_Debt_ST,0,MATCH(Q$3,MO_Common_ColumnHeader,0)),0)</f>
        <v>0</v>
      </c>
      <c r="R71" s="18">
        <f>IFERROR(INDEX(MO_BSS_Debt_ST,0,MATCH(R$3,MO_Common_ColumnHeader,0)),0)</f>
        <v>0</v>
      </c>
      <c r="S71" s="18">
        <f>IFERROR(INDEX(MO_BSS_Debt_ST,0,MATCH(S$3,MO_Common_ColumnHeader,0)),0)</f>
        <v>0</v>
      </c>
      <c r="T71" s="17">
        <f>IFERROR(INDEX(MO_BSS_Debt_ST,0,MATCH(T$3,MO_Common_ColumnHeader,0)),0)</f>
        <v>0</v>
      </c>
      <c r="U71" s="17">
        <f>IFERROR(INDEX(MO_BSS_Debt_ST,0,MATCH(U$3,MO_Common_ColumnHeader,0)),0)</f>
        <v>0</v>
      </c>
      <c r="V71" s="17">
        <f>IFERROR(INDEX(MO_BSS_Debt_ST,0,MATCH(V$3,MO_Common_ColumnHeader,0)),0)</f>
        <v>0</v>
      </c>
      <c r="W71" s="19">
        <f>IFERROR(INDEX(MO_BSS_Debt_ST,0,MATCH(W$3,MO_Common_ColumnHeader,0)),0)</f>
        <v>0</v>
      </c>
    </row>
    <row r="72" spans="1:24" s="283" customFormat="1" ht="14.25" customHeight="1" outlineLevel="1" x14ac:dyDescent="0.25">
      <c r="A72" s="280" t="s">
        <v>28</v>
      </c>
      <c r="B72" s="281"/>
      <c r="C72" s="282"/>
      <c r="D72" s="17">
        <f>IFERROR(INDEX(MO_BS_CL,0,MATCH(D$3,MO_Common_ColumnHeader,0)),0)</f>
        <v>0</v>
      </c>
      <c r="E72" s="17">
        <f>IFERROR(INDEX(MO_BS_CL,0,MATCH(E$3,MO_Common_ColumnHeader,0)),0)</f>
        <v>0</v>
      </c>
      <c r="F72" s="18">
        <f>IFERROR(INDEX(MO_BS_CL,0,MATCH(F$3,MO_Common_ColumnHeader,0)),0)</f>
        <v>0</v>
      </c>
      <c r="G72" s="18">
        <f>IFERROR(INDEX(MO_BS_CL,0,MATCH(G$3,MO_Common_ColumnHeader,0)),0)</f>
        <v>0</v>
      </c>
      <c r="H72" s="17">
        <f>IFERROR(INDEX(MO_BS_CL,0,MATCH(H$3,MO_Common_ColumnHeader,0)),0)</f>
        <v>0</v>
      </c>
      <c r="I72" s="18">
        <f>IFERROR(INDEX(MO_BS_CL,0,MATCH(I$3,MO_Common_ColumnHeader,0)),0)</f>
        <v>0</v>
      </c>
      <c r="J72" s="18">
        <f>IFERROR(INDEX(MO_BS_CL,0,MATCH(J$3,MO_Common_ColumnHeader,0)),0)</f>
        <v>0</v>
      </c>
      <c r="K72" s="17">
        <f>IFERROR(INDEX(MO_BS_CL,0,MATCH(K$3,MO_Common_ColumnHeader,0)),0)</f>
        <v>0</v>
      </c>
      <c r="L72" s="18">
        <f>IFERROR(INDEX(MO_BS_CL,0,MATCH(L$3,MO_Common_ColumnHeader,0)),0)</f>
        <v>0</v>
      </c>
      <c r="M72" s="18">
        <f>IFERROR(INDEX(MO_BS_CL,0,MATCH(M$3,MO_Common_ColumnHeader,0)),0)</f>
        <v>0</v>
      </c>
      <c r="N72" s="17">
        <f>IFERROR(INDEX(MO_BS_CL,0,MATCH(N$3,MO_Common_ColumnHeader,0)),0)</f>
        <v>0</v>
      </c>
      <c r="O72" s="18">
        <f>IFERROR(INDEX(MO_BS_CL,0,MATCH(O$3,MO_Common_ColumnHeader,0)),0)</f>
        <v>0</v>
      </c>
      <c r="P72" s="18">
        <f>IFERROR(INDEX(MO_BS_CL,0,MATCH(P$3,MO_Common_ColumnHeader,0)),0)</f>
        <v>0</v>
      </c>
      <c r="Q72" s="17">
        <f>IFERROR(INDEX(MO_BS_CL,0,MATCH(Q$3,MO_Common_ColumnHeader,0)),0)</f>
        <v>0</v>
      </c>
      <c r="R72" s="18">
        <f>IFERROR(INDEX(MO_BS_CL,0,MATCH(R$3,MO_Common_ColumnHeader,0)),0)</f>
        <v>0</v>
      </c>
      <c r="S72" s="18">
        <f>IFERROR(INDEX(MO_BS_CL,0,MATCH(S$3,MO_Common_ColumnHeader,0)),0)</f>
        <v>0</v>
      </c>
      <c r="T72" s="17">
        <f>IFERROR(INDEX(MO_BS_CL,0,MATCH(T$3,MO_Common_ColumnHeader,0)),0)</f>
        <v>0</v>
      </c>
      <c r="U72" s="17">
        <f>IFERROR(INDEX(MO_BS_CL,0,MATCH(U$3,MO_Common_ColumnHeader,0)),0)</f>
        <v>0</v>
      </c>
      <c r="V72" s="17">
        <f>IFERROR(INDEX(MO_BS_CL,0,MATCH(V$3,MO_Common_ColumnHeader,0)),0)</f>
        <v>0</v>
      </c>
      <c r="W72" s="19">
        <f>IFERROR(INDEX(MO_BS_CL,0,MATCH(W$3,MO_Common_ColumnHeader,0)),0)</f>
        <v>0</v>
      </c>
    </row>
    <row r="73" spans="1:24" ht="14.25" customHeight="1" outlineLevel="1" x14ac:dyDescent="0.25">
      <c r="A73" s="280"/>
      <c r="B73" s="281"/>
      <c r="C73" s="271"/>
      <c r="D73" s="74"/>
      <c r="E73" s="74"/>
      <c r="F73" s="75"/>
      <c r="G73" s="75"/>
      <c r="H73" s="74"/>
      <c r="I73" s="75"/>
      <c r="J73" s="75"/>
      <c r="K73" s="74"/>
      <c r="L73" s="75"/>
      <c r="M73" s="75"/>
      <c r="N73" s="74"/>
      <c r="O73" s="75"/>
      <c r="P73" s="75"/>
      <c r="Q73" s="74"/>
      <c r="R73" s="75"/>
      <c r="S73" s="75"/>
      <c r="T73" s="74"/>
      <c r="U73" s="74"/>
      <c r="V73" s="74"/>
      <c r="W73" s="76"/>
      <c r="X73" s="283"/>
    </row>
    <row r="74" spans="1:24" s="307" customFormat="1" ht="14.25" customHeight="1" x14ac:dyDescent="0.25">
      <c r="A74" s="280" t="s">
        <v>29</v>
      </c>
      <c r="B74" s="281"/>
      <c r="C74" s="327"/>
      <c r="D74" s="331" t="str">
        <f t="shared" ref="D74:W74" si="28">IFERROR(D69/D72, "")</f>
        <v/>
      </c>
      <c r="E74" s="331" t="str">
        <f t="shared" si="28"/>
        <v/>
      </c>
      <c r="F74" s="330" t="str">
        <f t="shared" si="28"/>
        <v/>
      </c>
      <c r="G74" s="307" t="str">
        <f t="shared" si="28"/>
        <v/>
      </c>
      <c r="H74" s="331" t="str">
        <f t="shared" si="28"/>
        <v/>
      </c>
      <c r="I74" s="307" t="str">
        <f t="shared" si="28"/>
        <v/>
      </c>
      <c r="J74" s="307" t="str">
        <f t="shared" si="28"/>
        <v/>
      </c>
      <c r="K74" s="331" t="str">
        <f t="shared" si="28"/>
        <v/>
      </c>
      <c r="L74" s="307" t="str">
        <f t="shared" si="28"/>
        <v/>
      </c>
      <c r="M74" s="307" t="str">
        <f t="shared" si="28"/>
        <v/>
      </c>
      <c r="N74" s="331" t="str">
        <f t="shared" si="28"/>
        <v/>
      </c>
      <c r="O74" s="307" t="str">
        <f t="shared" si="28"/>
        <v/>
      </c>
      <c r="P74" s="307" t="str">
        <f t="shared" si="28"/>
        <v/>
      </c>
      <c r="Q74" s="331" t="str">
        <f t="shared" si="28"/>
        <v/>
      </c>
      <c r="R74" s="307" t="str">
        <f t="shared" si="28"/>
        <v/>
      </c>
      <c r="S74" s="307" t="str">
        <f t="shared" si="28"/>
        <v/>
      </c>
      <c r="T74" s="331" t="str">
        <f t="shared" si="28"/>
        <v/>
      </c>
      <c r="U74" s="331" t="str">
        <f t="shared" si="28"/>
        <v/>
      </c>
      <c r="V74" s="331" t="str">
        <f t="shared" si="28"/>
        <v/>
      </c>
      <c r="W74" s="332" t="str">
        <f t="shared" si="28"/>
        <v/>
      </c>
    </row>
    <row r="75" spans="1:24" s="307" customFormat="1" ht="14.25" customHeight="1" x14ac:dyDescent="0.25">
      <c r="A75" s="280" t="s">
        <v>30</v>
      </c>
      <c r="B75" s="281"/>
      <c r="C75" s="327"/>
      <c r="D75" s="331" t="str">
        <f t="shared" ref="D75:W75" si="29">IFERROR((D67+D68)/D72, "")</f>
        <v/>
      </c>
      <c r="E75" s="331" t="str">
        <f t="shared" si="29"/>
        <v/>
      </c>
      <c r="F75" s="330" t="str">
        <f t="shared" si="29"/>
        <v/>
      </c>
      <c r="G75" s="307" t="str">
        <f t="shared" si="29"/>
        <v/>
      </c>
      <c r="H75" s="331" t="str">
        <f t="shared" si="29"/>
        <v/>
      </c>
      <c r="I75" s="307" t="str">
        <f t="shared" si="29"/>
        <v/>
      </c>
      <c r="J75" s="307" t="str">
        <f t="shared" si="29"/>
        <v/>
      </c>
      <c r="K75" s="331" t="str">
        <f t="shared" si="29"/>
        <v/>
      </c>
      <c r="L75" s="307" t="str">
        <f t="shared" si="29"/>
        <v/>
      </c>
      <c r="M75" s="307" t="str">
        <f t="shared" si="29"/>
        <v/>
      </c>
      <c r="N75" s="331" t="str">
        <f t="shared" si="29"/>
        <v/>
      </c>
      <c r="O75" s="307" t="str">
        <f t="shared" si="29"/>
        <v/>
      </c>
      <c r="P75" s="307" t="str">
        <f t="shared" si="29"/>
        <v/>
      </c>
      <c r="Q75" s="331" t="str">
        <f t="shared" si="29"/>
        <v/>
      </c>
      <c r="R75" s="307" t="str">
        <f t="shared" si="29"/>
        <v/>
      </c>
      <c r="S75" s="307" t="str">
        <f t="shared" si="29"/>
        <v/>
      </c>
      <c r="T75" s="331" t="str">
        <f t="shared" si="29"/>
        <v/>
      </c>
      <c r="U75" s="331" t="str">
        <f t="shared" si="29"/>
        <v/>
      </c>
      <c r="V75" s="331" t="str">
        <f t="shared" si="29"/>
        <v/>
      </c>
      <c r="W75" s="332" t="str">
        <f t="shared" si="29"/>
        <v/>
      </c>
    </row>
    <row r="76" spans="1:24" s="307" customFormat="1" ht="14.25" customHeight="1" x14ac:dyDescent="0.25">
      <c r="A76" s="280" t="s">
        <v>31</v>
      </c>
      <c r="B76" s="281"/>
      <c r="C76" s="327"/>
      <c r="D76" s="331" t="str">
        <f t="shared" ref="D76:W76" si="30">IFERROR(D67/D72, "")</f>
        <v/>
      </c>
      <c r="E76" s="331" t="str">
        <f t="shared" si="30"/>
        <v/>
      </c>
      <c r="F76" s="330" t="str">
        <f t="shared" si="30"/>
        <v/>
      </c>
      <c r="G76" s="307" t="str">
        <f t="shared" si="30"/>
        <v/>
      </c>
      <c r="H76" s="331" t="str">
        <f t="shared" si="30"/>
        <v/>
      </c>
      <c r="I76" s="307" t="str">
        <f t="shared" si="30"/>
        <v/>
      </c>
      <c r="J76" s="307" t="str">
        <f t="shared" si="30"/>
        <v/>
      </c>
      <c r="K76" s="331" t="str">
        <f t="shared" si="30"/>
        <v/>
      </c>
      <c r="L76" s="307" t="str">
        <f t="shared" si="30"/>
        <v/>
      </c>
      <c r="M76" s="307" t="str">
        <f t="shared" si="30"/>
        <v/>
      </c>
      <c r="N76" s="331" t="str">
        <f t="shared" si="30"/>
        <v/>
      </c>
      <c r="O76" s="307" t="str">
        <f t="shared" si="30"/>
        <v/>
      </c>
      <c r="P76" s="307" t="str">
        <f t="shared" si="30"/>
        <v/>
      </c>
      <c r="Q76" s="331" t="str">
        <f t="shared" si="30"/>
        <v/>
      </c>
      <c r="R76" s="307" t="str">
        <f t="shared" si="30"/>
        <v/>
      </c>
      <c r="S76" s="307" t="str">
        <f t="shared" si="30"/>
        <v/>
      </c>
      <c r="T76" s="331" t="str">
        <f t="shared" si="30"/>
        <v/>
      </c>
      <c r="U76" s="331" t="str">
        <f t="shared" si="30"/>
        <v/>
      </c>
      <c r="V76" s="331" t="str">
        <f t="shared" si="30"/>
        <v/>
      </c>
      <c r="W76" s="332" t="str">
        <f t="shared" si="30"/>
        <v/>
      </c>
    </row>
    <row r="77" spans="1:24" ht="14.25" customHeight="1" x14ac:dyDescent="0.25">
      <c r="A77" s="297"/>
      <c r="B77" s="298"/>
      <c r="C77" s="299"/>
      <c r="D77" s="300"/>
      <c r="E77" s="300"/>
      <c r="F77" s="298"/>
      <c r="H77" s="300"/>
      <c r="K77" s="300"/>
      <c r="N77" s="300"/>
      <c r="Q77" s="300"/>
      <c r="T77" s="300"/>
      <c r="U77" s="300"/>
      <c r="V77" s="300"/>
      <c r="W77" s="302"/>
      <c r="X77" s="307"/>
    </row>
    <row r="78" spans="1:24" ht="14.25" customHeight="1" x14ac:dyDescent="0.25">
      <c r="A78" s="274" t="s">
        <v>142</v>
      </c>
      <c r="B78" s="275"/>
      <c r="C78" s="276"/>
      <c r="D78" s="277"/>
      <c r="E78" s="277"/>
      <c r="F78" s="278"/>
      <c r="G78" s="277"/>
      <c r="H78" s="277"/>
      <c r="I78" s="277"/>
      <c r="J78" s="277"/>
      <c r="K78" s="277"/>
      <c r="L78" s="277"/>
      <c r="M78" s="277"/>
      <c r="N78" s="277"/>
      <c r="O78" s="277"/>
      <c r="P78" s="277"/>
      <c r="Q78" s="277"/>
      <c r="R78" s="277"/>
      <c r="S78" s="277"/>
      <c r="T78" s="277"/>
      <c r="U78" s="277"/>
      <c r="V78" s="277"/>
      <c r="W78" s="279"/>
      <c r="X78" s="307"/>
    </row>
    <row r="79" spans="1:24" s="283" customFormat="1" ht="14.25" customHeight="1" outlineLevel="1" x14ac:dyDescent="0.25">
      <c r="A79" s="328" t="s">
        <v>27</v>
      </c>
      <c r="B79" s="329"/>
      <c r="C79" s="282"/>
      <c r="D79" s="17">
        <f>IFERROR(INDEX(MO_BSS_Debt_ST,0,MATCH(D$3,MO_Common_ColumnHeader,0)),0)</f>
        <v>0</v>
      </c>
      <c r="E79" s="17">
        <f>IFERROR(INDEX(MO_BSS_Debt_ST,0,MATCH(E$3,MO_Common_ColumnHeader,0)),0)</f>
        <v>0</v>
      </c>
      <c r="F79" s="18">
        <f>IFERROR(INDEX(MO_BSS_Debt_ST,0,MATCH(F$3,MO_Common_ColumnHeader,0)),0)</f>
        <v>0</v>
      </c>
      <c r="G79" s="18">
        <f>IFERROR(INDEX(MO_BSS_Debt_ST,0,MATCH(G$3,MO_Common_ColumnHeader,0)),0)</f>
        <v>0</v>
      </c>
      <c r="H79" s="17">
        <f>IFERROR(INDEX(MO_BSS_Debt_ST,0,MATCH(H$3,MO_Common_ColumnHeader,0)),0)</f>
        <v>0</v>
      </c>
      <c r="I79" s="18">
        <f>IFERROR(INDEX(MO_BSS_Debt_ST,0,MATCH(I$3,MO_Common_ColumnHeader,0)),0)</f>
        <v>0</v>
      </c>
      <c r="J79" s="18">
        <f>IFERROR(INDEX(MO_BSS_Debt_ST,0,MATCH(J$3,MO_Common_ColumnHeader,0)),0)</f>
        <v>0</v>
      </c>
      <c r="K79" s="17">
        <f>IFERROR(INDEX(MO_BSS_Debt_ST,0,MATCH(K$3,MO_Common_ColumnHeader,0)),0)</f>
        <v>0</v>
      </c>
      <c r="L79" s="18">
        <f>IFERROR(INDEX(MO_BSS_Debt_ST,0,MATCH(L$3,MO_Common_ColumnHeader,0)),0)</f>
        <v>0</v>
      </c>
      <c r="M79" s="18">
        <f>IFERROR(INDEX(MO_BSS_Debt_ST,0,MATCH(M$3,MO_Common_ColumnHeader,0)),0)</f>
        <v>0</v>
      </c>
      <c r="N79" s="17">
        <f>IFERROR(INDEX(MO_BSS_Debt_ST,0,MATCH(N$3,MO_Common_ColumnHeader,0)),0)</f>
        <v>0</v>
      </c>
      <c r="O79" s="18">
        <f>IFERROR(INDEX(MO_BSS_Debt_ST,0,MATCH(O$3,MO_Common_ColumnHeader,0)),0)</f>
        <v>0</v>
      </c>
      <c r="P79" s="18">
        <f>IFERROR(INDEX(MO_BSS_Debt_ST,0,MATCH(P$3,MO_Common_ColumnHeader,0)),0)</f>
        <v>0</v>
      </c>
      <c r="Q79" s="17">
        <f>IFERROR(INDEX(MO_BSS_Debt_ST,0,MATCH(Q$3,MO_Common_ColumnHeader,0)),0)</f>
        <v>0</v>
      </c>
      <c r="R79" s="18">
        <f>IFERROR(INDEX(MO_BSS_Debt_ST,0,MATCH(R$3,MO_Common_ColumnHeader,0)),0)</f>
        <v>0</v>
      </c>
      <c r="S79" s="18">
        <f>IFERROR(INDEX(MO_BSS_Debt_ST,0,MATCH(S$3,MO_Common_ColumnHeader,0)),0)</f>
        <v>0</v>
      </c>
      <c r="T79" s="17">
        <f>IFERROR(INDEX(MO_BSS_Debt_ST,0,MATCH(T$3,MO_Common_ColumnHeader,0)),0)</f>
        <v>0</v>
      </c>
      <c r="U79" s="17">
        <f>IFERROR(INDEX(MO_BSS_Debt_ST,0,MATCH(U$3,MO_Common_ColumnHeader,0)),0)</f>
        <v>0</v>
      </c>
      <c r="V79" s="17">
        <f>IFERROR(INDEX(MO_BSS_Debt_ST,0,MATCH(V$3,MO_Common_ColumnHeader,0)),0)</f>
        <v>0</v>
      </c>
      <c r="W79" s="19">
        <f>IFERROR(INDEX(MO_BSS_Debt_ST,0,MATCH(W$3,MO_Common_ColumnHeader,0)),0)</f>
        <v>0</v>
      </c>
      <c r="X79" s="307"/>
    </row>
    <row r="80" spans="1:24" s="283" customFormat="1" ht="14.25" customHeight="1" outlineLevel="1" x14ac:dyDescent="0.25">
      <c r="A80" s="328" t="s">
        <v>32</v>
      </c>
      <c r="B80" s="329"/>
      <c r="C80" s="282"/>
      <c r="D80" s="17">
        <f>IFERROR(INDEX(MO_BSS_Debt_LT,0,MATCH(D$3,MO_Common_ColumnHeader,0)),0)</f>
        <v>0</v>
      </c>
      <c r="E80" s="17">
        <f>IFERROR(INDEX(MO_BSS_Debt_LT,0,MATCH(E$3,MO_Common_ColumnHeader,0)),0)</f>
        <v>0</v>
      </c>
      <c r="F80" s="18">
        <f>IFERROR(INDEX(MO_BSS_Debt_LT,0,MATCH(F$3,MO_Common_ColumnHeader,0)),0)</f>
        <v>0</v>
      </c>
      <c r="G80" s="18">
        <f>IFERROR(INDEX(MO_BSS_Debt_LT,0,MATCH(G$3,MO_Common_ColumnHeader,0)),0)</f>
        <v>0</v>
      </c>
      <c r="H80" s="17">
        <f>IFERROR(INDEX(MO_BSS_Debt_LT,0,MATCH(H$3,MO_Common_ColumnHeader,0)),0)</f>
        <v>0</v>
      </c>
      <c r="I80" s="18">
        <f>IFERROR(INDEX(MO_BSS_Debt_LT,0,MATCH(I$3,MO_Common_ColumnHeader,0)),0)</f>
        <v>0</v>
      </c>
      <c r="J80" s="18">
        <f>IFERROR(INDEX(MO_BSS_Debt_LT,0,MATCH(J$3,MO_Common_ColumnHeader,0)),0)</f>
        <v>0</v>
      </c>
      <c r="K80" s="17">
        <f>IFERROR(INDEX(MO_BSS_Debt_LT,0,MATCH(K$3,MO_Common_ColumnHeader,0)),0)</f>
        <v>0</v>
      </c>
      <c r="L80" s="18">
        <f>IFERROR(INDEX(MO_BSS_Debt_LT,0,MATCH(L$3,MO_Common_ColumnHeader,0)),0)</f>
        <v>0</v>
      </c>
      <c r="M80" s="18">
        <f>IFERROR(INDEX(MO_BSS_Debt_LT,0,MATCH(M$3,MO_Common_ColumnHeader,0)),0)</f>
        <v>0</v>
      </c>
      <c r="N80" s="17">
        <f>IFERROR(INDEX(MO_BSS_Debt_LT,0,MATCH(N$3,MO_Common_ColumnHeader,0)),0)</f>
        <v>0</v>
      </c>
      <c r="O80" s="18">
        <f>IFERROR(INDEX(MO_BSS_Debt_LT,0,MATCH(O$3,MO_Common_ColumnHeader,0)),0)</f>
        <v>0</v>
      </c>
      <c r="P80" s="18">
        <f>IFERROR(INDEX(MO_BSS_Debt_LT,0,MATCH(P$3,MO_Common_ColumnHeader,0)),0)</f>
        <v>0</v>
      </c>
      <c r="Q80" s="17">
        <f>IFERROR(INDEX(MO_BSS_Debt_LT,0,MATCH(Q$3,MO_Common_ColumnHeader,0)),0)</f>
        <v>0</v>
      </c>
      <c r="R80" s="18">
        <f>IFERROR(INDEX(MO_BSS_Debt_LT,0,MATCH(R$3,MO_Common_ColumnHeader,0)),0)</f>
        <v>0</v>
      </c>
      <c r="S80" s="18">
        <f>IFERROR(INDEX(MO_BSS_Debt_LT,0,MATCH(S$3,MO_Common_ColumnHeader,0)),0)</f>
        <v>0</v>
      </c>
      <c r="T80" s="17">
        <f>IFERROR(INDEX(MO_BSS_Debt_LT,0,MATCH(T$3,MO_Common_ColumnHeader,0)),0)</f>
        <v>0</v>
      </c>
      <c r="U80" s="17">
        <f>IFERROR(INDEX(MO_BSS_Debt_LT,0,MATCH(U$3,MO_Common_ColumnHeader,0)),0)</f>
        <v>0</v>
      </c>
      <c r="V80" s="17">
        <f>IFERROR(INDEX(MO_BSS_Debt_LT,0,MATCH(V$3,MO_Common_ColumnHeader,0)),0)</f>
        <v>0</v>
      </c>
      <c r="W80" s="19">
        <f>IFERROR(INDEX(MO_BSS_Debt_LT,0,MATCH(W$3,MO_Common_ColumnHeader,0)),0)</f>
        <v>0</v>
      </c>
      <c r="X80" s="307"/>
    </row>
    <row r="81" spans="1:24" s="283" customFormat="1" ht="14.25" customHeight="1" outlineLevel="1" x14ac:dyDescent="0.25">
      <c r="A81" s="328" t="s">
        <v>33</v>
      </c>
      <c r="B81" s="329"/>
      <c r="C81" s="282"/>
      <c r="D81" s="17">
        <f>IFERROR(INDEX(MO_BSS_Debt,0,MATCH(D$3,MO_Common_ColumnHeader,0)),0)</f>
        <v>0</v>
      </c>
      <c r="E81" s="17">
        <f>IFERROR(INDEX(MO_BSS_Debt,0,MATCH(E$3,MO_Common_ColumnHeader,0)),0)</f>
        <v>0</v>
      </c>
      <c r="F81" s="18">
        <f>IFERROR(INDEX(MO_BSS_Debt,0,MATCH(F$3,MO_Common_ColumnHeader,0)),0)</f>
        <v>0</v>
      </c>
      <c r="G81" s="18">
        <f>IFERROR(INDEX(MO_BSS_Debt,0,MATCH(G$3,MO_Common_ColumnHeader,0)),0)</f>
        <v>0</v>
      </c>
      <c r="H81" s="17">
        <f>IFERROR(INDEX(MO_BSS_Debt,0,MATCH(H$3,MO_Common_ColumnHeader,0)),0)</f>
        <v>0</v>
      </c>
      <c r="I81" s="18">
        <f>IFERROR(INDEX(MO_BSS_Debt,0,MATCH(I$3,MO_Common_ColumnHeader,0)),0)</f>
        <v>0</v>
      </c>
      <c r="J81" s="18">
        <f>IFERROR(INDEX(MO_BSS_Debt,0,MATCH(J$3,MO_Common_ColumnHeader,0)),0)</f>
        <v>0</v>
      </c>
      <c r="K81" s="17">
        <f>IFERROR(INDEX(MO_BSS_Debt,0,MATCH(K$3,MO_Common_ColumnHeader,0)),0)</f>
        <v>0</v>
      </c>
      <c r="L81" s="18">
        <f>IFERROR(INDEX(MO_BSS_Debt,0,MATCH(L$3,MO_Common_ColumnHeader,0)),0)</f>
        <v>0</v>
      </c>
      <c r="M81" s="18">
        <f>IFERROR(INDEX(MO_BSS_Debt,0,MATCH(M$3,MO_Common_ColumnHeader,0)),0)</f>
        <v>0</v>
      </c>
      <c r="N81" s="17">
        <f>IFERROR(INDEX(MO_BSS_Debt,0,MATCH(N$3,MO_Common_ColumnHeader,0)),0)</f>
        <v>0</v>
      </c>
      <c r="O81" s="18">
        <f>IFERROR(INDEX(MO_BSS_Debt,0,MATCH(O$3,MO_Common_ColumnHeader,0)),0)</f>
        <v>0</v>
      </c>
      <c r="P81" s="18">
        <f>IFERROR(INDEX(MO_BSS_Debt,0,MATCH(P$3,MO_Common_ColumnHeader,0)),0)</f>
        <v>0</v>
      </c>
      <c r="Q81" s="17">
        <f>IFERROR(INDEX(MO_BSS_Debt,0,MATCH(Q$3,MO_Common_ColumnHeader,0)),0)</f>
        <v>0</v>
      </c>
      <c r="R81" s="18">
        <f>IFERROR(INDEX(MO_BSS_Debt,0,MATCH(R$3,MO_Common_ColumnHeader,0)),0)</f>
        <v>0</v>
      </c>
      <c r="S81" s="18">
        <f>IFERROR(INDEX(MO_BSS_Debt,0,MATCH(S$3,MO_Common_ColumnHeader,0)),0)</f>
        <v>0</v>
      </c>
      <c r="T81" s="17">
        <f>IFERROR(INDEX(MO_BSS_Debt,0,MATCH(T$3,MO_Common_ColumnHeader,0)),0)</f>
        <v>0</v>
      </c>
      <c r="U81" s="17">
        <f>IFERROR(INDEX(MO_BSS_Debt,0,MATCH(U$3,MO_Common_ColumnHeader,0)),0)</f>
        <v>0</v>
      </c>
      <c r="V81" s="17">
        <f>IFERROR(INDEX(MO_BSS_Debt,0,MATCH(V$3,MO_Common_ColumnHeader,0)),0)</f>
        <v>0</v>
      </c>
      <c r="W81" s="19">
        <f>IFERROR(INDEX(MO_BSS_Debt,0,MATCH(W$3,MO_Common_ColumnHeader,0)),0)</f>
        <v>0</v>
      </c>
      <c r="X81" s="307"/>
    </row>
    <row r="82" spans="1:24" s="283" customFormat="1" ht="14.25" customHeight="1" outlineLevel="1" x14ac:dyDescent="0.25">
      <c r="A82" s="328" t="s">
        <v>34</v>
      </c>
      <c r="B82" s="329"/>
      <c r="C82" s="282"/>
      <c r="D82" s="17">
        <f>IFERROR(INDEX(MO_BSS_OL,0,MATCH(D$3,MO_Common_ColumnHeader,0)),0)</f>
        <v>0</v>
      </c>
      <c r="E82" s="17">
        <f>IFERROR(INDEX(MO_BSS_OL,0,MATCH(E$3,MO_Common_ColumnHeader,0)),0)</f>
        <v>0</v>
      </c>
      <c r="F82" s="18">
        <f>IFERROR(INDEX(MO_BSS_OL,0,MATCH(F$3,MO_Common_ColumnHeader,0)),0)</f>
        <v>0</v>
      </c>
      <c r="G82" s="18">
        <f>IFERROR(INDEX(MO_BSS_OL,0,MATCH(G$3,MO_Common_ColumnHeader,0)),0)</f>
        <v>0</v>
      </c>
      <c r="H82" s="17">
        <f>IFERROR(INDEX(MO_BSS_OL,0,MATCH(H$3,MO_Common_ColumnHeader,0)),0)</f>
        <v>0</v>
      </c>
      <c r="I82" s="18">
        <f>IFERROR(INDEX(MO_BSS_OL,0,MATCH(I$3,MO_Common_ColumnHeader,0)),0)</f>
        <v>0</v>
      </c>
      <c r="J82" s="18">
        <f>IFERROR(INDEX(MO_BSS_OL,0,MATCH(J$3,MO_Common_ColumnHeader,0)),0)</f>
        <v>0</v>
      </c>
      <c r="K82" s="17">
        <f>IFERROR(INDEX(MO_BSS_OL,0,MATCH(K$3,MO_Common_ColumnHeader,0)),0)</f>
        <v>0</v>
      </c>
      <c r="L82" s="18">
        <f>IFERROR(INDEX(MO_BSS_OL,0,MATCH(L$3,MO_Common_ColumnHeader,0)),0)</f>
        <v>0</v>
      </c>
      <c r="M82" s="18">
        <f>IFERROR(INDEX(MO_BSS_OL,0,MATCH(M$3,MO_Common_ColumnHeader,0)),0)</f>
        <v>0</v>
      </c>
      <c r="N82" s="17">
        <f>IFERROR(INDEX(MO_BSS_OL,0,MATCH(N$3,MO_Common_ColumnHeader,0)),0)</f>
        <v>0</v>
      </c>
      <c r="O82" s="18">
        <f>IFERROR(INDEX(MO_BSS_OL,0,MATCH(O$3,MO_Common_ColumnHeader,0)),0)</f>
        <v>0</v>
      </c>
      <c r="P82" s="18">
        <f>IFERROR(INDEX(MO_BSS_OL,0,MATCH(P$3,MO_Common_ColumnHeader,0)),0)</f>
        <v>0</v>
      </c>
      <c r="Q82" s="17">
        <f>IFERROR(INDEX(MO_BSS_OL,0,MATCH(Q$3,MO_Common_ColumnHeader,0)),0)</f>
        <v>0</v>
      </c>
      <c r="R82" s="18">
        <f>IFERROR(INDEX(MO_BSS_OL,0,MATCH(R$3,MO_Common_ColumnHeader,0)),0)</f>
        <v>0</v>
      </c>
      <c r="S82" s="18">
        <f>IFERROR(INDEX(MO_BSS_OL,0,MATCH(S$3,MO_Common_ColumnHeader,0)),0)</f>
        <v>0</v>
      </c>
      <c r="T82" s="17">
        <f>IFERROR(INDEX(MO_BSS_OL,0,MATCH(T$3,MO_Common_ColumnHeader,0)),0)</f>
        <v>0</v>
      </c>
      <c r="U82" s="17">
        <f>IFERROR(INDEX(MO_BSS_OL,0,MATCH(U$3,MO_Common_ColumnHeader,0)),0)</f>
        <v>0</v>
      </c>
      <c r="V82" s="17">
        <f>IFERROR(INDEX(MO_BSS_OL,0,MATCH(V$3,MO_Common_ColumnHeader,0)),0)</f>
        <v>0</v>
      </c>
      <c r="W82" s="19">
        <f>IFERROR(INDEX(MO_BSS_OL,0,MATCH(W$3,MO_Common_ColumnHeader,0)),0)</f>
        <v>0</v>
      </c>
      <c r="X82" s="307"/>
    </row>
    <row r="83" spans="1:24" s="283" customFormat="1" ht="14.25" customHeight="1" outlineLevel="1" x14ac:dyDescent="0.25">
      <c r="A83" s="333"/>
      <c r="B83" s="334"/>
      <c r="C83" s="282"/>
      <c r="D83" s="17"/>
      <c r="E83" s="17"/>
      <c r="F83" s="81"/>
      <c r="G83" s="81"/>
      <c r="H83" s="17"/>
      <c r="I83" s="81"/>
      <c r="J83" s="81"/>
      <c r="K83" s="17"/>
      <c r="L83" s="81"/>
      <c r="M83" s="81"/>
      <c r="N83" s="17"/>
      <c r="O83" s="81"/>
      <c r="P83" s="81"/>
      <c r="Q83" s="17"/>
      <c r="R83" s="81"/>
      <c r="S83" s="81"/>
      <c r="T83" s="17"/>
      <c r="U83" s="17"/>
      <c r="V83" s="17"/>
      <c r="W83" s="19"/>
      <c r="X83" s="307"/>
    </row>
    <row r="84" spans="1:24" s="283" customFormat="1" ht="14.25" customHeight="1" outlineLevel="1" x14ac:dyDescent="0.25">
      <c r="A84" s="328" t="s">
        <v>35</v>
      </c>
      <c r="B84" s="329"/>
      <c r="C84" s="282"/>
      <c r="D84" s="17">
        <f>IFERROR(INDEX(MO_BS_TA,0,MATCH(D$3,MO_Common_ColumnHeader,0)),0)</f>
        <v>0</v>
      </c>
      <c r="E84" s="17">
        <f>IFERROR(INDEX(MO_BS_TA,0,MATCH(E$3,MO_Common_ColumnHeader,0)),0)</f>
        <v>0</v>
      </c>
      <c r="F84" s="18">
        <f>IFERROR(INDEX(MO_BS_TA,0,MATCH(F$3,MO_Common_ColumnHeader,0)),0)</f>
        <v>0</v>
      </c>
      <c r="G84" s="18">
        <f>IFERROR(INDEX(MO_BS_TA,0,MATCH(G$3,MO_Common_ColumnHeader,0)),0)</f>
        <v>0</v>
      </c>
      <c r="H84" s="17">
        <f>IFERROR(INDEX(MO_BS_TA,0,MATCH(H$3,MO_Common_ColumnHeader,0)),0)</f>
        <v>0</v>
      </c>
      <c r="I84" s="18">
        <f>IFERROR(INDEX(MO_BS_TA,0,MATCH(I$3,MO_Common_ColumnHeader,0)),0)</f>
        <v>0</v>
      </c>
      <c r="J84" s="18">
        <f>IFERROR(INDEX(MO_BS_TA,0,MATCH(J$3,MO_Common_ColumnHeader,0)),0)</f>
        <v>0</v>
      </c>
      <c r="K84" s="17">
        <f>IFERROR(INDEX(MO_BS_TA,0,MATCH(K$3,MO_Common_ColumnHeader,0)),0)</f>
        <v>0</v>
      </c>
      <c r="L84" s="18">
        <f>IFERROR(INDEX(MO_BS_TA,0,MATCH(L$3,MO_Common_ColumnHeader,0)),0)</f>
        <v>0</v>
      </c>
      <c r="M84" s="18">
        <f>IFERROR(INDEX(MO_BS_TA,0,MATCH(M$3,MO_Common_ColumnHeader,0)),0)</f>
        <v>0</v>
      </c>
      <c r="N84" s="17">
        <f>IFERROR(INDEX(MO_BS_TA,0,MATCH(N$3,MO_Common_ColumnHeader,0)),0)</f>
        <v>0</v>
      </c>
      <c r="O84" s="18">
        <f>IFERROR(INDEX(MO_BS_TA,0,MATCH(O$3,MO_Common_ColumnHeader,0)),0)</f>
        <v>0</v>
      </c>
      <c r="P84" s="18">
        <f>IFERROR(INDEX(MO_BS_TA,0,MATCH(P$3,MO_Common_ColumnHeader,0)),0)</f>
        <v>0</v>
      </c>
      <c r="Q84" s="17">
        <f>IFERROR(INDEX(MO_BS_TA,0,MATCH(Q$3,MO_Common_ColumnHeader,0)),0)</f>
        <v>0</v>
      </c>
      <c r="R84" s="18">
        <f>IFERROR(INDEX(MO_BS_TA,0,MATCH(R$3,MO_Common_ColumnHeader,0)),0)</f>
        <v>0</v>
      </c>
      <c r="S84" s="18">
        <f>IFERROR(INDEX(MO_BS_TA,0,MATCH(S$3,MO_Common_ColumnHeader,0)),0)</f>
        <v>0</v>
      </c>
      <c r="T84" s="17">
        <f>IFERROR(INDEX(MO_BS_TA,0,MATCH(T$3,MO_Common_ColumnHeader,0)),0)</f>
        <v>0</v>
      </c>
      <c r="U84" s="17">
        <f>IFERROR(INDEX(MO_BS_TA,0,MATCH(U$3,MO_Common_ColumnHeader,0)),0)</f>
        <v>0</v>
      </c>
      <c r="V84" s="17">
        <f>IFERROR(INDEX(MO_BS_TA,0,MATCH(V$3,MO_Common_ColumnHeader,0)),0)</f>
        <v>0</v>
      </c>
      <c r="W84" s="19">
        <f>IFERROR(INDEX(MO_BS_TA,0,MATCH(W$3,MO_Common_ColumnHeader,0)),0)</f>
        <v>0</v>
      </c>
      <c r="X84" s="307"/>
    </row>
    <row r="85" spans="1:24" s="283" customFormat="1" ht="14.25" customHeight="1" outlineLevel="1" x14ac:dyDescent="0.25">
      <c r="A85" s="328" t="s">
        <v>36</v>
      </c>
      <c r="B85" s="329"/>
      <c r="C85" s="282"/>
      <c r="D85" s="17">
        <f>IFERROR(INDEX(MO_BS_TL,0,MATCH(D$3,MO_Common_ColumnHeader,0)),0)</f>
        <v>0</v>
      </c>
      <c r="E85" s="17">
        <f>IFERROR(INDEX(MO_BS_TL,0,MATCH(E$3,MO_Common_ColumnHeader,0)),0)</f>
        <v>0</v>
      </c>
      <c r="F85" s="18">
        <f>IFERROR(INDEX(MO_BS_TL,0,MATCH(F$3,MO_Common_ColumnHeader,0)),0)</f>
        <v>0</v>
      </c>
      <c r="G85" s="18">
        <f>IFERROR(INDEX(MO_BS_TL,0,MATCH(G$3,MO_Common_ColumnHeader,0)),0)</f>
        <v>0</v>
      </c>
      <c r="H85" s="17">
        <f>IFERROR(INDEX(MO_BS_TL,0,MATCH(H$3,MO_Common_ColumnHeader,0)),0)</f>
        <v>0</v>
      </c>
      <c r="I85" s="18">
        <f>IFERROR(INDEX(MO_BS_TL,0,MATCH(I$3,MO_Common_ColumnHeader,0)),0)</f>
        <v>0</v>
      </c>
      <c r="J85" s="18">
        <f>IFERROR(INDEX(MO_BS_TL,0,MATCH(J$3,MO_Common_ColumnHeader,0)),0)</f>
        <v>0</v>
      </c>
      <c r="K85" s="17">
        <f>IFERROR(INDEX(MO_BS_TL,0,MATCH(K$3,MO_Common_ColumnHeader,0)),0)</f>
        <v>0</v>
      </c>
      <c r="L85" s="18">
        <f>IFERROR(INDEX(MO_BS_TL,0,MATCH(L$3,MO_Common_ColumnHeader,0)),0)</f>
        <v>0</v>
      </c>
      <c r="M85" s="18">
        <f>IFERROR(INDEX(MO_BS_TL,0,MATCH(M$3,MO_Common_ColumnHeader,0)),0)</f>
        <v>0</v>
      </c>
      <c r="N85" s="17">
        <f>IFERROR(INDEX(MO_BS_TL,0,MATCH(N$3,MO_Common_ColumnHeader,0)),0)</f>
        <v>0</v>
      </c>
      <c r="O85" s="18">
        <f>IFERROR(INDEX(MO_BS_TL,0,MATCH(O$3,MO_Common_ColumnHeader,0)),0)</f>
        <v>0</v>
      </c>
      <c r="P85" s="18">
        <f>IFERROR(INDEX(MO_BS_TL,0,MATCH(P$3,MO_Common_ColumnHeader,0)),0)</f>
        <v>0</v>
      </c>
      <c r="Q85" s="17">
        <f>IFERROR(INDEX(MO_BS_TL,0,MATCH(Q$3,MO_Common_ColumnHeader,0)),0)</f>
        <v>0</v>
      </c>
      <c r="R85" s="18">
        <f>IFERROR(INDEX(MO_BS_TL,0,MATCH(R$3,MO_Common_ColumnHeader,0)),0)</f>
        <v>0</v>
      </c>
      <c r="S85" s="18">
        <f>IFERROR(INDEX(MO_BS_TL,0,MATCH(S$3,MO_Common_ColumnHeader,0)),0)</f>
        <v>0</v>
      </c>
      <c r="T85" s="17">
        <f>IFERROR(INDEX(MO_BS_TL,0,MATCH(T$3,MO_Common_ColumnHeader,0)),0)</f>
        <v>0</v>
      </c>
      <c r="U85" s="17">
        <f>IFERROR(INDEX(MO_BS_TL,0,MATCH(U$3,MO_Common_ColumnHeader,0)),0)</f>
        <v>0</v>
      </c>
      <c r="V85" s="17">
        <f>IFERROR(INDEX(MO_BS_TL,0,MATCH(V$3,MO_Common_ColumnHeader,0)),0)</f>
        <v>0</v>
      </c>
      <c r="W85" s="19">
        <f>IFERROR(INDEX(MO_BS_TL,0,MATCH(W$3,MO_Common_ColumnHeader,0)),0)</f>
        <v>0</v>
      </c>
      <c r="X85" s="307"/>
    </row>
    <row r="86" spans="1:24" s="283" customFormat="1" ht="14.25" customHeight="1" outlineLevel="1" x14ac:dyDescent="0.25">
      <c r="A86" s="328" t="s">
        <v>37</v>
      </c>
      <c r="B86" s="329"/>
      <c r="C86" s="282"/>
      <c r="D86" s="17">
        <f>IFERROR(INDEX(MO_BS_SE,0,MATCH(D$3,MO_Common_ColumnHeader,0)),0)</f>
        <v>0</v>
      </c>
      <c r="E86" s="17">
        <f>IFERROR(INDEX(MO_BS_SE,0,MATCH(E$3,MO_Common_ColumnHeader,0)),0)</f>
        <v>0</v>
      </c>
      <c r="F86" s="18">
        <f>IFERROR(INDEX(MO_BS_SE,0,MATCH(F$3,MO_Common_ColumnHeader,0)),0)</f>
        <v>0</v>
      </c>
      <c r="G86" s="18">
        <f>IFERROR(INDEX(MO_BS_SE,0,MATCH(G$3,MO_Common_ColumnHeader,0)),0)</f>
        <v>0</v>
      </c>
      <c r="H86" s="17">
        <f>IFERROR(INDEX(MO_BS_SE,0,MATCH(H$3,MO_Common_ColumnHeader,0)),0)</f>
        <v>0</v>
      </c>
      <c r="I86" s="18">
        <f>IFERROR(INDEX(MO_BS_SE,0,MATCH(I$3,MO_Common_ColumnHeader,0)),0)</f>
        <v>0</v>
      </c>
      <c r="J86" s="18">
        <f>IFERROR(INDEX(MO_BS_SE,0,MATCH(J$3,MO_Common_ColumnHeader,0)),0)</f>
        <v>0</v>
      </c>
      <c r="K86" s="17">
        <f>IFERROR(INDEX(MO_BS_SE,0,MATCH(K$3,MO_Common_ColumnHeader,0)),0)</f>
        <v>0</v>
      </c>
      <c r="L86" s="18">
        <f>IFERROR(INDEX(MO_BS_SE,0,MATCH(L$3,MO_Common_ColumnHeader,0)),0)</f>
        <v>0</v>
      </c>
      <c r="M86" s="18">
        <f>IFERROR(INDEX(MO_BS_SE,0,MATCH(M$3,MO_Common_ColumnHeader,0)),0)</f>
        <v>0</v>
      </c>
      <c r="N86" s="17">
        <f>IFERROR(INDEX(MO_BS_SE,0,MATCH(N$3,MO_Common_ColumnHeader,0)),0)</f>
        <v>0</v>
      </c>
      <c r="O86" s="18">
        <f>IFERROR(INDEX(MO_BS_SE,0,MATCH(O$3,MO_Common_ColumnHeader,0)),0)</f>
        <v>0</v>
      </c>
      <c r="P86" s="18">
        <f>IFERROR(INDEX(MO_BS_SE,0,MATCH(P$3,MO_Common_ColumnHeader,0)),0)</f>
        <v>0</v>
      </c>
      <c r="Q86" s="17">
        <f>IFERROR(INDEX(MO_BS_SE,0,MATCH(Q$3,MO_Common_ColumnHeader,0)),0)</f>
        <v>0</v>
      </c>
      <c r="R86" s="18">
        <f>IFERROR(INDEX(MO_BS_SE,0,MATCH(R$3,MO_Common_ColumnHeader,0)),0)</f>
        <v>0</v>
      </c>
      <c r="S86" s="18">
        <f>IFERROR(INDEX(MO_BS_SE,0,MATCH(S$3,MO_Common_ColumnHeader,0)),0)</f>
        <v>0</v>
      </c>
      <c r="T86" s="17">
        <f>IFERROR(INDEX(MO_BS_SE,0,MATCH(T$3,MO_Common_ColumnHeader,0)),0)</f>
        <v>0</v>
      </c>
      <c r="U86" s="17">
        <f>IFERROR(INDEX(MO_BS_SE,0,MATCH(U$3,MO_Common_ColumnHeader,0)),0)</f>
        <v>0</v>
      </c>
      <c r="V86" s="17">
        <f>IFERROR(INDEX(MO_BS_SE,0,MATCH(V$3,MO_Common_ColumnHeader,0)),0)</f>
        <v>0</v>
      </c>
      <c r="W86" s="19">
        <f>IFERROR(INDEX(MO_BS_SE,0,MATCH(W$3,MO_Common_ColumnHeader,0)),0)</f>
        <v>0</v>
      </c>
      <c r="X86" s="307"/>
    </row>
    <row r="87" spans="1:24" s="283" customFormat="1" ht="14.25" customHeight="1" outlineLevel="1" x14ac:dyDescent="0.25">
      <c r="A87" s="328" t="s">
        <v>38</v>
      </c>
      <c r="B87" s="329"/>
      <c r="C87" s="282"/>
      <c r="D87" s="17">
        <f>IFERROR(INDEX(MO_BS_NCI,0,MATCH(D$3,MO_Common_ColumnHeader,0)),0)</f>
        <v>0</v>
      </c>
      <c r="E87" s="17">
        <f>IFERROR(INDEX(MO_BS_NCI,0,MATCH(E$3,MO_Common_ColumnHeader,0)),0)</f>
        <v>0</v>
      </c>
      <c r="F87" s="18">
        <f>IFERROR(INDEX(MO_BS_NCI,0,MATCH(F$3,MO_Common_ColumnHeader,0)),0)</f>
        <v>0</v>
      </c>
      <c r="G87" s="18">
        <f>IFERROR(INDEX(MO_BS_NCI,0,MATCH(G$3,MO_Common_ColumnHeader,0)),0)</f>
        <v>0</v>
      </c>
      <c r="H87" s="17">
        <f>IFERROR(INDEX(MO_BS_NCI,0,MATCH(H$3,MO_Common_ColumnHeader,0)),0)</f>
        <v>0</v>
      </c>
      <c r="I87" s="18">
        <f>IFERROR(INDEX(MO_BS_NCI,0,MATCH(I$3,MO_Common_ColumnHeader,0)),0)</f>
        <v>0</v>
      </c>
      <c r="J87" s="18">
        <f>IFERROR(INDEX(MO_BS_NCI,0,MATCH(J$3,MO_Common_ColumnHeader,0)),0)</f>
        <v>0</v>
      </c>
      <c r="K87" s="17">
        <f>IFERROR(INDEX(MO_BS_NCI,0,MATCH(K$3,MO_Common_ColumnHeader,0)),0)</f>
        <v>0</v>
      </c>
      <c r="L87" s="18">
        <f>IFERROR(INDEX(MO_BS_NCI,0,MATCH(L$3,MO_Common_ColumnHeader,0)),0)</f>
        <v>0</v>
      </c>
      <c r="M87" s="18">
        <f>IFERROR(INDEX(MO_BS_NCI,0,MATCH(M$3,MO_Common_ColumnHeader,0)),0)</f>
        <v>0</v>
      </c>
      <c r="N87" s="17">
        <f>IFERROR(INDEX(MO_BS_NCI,0,MATCH(N$3,MO_Common_ColumnHeader,0)),0)</f>
        <v>0</v>
      </c>
      <c r="O87" s="18">
        <f>IFERROR(INDEX(MO_BS_NCI,0,MATCH(O$3,MO_Common_ColumnHeader,0)),0)</f>
        <v>0</v>
      </c>
      <c r="P87" s="18">
        <f>IFERROR(INDEX(MO_BS_NCI,0,MATCH(P$3,MO_Common_ColumnHeader,0)),0)</f>
        <v>0</v>
      </c>
      <c r="Q87" s="17">
        <f>IFERROR(INDEX(MO_BS_NCI,0,MATCH(Q$3,MO_Common_ColumnHeader,0)),0)</f>
        <v>0</v>
      </c>
      <c r="R87" s="18">
        <f>IFERROR(INDEX(MO_BS_NCI,0,MATCH(R$3,MO_Common_ColumnHeader,0)),0)</f>
        <v>0</v>
      </c>
      <c r="S87" s="18">
        <f>IFERROR(INDEX(MO_BS_NCI,0,MATCH(S$3,MO_Common_ColumnHeader,0)),0)</f>
        <v>0</v>
      </c>
      <c r="T87" s="17">
        <f>IFERROR(INDEX(MO_BS_NCI,0,MATCH(T$3,MO_Common_ColumnHeader,0)),0)</f>
        <v>0</v>
      </c>
      <c r="U87" s="17">
        <f>IFERROR(INDEX(MO_BS_NCI,0,MATCH(U$3,MO_Common_ColumnHeader,0)),0)</f>
        <v>0</v>
      </c>
      <c r="V87" s="17">
        <f>IFERROR(INDEX(MO_BS_NCI,0,MATCH(V$3,MO_Common_ColumnHeader,0)),0)</f>
        <v>0</v>
      </c>
      <c r="W87" s="19">
        <f>IFERROR(INDEX(MO_BS_NCI,0,MATCH(W$3,MO_Common_ColumnHeader,0)),0)</f>
        <v>0</v>
      </c>
      <c r="X87" s="307"/>
    </row>
    <row r="88" spans="1:24" s="32" customFormat="1" ht="14.25" customHeight="1" outlineLevel="1" x14ac:dyDescent="0.25">
      <c r="A88" s="27"/>
      <c r="B88" s="200"/>
      <c r="C88" s="230"/>
      <c r="D88" s="28"/>
      <c r="E88" s="28"/>
      <c r="F88" s="29"/>
      <c r="G88" s="30"/>
      <c r="H88" s="28"/>
      <c r="I88" s="30"/>
      <c r="J88" s="30"/>
      <c r="K88" s="28"/>
      <c r="L88" s="30"/>
      <c r="M88" s="30"/>
      <c r="N88" s="28"/>
      <c r="O88" s="30"/>
      <c r="P88" s="30"/>
      <c r="Q88" s="28"/>
      <c r="R88" s="30"/>
      <c r="S88" s="30"/>
      <c r="T88" s="28"/>
      <c r="U88" s="28"/>
      <c r="V88" s="28"/>
      <c r="W88" s="31"/>
      <c r="X88" s="307"/>
    </row>
    <row r="89" spans="1:24" s="32" customFormat="1" ht="14.25" customHeight="1" x14ac:dyDescent="0.25">
      <c r="A89" s="27" t="s">
        <v>39</v>
      </c>
      <c r="B89" s="200"/>
      <c r="C89" s="238" t="s">
        <v>135</v>
      </c>
      <c r="D89" s="28" t="str">
        <f>IFERROR((D80+IFERROR(INDEX(MO_BS_OL_NonCurrent,0,MATCH(D$3,MO_Common_ColumnHeader,0)),D82))/D84,"")</f>
        <v/>
      </c>
      <c r="E89" s="28" t="str">
        <f>IFERROR((E80+IFERROR(INDEX(MO_BS_OL_NonCurrent,0,MATCH(E$3,MO_Common_ColumnHeader,0)),E82))/E84,"")</f>
        <v/>
      </c>
      <c r="F89" s="29" t="str">
        <f>IFERROR((F80+IFERROR(INDEX(MO_BS_OL_NonCurrent,0,MATCH(F$3,MO_Common_ColumnHeader,0)),F82))/F84,"")</f>
        <v/>
      </c>
      <c r="G89" s="30" t="str">
        <f>IFERROR((G80+IFERROR(INDEX(MO_BS_OL_NonCurrent,0,MATCH(G$3,MO_Common_ColumnHeader,0)),G82))/G84,"")</f>
        <v/>
      </c>
      <c r="H89" s="28" t="str">
        <f>IFERROR((H80+IFERROR(INDEX(MO_BS_OL_NonCurrent,0,MATCH(H$3,MO_Common_ColumnHeader,0)),H82))/H84,"")</f>
        <v/>
      </c>
      <c r="I89" s="30" t="str">
        <f>IFERROR((I80+IFERROR(INDEX(MO_BS_OL_NonCurrent,0,MATCH(I$3,MO_Common_ColumnHeader,0)),I82))/I84,"")</f>
        <v/>
      </c>
      <c r="J89" s="30" t="str">
        <f>IFERROR((J80+IFERROR(INDEX(MO_BS_OL_NonCurrent,0,MATCH(J$3,MO_Common_ColumnHeader,0)),J82))/J84,"")</f>
        <v/>
      </c>
      <c r="K89" s="28" t="str">
        <f>IFERROR((K80+IFERROR(INDEX(MO_BS_OL_NonCurrent,0,MATCH(K$3,MO_Common_ColumnHeader,0)),K82))/K84,"")</f>
        <v/>
      </c>
      <c r="L89" s="30" t="str">
        <f>IFERROR((L80+IFERROR(INDEX(MO_BS_OL_NonCurrent,0,MATCH(L$3,MO_Common_ColumnHeader,0)),L82))/L84,"")</f>
        <v/>
      </c>
      <c r="M89" s="30" t="str">
        <f>IFERROR((M80+IFERROR(INDEX(MO_BS_OL_NonCurrent,0,MATCH(M$3,MO_Common_ColumnHeader,0)),M82))/M84,"")</f>
        <v/>
      </c>
      <c r="N89" s="28" t="str">
        <f>IFERROR((N80+IFERROR(INDEX(MO_BS_OL_NonCurrent,0,MATCH(N$3,MO_Common_ColumnHeader,0)),N82))/N84,"")</f>
        <v/>
      </c>
      <c r="O89" s="30" t="str">
        <f>IFERROR((O80+IFERROR(INDEX(MO_BS_OL_NonCurrent,0,MATCH(O$3,MO_Common_ColumnHeader,0)),O82))/O84,"")</f>
        <v/>
      </c>
      <c r="P89" s="30" t="str">
        <f>IFERROR((P80+IFERROR(INDEX(MO_BS_OL_NonCurrent,0,MATCH(P$3,MO_Common_ColumnHeader,0)),P82))/P84,"")</f>
        <v/>
      </c>
      <c r="Q89" s="28" t="str">
        <f>IFERROR((Q80+IFERROR(INDEX(MO_BS_OL_NonCurrent,0,MATCH(Q$3,MO_Common_ColumnHeader,0)),Q82))/Q84,"")</f>
        <v/>
      </c>
      <c r="R89" s="30" t="str">
        <f>IFERROR((R80+IFERROR(INDEX(MO_BS_OL_NonCurrent,0,MATCH(R$3,MO_Common_ColumnHeader,0)),R82))/R84,"")</f>
        <v/>
      </c>
      <c r="S89" s="30" t="str">
        <f>IFERROR((S80+IFERROR(INDEX(MO_BS_OL_NonCurrent,0,MATCH(S$3,MO_Common_ColumnHeader,0)),S82))/S84,"")</f>
        <v/>
      </c>
      <c r="T89" s="28" t="str">
        <f>IFERROR((T80+IFERROR(INDEX(MO_BS_OL_NonCurrent,0,MATCH(T$3,MO_Common_ColumnHeader,0)),T82))/T84,"")</f>
        <v/>
      </c>
      <c r="U89" s="28" t="str">
        <f>IFERROR((U80+IFERROR(INDEX(MO_BS_OL_NonCurrent,0,MATCH(U$3,MO_Common_ColumnHeader,0)),U82))/U84,"")</f>
        <v/>
      </c>
      <c r="V89" s="28" t="str">
        <f>IFERROR((V80+IFERROR(INDEX(MO_BS_OL_NonCurrent,0,MATCH(V$3,MO_Common_ColumnHeader,0)),V82))/V84,"")</f>
        <v/>
      </c>
      <c r="W89" s="31" t="str">
        <f>IFERROR((W80+IFERROR(INDEX(MO_BS_OL_NonCurrent,0,MATCH(W$3,MO_Common_ColumnHeader,0)),W82))/W84,"")</f>
        <v/>
      </c>
      <c r="X89" s="307"/>
    </row>
    <row r="90" spans="1:24" s="32" customFormat="1" ht="14.25" customHeight="1" x14ac:dyDescent="0.25">
      <c r="A90" s="27" t="s">
        <v>40</v>
      </c>
      <c r="B90" s="200"/>
      <c r="C90" s="238" t="s">
        <v>136</v>
      </c>
      <c r="D90" s="28" t="str">
        <f t="shared" ref="D90:W90" si="31">IFERROR((D81+D82)/D84, "")</f>
        <v/>
      </c>
      <c r="E90" s="28" t="str">
        <f t="shared" si="31"/>
        <v/>
      </c>
      <c r="F90" s="29" t="str">
        <f t="shared" si="31"/>
        <v/>
      </c>
      <c r="G90" s="30" t="str">
        <f t="shared" si="31"/>
        <v/>
      </c>
      <c r="H90" s="28" t="str">
        <f t="shared" si="31"/>
        <v/>
      </c>
      <c r="I90" s="30" t="str">
        <f t="shared" si="31"/>
        <v/>
      </c>
      <c r="J90" s="30" t="str">
        <f t="shared" si="31"/>
        <v/>
      </c>
      <c r="K90" s="28" t="str">
        <f t="shared" si="31"/>
        <v/>
      </c>
      <c r="L90" s="30" t="str">
        <f t="shared" si="31"/>
        <v/>
      </c>
      <c r="M90" s="30" t="str">
        <f t="shared" si="31"/>
        <v/>
      </c>
      <c r="N90" s="28" t="str">
        <f t="shared" si="31"/>
        <v/>
      </c>
      <c r="O90" s="30" t="str">
        <f t="shared" si="31"/>
        <v/>
      </c>
      <c r="P90" s="30" t="str">
        <f t="shared" si="31"/>
        <v/>
      </c>
      <c r="Q90" s="28" t="str">
        <f t="shared" si="31"/>
        <v/>
      </c>
      <c r="R90" s="30" t="str">
        <f t="shared" si="31"/>
        <v/>
      </c>
      <c r="S90" s="30" t="str">
        <f t="shared" si="31"/>
        <v/>
      </c>
      <c r="T90" s="28" t="str">
        <f t="shared" si="31"/>
        <v/>
      </c>
      <c r="U90" s="28" t="str">
        <f t="shared" si="31"/>
        <v/>
      </c>
      <c r="V90" s="28" t="str">
        <f t="shared" si="31"/>
        <v/>
      </c>
      <c r="W90" s="31" t="str">
        <f t="shared" si="31"/>
        <v/>
      </c>
      <c r="X90" s="307"/>
    </row>
    <row r="91" spans="1:24" s="32" customFormat="1" ht="14.25" customHeight="1" x14ac:dyDescent="0.25">
      <c r="A91" s="27" t="s">
        <v>41</v>
      </c>
      <c r="B91" s="200"/>
      <c r="C91" s="238" t="s">
        <v>137</v>
      </c>
      <c r="D91" s="28" t="str">
        <f>IFERROR((D80+IFERROR(INDEX(MO_BS_OL_NonCurrent,0,MATCH(D$3,MO_Common_ColumnHeader,0)),D82))/(D86+D81+D82+D87),"")</f>
        <v/>
      </c>
      <c r="E91" s="28" t="str">
        <f>IFERROR((E80+IFERROR(INDEX(MO_BS_OL_NonCurrent,0,MATCH(E$3,MO_Common_ColumnHeader,0)),E82))/(E86+E81+E82+E87),"")</f>
        <v/>
      </c>
      <c r="F91" s="29" t="str">
        <f>IFERROR((F80+IFERROR(INDEX(MO_BS_OL_NonCurrent,0,MATCH(F$3,MO_Common_ColumnHeader,0)),F82))/(F86+F81+F82+F87),"")</f>
        <v/>
      </c>
      <c r="G91" s="30" t="str">
        <f>IFERROR((G80+IFERROR(INDEX(MO_BS_OL_NonCurrent,0,MATCH(G$3,MO_Common_ColumnHeader,0)),G82))/(G86+G81+G82+G87),"")</f>
        <v/>
      </c>
      <c r="H91" s="28" t="str">
        <f>IFERROR((H80+IFERROR(INDEX(MO_BS_OL_NonCurrent,0,MATCH(H$3,MO_Common_ColumnHeader,0)),H82))/(H86+H81+H82+H87),"")</f>
        <v/>
      </c>
      <c r="I91" s="30" t="str">
        <f>IFERROR((I80+IFERROR(INDEX(MO_BS_OL_NonCurrent,0,MATCH(I$3,MO_Common_ColumnHeader,0)),I82))/(I86+I81+I82+I87),"")</f>
        <v/>
      </c>
      <c r="J91" s="30" t="str">
        <f>IFERROR((J80+IFERROR(INDEX(MO_BS_OL_NonCurrent,0,MATCH(J$3,MO_Common_ColumnHeader,0)),J82))/(J86+J81+J82+J87),"")</f>
        <v/>
      </c>
      <c r="K91" s="28" t="str">
        <f>IFERROR((K80+IFERROR(INDEX(MO_BS_OL_NonCurrent,0,MATCH(K$3,MO_Common_ColumnHeader,0)),K82))/(K86+K81+K82+K87),"")</f>
        <v/>
      </c>
      <c r="L91" s="30" t="str">
        <f>IFERROR((L80+IFERROR(INDEX(MO_BS_OL_NonCurrent,0,MATCH(L$3,MO_Common_ColumnHeader,0)),L82))/(L86+L81+L82+L87),"")</f>
        <v/>
      </c>
      <c r="M91" s="30" t="str">
        <f>IFERROR((M80+IFERROR(INDEX(MO_BS_OL_NonCurrent,0,MATCH(M$3,MO_Common_ColumnHeader,0)),M82))/(M86+M81+M82+M87),"")</f>
        <v/>
      </c>
      <c r="N91" s="28" t="str">
        <f>IFERROR((N80+IFERROR(INDEX(MO_BS_OL_NonCurrent,0,MATCH(N$3,MO_Common_ColumnHeader,0)),N82))/(N86+N81+N82+N87),"")</f>
        <v/>
      </c>
      <c r="O91" s="30" t="str">
        <f>IFERROR((O80+IFERROR(INDEX(MO_BS_OL_NonCurrent,0,MATCH(O$3,MO_Common_ColumnHeader,0)),O82))/(O86+O81+O82+O87),"")</f>
        <v/>
      </c>
      <c r="P91" s="30" t="str">
        <f>IFERROR((P80+IFERROR(INDEX(MO_BS_OL_NonCurrent,0,MATCH(P$3,MO_Common_ColumnHeader,0)),P82))/(P86+P81+P82+P87),"")</f>
        <v/>
      </c>
      <c r="Q91" s="28" t="str">
        <f>IFERROR((Q80+IFERROR(INDEX(MO_BS_OL_NonCurrent,0,MATCH(Q$3,MO_Common_ColumnHeader,0)),Q82))/(Q86+Q81+Q82+Q87),"")</f>
        <v/>
      </c>
      <c r="R91" s="30" t="str">
        <f>IFERROR((R80+IFERROR(INDEX(MO_BS_OL_NonCurrent,0,MATCH(R$3,MO_Common_ColumnHeader,0)),R82))/(R86+R81+R82+R87),"")</f>
        <v/>
      </c>
      <c r="S91" s="30" t="str">
        <f>IFERROR((S80+IFERROR(INDEX(MO_BS_OL_NonCurrent,0,MATCH(S$3,MO_Common_ColumnHeader,0)),S82))/(S86+S81+S82+S87),"")</f>
        <v/>
      </c>
      <c r="T91" s="28" t="str">
        <f>IFERROR((T80+IFERROR(INDEX(MO_BS_OL_NonCurrent,0,MATCH(T$3,MO_Common_ColumnHeader,0)),T82))/(T86+T81+T82+T87),"")</f>
        <v/>
      </c>
      <c r="U91" s="28" t="str">
        <f>IFERROR((U80+IFERROR(INDEX(MO_BS_OL_NonCurrent,0,MATCH(U$3,MO_Common_ColumnHeader,0)),U82))/(U86+U81+U82+U87),"")</f>
        <v/>
      </c>
      <c r="V91" s="28" t="str">
        <f>IFERROR((V80+IFERROR(INDEX(MO_BS_OL_NonCurrent,0,MATCH(V$3,MO_Common_ColumnHeader,0)),V82))/(V86+V81+V82+V87),"")</f>
        <v/>
      </c>
      <c r="W91" s="31" t="str">
        <f>IFERROR((W80+IFERROR(INDEX(MO_BS_OL_NonCurrent,0,MATCH(W$3,MO_Common_ColumnHeader,0)),W82))/(W86+W81+W82+W87),"")</f>
        <v/>
      </c>
      <c r="X91" s="307"/>
    </row>
    <row r="92" spans="1:24" s="32" customFormat="1" ht="14.25" customHeight="1" x14ac:dyDescent="0.25">
      <c r="A92" s="27" t="s">
        <v>42</v>
      </c>
      <c r="B92" s="200"/>
      <c r="C92" s="238" t="s">
        <v>138</v>
      </c>
      <c r="D92" s="28" t="str">
        <f t="shared" ref="D92:W92" si="32">IFERROR((D81+D82)/(D86+D81+D82+D87),"")</f>
        <v/>
      </c>
      <c r="E92" s="28" t="str">
        <f t="shared" si="32"/>
        <v/>
      </c>
      <c r="F92" s="29" t="str">
        <f t="shared" si="32"/>
        <v/>
      </c>
      <c r="G92" s="30" t="str">
        <f t="shared" si="32"/>
        <v/>
      </c>
      <c r="H92" s="28" t="str">
        <f t="shared" si="32"/>
        <v/>
      </c>
      <c r="I92" s="30" t="str">
        <f t="shared" si="32"/>
        <v/>
      </c>
      <c r="J92" s="30" t="str">
        <f t="shared" si="32"/>
        <v/>
      </c>
      <c r="K92" s="28" t="str">
        <f t="shared" si="32"/>
        <v/>
      </c>
      <c r="L92" s="30" t="str">
        <f t="shared" si="32"/>
        <v/>
      </c>
      <c r="M92" s="30" t="str">
        <f t="shared" si="32"/>
        <v/>
      </c>
      <c r="N92" s="28" t="str">
        <f t="shared" si="32"/>
        <v/>
      </c>
      <c r="O92" s="30" t="str">
        <f t="shared" si="32"/>
        <v/>
      </c>
      <c r="P92" s="30" t="str">
        <f t="shared" si="32"/>
        <v/>
      </c>
      <c r="Q92" s="28" t="str">
        <f t="shared" si="32"/>
        <v/>
      </c>
      <c r="R92" s="30" t="str">
        <f t="shared" si="32"/>
        <v/>
      </c>
      <c r="S92" s="30" t="str">
        <f t="shared" si="32"/>
        <v/>
      </c>
      <c r="T92" s="28" t="str">
        <f t="shared" si="32"/>
        <v/>
      </c>
      <c r="U92" s="28" t="str">
        <f t="shared" si="32"/>
        <v/>
      </c>
      <c r="V92" s="28" t="str">
        <f t="shared" si="32"/>
        <v/>
      </c>
      <c r="W92" s="31" t="str">
        <f t="shared" si="32"/>
        <v/>
      </c>
      <c r="X92" s="307"/>
    </row>
    <row r="93" spans="1:24" s="32" customFormat="1" ht="14.25" customHeight="1" x14ac:dyDescent="0.25">
      <c r="A93" s="27" t="s">
        <v>43</v>
      </c>
      <c r="B93" s="200"/>
      <c r="C93" s="238" t="s">
        <v>139</v>
      </c>
      <c r="D93" s="28" t="str">
        <f>IFERROR((D80+IFERROR(INDEX(MO_BS_OL_NonCurrent,0,MATCH(D$3,MO_Common_ColumnHeader,0)),D82))/(D86+D87),"")</f>
        <v/>
      </c>
      <c r="E93" s="28" t="str">
        <f>IFERROR((E80+IFERROR(INDEX(MO_BS_OL_NonCurrent,0,MATCH(E$3,MO_Common_ColumnHeader,0)),E82))/(E86+E87),"")</f>
        <v/>
      </c>
      <c r="F93" s="29" t="str">
        <f>IFERROR((F80+IFERROR(INDEX(MO_BS_OL_NonCurrent,0,MATCH(F$3,MO_Common_ColumnHeader,0)),F82))/(F86+F87),"")</f>
        <v/>
      </c>
      <c r="G93" s="30" t="str">
        <f>IFERROR((G80+IFERROR(INDEX(MO_BS_OL_NonCurrent,0,MATCH(G$3,MO_Common_ColumnHeader,0)),G82))/(G86+G87),"")</f>
        <v/>
      </c>
      <c r="H93" s="28" t="str">
        <f>IFERROR((H80+IFERROR(INDEX(MO_BS_OL_NonCurrent,0,MATCH(H$3,MO_Common_ColumnHeader,0)),H82))/(H86+H87),"")</f>
        <v/>
      </c>
      <c r="I93" s="30" t="str">
        <f>IFERROR((I80+IFERROR(INDEX(MO_BS_OL_NonCurrent,0,MATCH(I$3,MO_Common_ColumnHeader,0)),I82))/(I86+I87),"")</f>
        <v/>
      </c>
      <c r="J93" s="30" t="str">
        <f>IFERROR((J80+IFERROR(INDEX(MO_BS_OL_NonCurrent,0,MATCH(J$3,MO_Common_ColumnHeader,0)),J82))/(J86+J87),"")</f>
        <v/>
      </c>
      <c r="K93" s="28" t="str">
        <f>IFERROR((K80+IFERROR(INDEX(MO_BS_OL_NonCurrent,0,MATCH(K$3,MO_Common_ColumnHeader,0)),K82))/(K86+K87),"")</f>
        <v/>
      </c>
      <c r="L93" s="30" t="str">
        <f>IFERROR((L80+IFERROR(INDEX(MO_BS_OL_NonCurrent,0,MATCH(L$3,MO_Common_ColumnHeader,0)),L82))/(L86+L87),"")</f>
        <v/>
      </c>
      <c r="M93" s="30" t="str">
        <f>IFERROR((M80+IFERROR(INDEX(MO_BS_OL_NonCurrent,0,MATCH(M$3,MO_Common_ColumnHeader,0)),M82))/(M86+M87),"")</f>
        <v/>
      </c>
      <c r="N93" s="28" t="str">
        <f>IFERROR((N80+IFERROR(INDEX(MO_BS_OL_NonCurrent,0,MATCH(N$3,MO_Common_ColumnHeader,0)),N82))/(N86+N87),"")</f>
        <v/>
      </c>
      <c r="O93" s="30" t="str">
        <f>IFERROR((O80+IFERROR(INDEX(MO_BS_OL_NonCurrent,0,MATCH(O$3,MO_Common_ColumnHeader,0)),O82))/(O86+O87),"")</f>
        <v/>
      </c>
      <c r="P93" s="30" t="str">
        <f>IFERROR((P80+IFERROR(INDEX(MO_BS_OL_NonCurrent,0,MATCH(P$3,MO_Common_ColumnHeader,0)),P82))/(P86+P87),"")</f>
        <v/>
      </c>
      <c r="Q93" s="28" t="str">
        <f>IFERROR((Q80+IFERROR(INDEX(MO_BS_OL_NonCurrent,0,MATCH(Q$3,MO_Common_ColumnHeader,0)),Q82))/(Q86+Q87),"")</f>
        <v/>
      </c>
      <c r="R93" s="30" t="str">
        <f>IFERROR((R80+IFERROR(INDEX(MO_BS_OL_NonCurrent,0,MATCH(R$3,MO_Common_ColumnHeader,0)),R82))/(R86+R87),"")</f>
        <v/>
      </c>
      <c r="S93" s="30" t="str">
        <f>IFERROR((S80+IFERROR(INDEX(MO_BS_OL_NonCurrent,0,MATCH(S$3,MO_Common_ColumnHeader,0)),S82))/(S86+S87),"")</f>
        <v/>
      </c>
      <c r="T93" s="28" t="str">
        <f>IFERROR((T80+IFERROR(INDEX(MO_BS_OL_NonCurrent,0,MATCH(T$3,MO_Common_ColumnHeader,0)),T82))/(T86+T87),"")</f>
        <v/>
      </c>
      <c r="U93" s="28" t="str">
        <f>IFERROR((U80+IFERROR(INDEX(MO_BS_OL_NonCurrent,0,MATCH(U$3,MO_Common_ColumnHeader,0)),U82))/(U86+U87),"")</f>
        <v/>
      </c>
      <c r="V93" s="28" t="str">
        <f>IFERROR((V80+IFERROR(INDEX(MO_BS_OL_NonCurrent,0,MATCH(V$3,MO_Common_ColumnHeader,0)),V82))/(V86+V87),"")</f>
        <v/>
      </c>
      <c r="W93" s="31" t="str">
        <f>IFERROR((W80+IFERROR(INDEX(MO_BS_OL_NonCurrent,0,MATCH(W$3,MO_Common_ColumnHeader,0)),W82))/(W86+W87),"")</f>
        <v/>
      </c>
      <c r="X93" s="307"/>
    </row>
    <row r="94" spans="1:24" ht="14.25" customHeight="1" x14ac:dyDescent="0.25">
      <c r="A94" s="27" t="s">
        <v>44</v>
      </c>
      <c r="B94" s="200"/>
      <c r="C94" s="238" t="s">
        <v>140</v>
      </c>
      <c r="D94" s="335" t="str">
        <f t="shared" ref="D94:W94" si="33">IFERROR((D81+D82)/(D86+D87),"")</f>
        <v/>
      </c>
      <c r="E94" s="335" t="str">
        <f t="shared" si="33"/>
        <v/>
      </c>
      <c r="F94" s="336" t="str">
        <f t="shared" si="33"/>
        <v/>
      </c>
      <c r="G94" s="296" t="str">
        <f t="shared" si="33"/>
        <v/>
      </c>
      <c r="H94" s="335" t="str">
        <f t="shared" si="33"/>
        <v/>
      </c>
      <c r="I94" s="296" t="str">
        <f t="shared" si="33"/>
        <v/>
      </c>
      <c r="J94" s="296" t="str">
        <f t="shared" si="33"/>
        <v/>
      </c>
      <c r="K94" s="335" t="str">
        <f t="shared" si="33"/>
        <v/>
      </c>
      <c r="L94" s="296" t="str">
        <f t="shared" si="33"/>
        <v/>
      </c>
      <c r="M94" s="296" t="str">
        <f t="shared" si="33"/>
        <v/>
      </c>
      <c r="N94" s="335" t="str">
        <f t="shared" si="33"/>
        <v/>
      </c>
      <c r="O94" s="296" t="str">
        <f t="shared" si="33"/>
        <v/>
      </c>
      <c r="P94" s="296" t="str">
        <f t="shared" si="33"/>
        <v/>
      </c>
      <c r="Q94" s="335" t="str">
        <f t="shared" si="33"/>
        <v/>
      </c>
      <c r="R94" s="296" t="str">
        <f t="shared" si="33"/>
        <v/>
      </c>
      <c r="S94" s="296" t="str">
        <f t="shared" si="33"/>
        <v/>
      </c>
      <c r="T94" s="335" t="str">
        <f t="shared" si="33"/>
        <v/>
      </c>
      <c r="U94" s="335" t="str">
        <f t="shared" si="33"/>
        <v/>
      </c>
      <c r="V94" s="335" t="str">
        <f t="shared" si="33"/>
        <v/>
      </c>
      <c r="W94" s="337" t="str">
        <f t="shared" si="33"/>
        <v/>
      </c>
      <c r="X94" s="307"/>
    </row>
    <row r="95" spans="1:24" s="32" customFormat="1" ht="14.25" customHeight="1" x14ac:dyDescent="0.25">
      <c r="A95" s="27"/>
      <c r="B95" s="200"/>
      <c r="C95" s="230"/>
      <c r="D95" s="28"/>
      <c r="E95" s="28"/>
      <c r="F95" s="29"/>
      <c r="G95" s="30"/>
      <c r="H95" s="28"/>
      <c r="I95" s="30"/>
      <c r="J95" s="30"/>
      <c r="K95" s="28"/>
      <c r="L95" s="30"/>
      <c r="M95" s="30"/>
      <c r="N95" s="28"/>
      <c r="O95" s="30"/>
      <c r="P95" s="30"/>
      <c r="Q95" s="28"/>
      <c r="R95" s="30"/>
      <c r="S95" s="30"/>
      <c r="T95" s="28"/>
      <c r="U95" s="28"/>
      <c r="V95" s="28"/>
      <c r="W95" s="31"/>
      <c r="X95" s="307"/>
    </row>
    <row r="96" spans="1:24" s="32" customFormat="1" ht="14.25" customHeight="1" x14ac:dyDescent="0.25">
      <c r="A96" s="27" t="s">
        <v>45</v>
      </c>
      <c r="B96" s="200"/>
      <c r="C96" s="230"/>
      <c r="D96" s="28" t="str">
        <f t="shared" ref="D96:W96" si="34">IFERROR(D80/D84, "")</f>
        <v/>
      </c>
      <c r="E96" s="28" t="str">
        <f t="shared" si="34"/>
        <v/>
      </c>
      <c r="F96" s="29" t="str">
        <f t="shared" si="34"/>
        <v/>
      </c>
      <c r="G96" s="30" t="str">
        <f t="shared" si="34"/>
        <v/>
      </c>
      <c r="H96" s="28" t="str">
        <f t="shared" si="34"/>
        <v/>
      </c>
      <c r="I96" s="30" t="str">
        <f t="shared" si="34"/>
        <v/>
      </c>
      <c r="J96" s="30" t="str">
        <f t="shared" si="34"/>
        <v/>
      </c>
      <c r="K96" s="28" t="str">
        <f t="shared" si="34"/>
        <v/>
      </c>
      <c r="L96" s="30" t="str">
        <f t="shared" si="34"/>
        <v/>
      </c>
      <c r="M96" s="30" t="str">
        <f t="shared" si="34"/>
        <v/>
      </c>
      <c r="N96" s="28" t="str">
        <f t="shared" si="34"/>
        <v/>
      </c>
      <c r="O96" s="30" t="str">
        <f t="shared" si="34"/>
        <v/>
      </c>
      <c r="P96" s="30" t="str">
        <f t="shared" si="34"/>
        <v/>
      </c>
      <c r="Q96" s="28" t="str">
        <f t="shared" si="34"/>
        <v/>
      </c>
      <c r="R96" s="30" t="str">
        <f t="shared" si="34"/>
        <v/>
      </c>
      <c r="S96" s="30" t="str">
        <f t="shared" si="34"/>
        <v/>
      </c>
      <c r="T96" s="28" t="str">
        <f t="shared" si="34"/>
        <v/>
      </c>
      <c r="U96" s="28" t="str">
        <f t="shared" si="34"/>
        <v/>
      </c>
      <c r="V96" s="28" t="str">
        <f t="shared" si="34"/>
        <v/>
      </c>
      <c r="W96" s="31" t="str">
        <f t="shared" si="34"/>
        <v/>
      </c>
      <c r="X96" s="307"/>
    </row>
    <row r="97" spans="1:24" s="32" customFormat="1" ht="14.25" customHeight="1" x14ac:dyDescent="0.25">
      <c r="A97" s="27" t="s">
        <v>46</v>
      </c>
      <c r="B97" s="200"/>
      <c r="C97" s="230"/>
      <c r="D97" s="28" t="str">
        <f t="shared" ref="D97:W97" si="35">IFERROR(D81/D84, "")</f>
        <v/>
      </c>
      <c r="E97" s="28" t="str">
        <f t="shared" si="35"/>
        <v/>
      </c>
      <c r="F97" s="29" t="str">
        <f t="shared" si="35"/>
        <v/>
      </c>
      <c r="G97" s="30" t="str">
        <f t="shared" si="35"/>
        <v/>
      </c>
      <c r="H97" s="28" t="str">
        <f t="shared" si="35"/>
        <v/>
      </c>
      <c r="I97" s="30" t="str">
        <f t="shared" si="35"/>
        <v/>
      </c>
      <c r="J97" s="30" t="str">
        <f t="shared" si="35"/>
        <v/>
      </c>
      <c r="K97" s="28" t="str">
        <f t="shared" si="35"/>
        <v/>
      </c>
      <c r="L97" s="30" t="str">
        <f t="shared" si="35"/>
        <v/>
      </c>
      <c r="M97" s="30" t="str">
        <f t="shared" si="35"/>
        <v/>
      </c>
      <c r="N97" s="28" t="str">
        <f t="shared" si="35"/>
        <v/>
      </c>
      <c r="O97" s="30" t="str">
        <f t="shared" si="35"/>
        <v/>
      </c>
      <c r="P97" s="30" t="str">
        <f t="shared" si="35"/>
        <v/>
      </c>
      <c r="Q97" s="28" t="str">
        <f t="shared" si="35"/>
        <v/>
      </c>
      <c r="R97" s="30" t="str">
        <f t="shared" si="35"/>
        <v/>
      </c>
      <c r="S97" s="30" t="str">
        <f t="shared" si="35"/>
        <v/>
      </c>
      <c r="T97" s="28" t="str">
        <f t="shared" si="35"/>
        <v/>
      </c>
      <c r="U97" s="28" t="str">
        <f t="shared" si="35"/>
        <v/>
      </c>
      <c r="V97" s="28" t="str">
        <f t="shared" si="35"/>
        <v/>
      </c>
      <c r="W97" s="31" t="str">
        <f t="shared" si="35"/>
        <v/>
      </c>
      <c r="X97" s="307"/>
    </row>
    <row r="98" spans="1:24" s="32" customFormat="1" ht="14.25" customHeight="1" x14ac:dyDescent="0.25">
      <c r="A98" s="27" t="s">
        <v>47</v>
      </c>
      <c r="B98" s="200"/>
      <c r="C98" s="230"/>
      <c r="D98" s="28" t="str">
        <f t="shared" ref="D98:W98" si="36">IFERROR(D80/(D86+D81+D87), "")</f>
        <v/>
      </c>
      <c r="E98" s="28" t="str">
        <f t="shared" si="36"/>
        <v/>
      </c>
      <c r="F98" s="29" t="str">
        <f t="shared" si="36"/>
        <v/>
      </c>
      <c r="G98" s="30" t="str">
        <f t="shared" si="36"/>
        <v/>
      </c>
      <c r="H98" s="28" t="str">
        <f t="shared" si="36"/>
        <v/>
      </c>
      <c r="I98" s="30" t="str">
        <f t="shared" si="36"/>
        <v/>
      </c>
      <c r="J98" s="30" t="str">
        <f t="shared" si="36"/>
        <v/>
      </c>
      <c r="K98" s="28" t="str">
        <f t="shared" si="36"/>
        <v/>
      </c>
      <c r="L98" s="30" t="str">
        <f t="shared" si="36"/>
        <v/>
      </c>
      <c r="M98" s="30" t="str">
        <f t="shared" si="36"/>
        <v/>
      </c>
      <c r="N98" s="28" t="str">
        <f t="shared" si="36"/>
        <v/>
      </c>
      <c r="O98" s="30" t="str">
        <f t="shared" si="36"/>
        <v/>
      </c>
      <c r="P98" s="30" t="str">
        <f t="shared" si="36"/>
        <v/>
      </c>
      <c r="Q98" s="28" t="str">
        <f t="shared" si="36"/>
        <v/>
      </c>
      <c r="R98" s="30" t="str">
        <f t="shared" si="36"/>
        <v/>
      </c>
      <c r="S98" s="30" t="str">
        <f t="shared" si="36"/>
        <v/>
      </c>
      <c r="T98" s="28" t="str">
        <f t="shared" si="36"/>
        <v/>
      </c>
      <c r="U98" s="28" t="str">
        <f t="shared" si="36"/>
        <v/>
      </c>
      <c r="V98" s="28" t="str">
        <f t="shared" si="36"/>
        <v/>
      </c>
      <c r="W98" s="31" t="str">
        <f t="shared" si="36"/>
        <v/>
      </c>
      <c r="X98" s="307"/>
    </row>
    <row r="99" spans="1:24" s="32" customFormat="1" ht="14.25" customHeight="1" x14ac:dyDescent="0.25">
      <c r="A99" s="27" t="s">
        <v>48</v>
      </c>
      <c r="B99" s="200"/>
      <c r="C99" s="230"/>
      <c r="D99" s="28" t="str">
        <f t="shared" ref="D99:W99" si="37">IFERROR(D81/(D81+D86+D87),"")</f>
        <v/>
      </c>
      <c r="E99" s="28" t="str">
        <f t="shared" si="37"/>
        <v/>
      </c>
      <c r="F99" s="29" t="str">
        <f t="shared" si="37"/>
        <v/>
      </c>
      <c r="G99" s="30" t="str">
        <f t="shared" si="37"/>
        <v/>
      </c>
      <c r="H99" s="28" t="str">
        <f t="shared" si="37"/>
        <v/>
      </c>
      <c r="I99" s="30" t="str">
        <f t="shared" si="37"/>
        <v/>
      </c>
      <c r="J99" s="30" t="str">
        <f t="shared" si="37"/>
        <v/>
      </c>
      <c r="K99" s="28" t="str">
        <f t="shared" si="37"/>
        <v/>
      </c>
      <c r="L99" s="30" t="str">
        <f t="shared" si="37"/>
        <v/>
      </c>
      <c r="M99" s="30" t="str">
        <f t="shared" si="37"/>
        <v/>
      </c>
      <c r="N99" s="28" t="str">
        <f t="shared" si="37"/>
        <v/>
      </c>
      <c r="O99" s="30" t="str">
        <f t="shared" si="37"/>
        <v/>
      </c>
      <c r="P99" s="30" t="str">
        <f t="shared" si="37"/>
        <v/>
      </c>
      <c r="Q99" s="28" t="str">
        <f t="shared" si="37"/>
        <v/>
      </c>
      <c r="R99" s="30" t="str">
        <f t="shared" si="37"/>
        <v/>
      </c>
      <c r="S99" s="30" t="str">
        <f t="shared" si="37"/>
        <v/>
      </c>
      <c r="T99" s="28" t="str">
        <f t="shared" si="37"/>
        <v/>
      </c>
      <c r="U99" s="28" t="str">
        <f t="shared" si="37"/>
        <v/>
      </c>
      <c r="V99" s="28" t="str">
        <f t="shared" si="37"/>
        <v/>
      </c>
      <c r="W99" s="31" t="str">
        <f t="shared" si="37"/>
        <v/>
      </c>
      <c r="X99" s="307"/>
    </row>
    <row r="100" spans="1:24" s="32" customFormat="1" ht="14.25" customHeight="1" x14ac:dyDescent="0.25">
      <c r="A100" s="27" t="s">
        <v>49</v>
      </c>
      <c r="B100" s="200"/>
      <c r="C100" s="230"/>
      <c r="D100" s="28" t="str">
        <f t="shared" ref="D100:W100" si="38">IFERROR(D80/(D86+D87), "")</f>
        <v/>
      </c>
      <c r="E100" s="28" t="str">
        <f t="shared" si="38"/>
        <v/>
      </c>
      <c r="F100" s="29" t="str">
        <f t="shared" si="38"/>
        <v/>
      </c>
      <c r="G100" s="30" t="str">
        <f t="shared" si="38"/>
        <v/>
      </c>
      <c r="H100" s="28" t="str">
        <f t="shared" si="38"/>
        <v/>
      </c>
      <c r="I100" s="30" t="str">
        <f t="shared" si="38"/>
        <v/>
      </c>
      <c r="J100" s="30" t="str">
        <f t="shared" si="38"/>
        <v/>
      </c>
      <c r="K100" s="28" t="str">
        <f t="shared" si="38"/>
        <v/>
      </c>
      <c r="L100" s="30" t="str">
        <f t="shared" si="38"/>
        <v/>
      </c>
      <c r="M100" s="30" t="str">
        <f t="shared" si="38"/>
        <v/>
      </c>
      <c r="N100" s="28" t="str">
        <f t="shared" si="38"/>
        <v/>
      </c>
      <c r="O100" s="30" t="str">
        <f t="shared" si="38"/>
        <v/>
      </c>
      <c r="P100" s="30" t="str">
        <f t="shared" si="38"/>
        <v/>
      </c>
      <c r="Q100" s="28" t="str">
        <f t="shared" si="38"/>
        <v/>
      </c>
      <c r="R100" s="30" t="str">
        <f t="shared" si="38"/>
        <v/>
      </c>
      <c r="S100" s="30" t="str">
        <f t="shared" si="38"/>
        <v/>
      </c>
      <c r="T100" s="28" t="str">
        <f t="shared" si="38"/>
        <v/>
      </c>
      <c r="U100" s="28" t="str">
        <f t="shared" si="38"/>
        <v/>
      </c>
      <c r="V100" s="28" t="str">
        <f t="shared" si="38"/>
        <v/>
      </c>
      <c r="W100" s="31" t="str">
        <f t="shared" si="38"/>
        <v/>
      </c>
      <c r="X100" s="307"/>
    </row>
    <row r="101" spans="1:24" s="32" customFormat="1" ht="14.25" customHeight="1" x14ac:dyDescent="0.25">
      <c r="A101" s="27" t="s">
        <v>50</v>
      </c>
      <c r="B101" s="200"/>
      <c r="C101" s="230"/>
      <c r="D101" s="28" t="str">
        <f t="shared" ref="D101:W101" si="39">IFERROR(D81/(D86+D87), "")</f>
        <v/>
      </c>
      <c r="E101" s="28" t="str">
        <f t="shared" si="39"/>
        <v/>
      </c>
      <c r="F101" s="29" t="str">
        <f t="shared" si="39"/>
        <v/>
      </c>
      <c r="G101" s="30" t="str">
        <f t="shared" si="39"/>
        <v/>
      </c>
      <c r="H101" s="28" t="str">
        <f t="shared" si="39"/>
        <v/>
      </c>
      <c r="I101" s="30" t="str">
        <f t="shared" si="39"/>
        <v/>
      </c>
      <c r="J101" s="30" t="str">
        <f t="shared" si="39"/>
        <v/>
      </c>
      <c r="K101" s="28" t="str">
        <f t="shared" si="39"/>
        <v/>
      </c>
      <c r="L101" s="30" t="str">
        <f t="shared" si="39"/>
        <v/>
      </c>
      <c r="M101" s="30" t="str">
        <f t="shared" si="39"/>
        <v/>
      </c>
      <c r="N101" s="28" t="str">
        <f t="shared" si="39"/>
        <v/>
      </c>
      <c r="O101" s="30" t="str">
        <f t="shared" si="39"/>
        <v/>
      </c>
      <c r="P101" s="30" t="str">
        <f t="shared" si="39"/>
        <v/>
      </c>
      <c r="Q101" s="28" t="str">
        <f t="shared" si="39"/>
        <v/>
      </c>
      <c r="R101" s="30" t="str">
        <f t="shared" si="39"/>
        <v/>
      </c>
      <c r="S101" s="30" t="str">
        <f t="shared" si="39"/>
        <v/>
      </c>
      <c r="T101" s="28" t="str">
        <f t="shared" si="39"/>
        <v/>
      </c>
      <c r="U101" s="28" t="str">
        <f t="shared" si="39"/>
        <v/>
      </c>
      <c r="V101" s="28" t="str">
        <f t="shared" si="39"/>
        <v/>
      </c>
      <c r="W101" s="31" t="str">
        <f t="shared" si="39"/>
        <v/>
      </c>
      <c r="X101" s="307"/>
    </row>
    <row r="102" spans="1:24" s="90" customFormat="1" ht="14.25" customHeight="1" x14ac:dyDescent="0.25">
      <c r="A102" s="85"/>
      <c r="B102" s="209"/>
      <c r="C102" s="239"/>
      <c r="D102" s="86"/>
      <c r="E102" s="86"/>
      <c r="F102" s="87"/>
      <c r="G102" s="88"/>
      <c r="H102" s="86"/>
      <c r="I102" s="88"/>
      <c r="J102" s="88"/>
      <c r="K102" s="86"/>
      <c r="L102" s="88"/>
      <c r="M102" s="88"/>
      <c r="N102" s="86"/>
      <c r="O102" s="88"/>
      <c r="P102" s="88"/>
      <c r="Q102" s="86"/>
      <c r="R102" s="88"/>
      <c r="S102" s="88"/>
      <c r="T102" s="86"/>
      <c r="U102" s="86"/>
      <c r="V102" s="86"/>
      <c r="W102" s="89"/>
      <c r="X102" s="307"/>
    </row>
    <row r="103" spans="1:24" s="94" customFormat="1" ht="14.25" customHeight="1" x14ac:dyDescent="0.25">
      <c r="A103" s="91" t="s">
        <v>51</v>
      </c>
      <c r="B103" s="210"/>
      <c r="C103" s="248" t="s">
        <v>141</v>
      </c>
      <c r="D103" s="92"/>
      <c r="E103" s="92" t="str">
        <f t="shared" ref="E103:W103" si="40">IFERROR((IF(LEFT(E$3,1)="F",AVERAGE(E84,INDEX(84:84,0,MATCH("FY"&amp;RIGHT(E$3,4)-1,$3:$3,0))),
IF(LEFT(E$3,2)="H1",AVERAGE(E84,INDEX(84:84,0,MATCH("H2-"&amp;RIGHT(E$3,4)-1,$3:$3,0))),
IF(LEFT(E$3,2)="H2",AVERAGE(E84,INDEX(84:84,0,MATCH("H1-"&amp;RIGHT(E$3,4),$3:$3,0))),
))))/
(IF(LEFT(E$3,1)="F",AVERAGE((E86+E87),(INDEX(86:86,0,MATCH("FY"&amp;RIGHT(E$3,4)-1,$3:$3,0))+INDEX(87:87,0,MATCH("FY"&amp;RIGHT(E$3,4)-1,$3:$3,0)))),
IF(LEFT(E$3,2)="H1",AVERAGE((E86+E87),(INDEX(86:86,0,MATCH("H2-"&amp;RIGHT(E$3,4)-1,$3:$3,0))+INDEX(87:87,0,MATCH("H2-"&amp;RIGHT(E$3,4)-1,$3:$3,0)))),
IF(LEFT(E$3,2)="H2",AVERAGE((E86+E87),(INDEX(86:86,0,MATCH("H1-"&amp;RIGHT(E$3,4),$3:$3,0))+INDEX(87:87,0,MATCH("H1-"&amp;RIGHT(E$3,4),$3:$3,0)))),
)))), "")</f>
        <v/>
      </c>
      <c r="F103" s="252" t="str">
        <f t="shared" si="40"/>
        <v/>
      </c>
      <c r="G103" s="253" t="str">
        <f t="shared" si="40"/>
        <v/>
      </c>
      <c r="H103" s="92" t="str">
        <f t="shared" si="40"/>
        <v/>
      </c>
      <c r="I103" s="252" t="str">
        <f t="shared" si="40"/>
        <v/>
      </c>
      <c r="J103" s="253" t="str">
        <f t="shared" si="40"/>
        <v/>
      </c>
      <c r="K103" s="92" t="str">
        <f t="shared" si="40"/>
        <v/>
      </c>
      <c r="L103" s="252" t="str">
        <f t="shared" si="40"/>
        <v/>
      </c>
      <c r="M103" s="253" t="str">
        <f t="shared" si="40"/>
        <v/>
      </c>
      <c r="N103" s="92" t="str">
        <f t="shared" si="40"/>
        <v/>
      </c>
      <c r="O103" s="252" t="str">
        <f t="shared" si="40"/>
        <v/>
      </c>
      <c r="P103" s="253" t="str">
        <f t="shared" si="40"/>
        <v/>
      </c>
      <c r="Q103" s="92" t="str">
        <f t="shared" si="40"/>
        <v/>
      </c>
      <c r="R103" s="252" t="str">
        <f t="shared" si="40"/>
        <v/>
      </c>
      <c r="S103" s="253" t="str">
        <f t="shared" si="40"/>
        <v/>
      </c>
      <c r="T103" s="92" t="str">
        <f t="shared" si="40"/>
        <v/>
      </c>
      <c r="U103" s="92" t="str">
        <f t="shared" si="40"/>
        <v/>
      </c>
      <c r="V103" s="92" t="str">
        <f t="shared" si="40"/>
        <v/>
      </c>
      <c r="W103" s="93" t="str">
        <f t="shared" si="40"/>
        <v/>
      </c>
      <c r="X103" s="307"/>
    </row>
    <row r="104" spans="1:24" s="32" customFormat="1" ht="14.25" customHeight="1" x14ac:dyDescent="0.25">
      <c r="A104" s="27" t="s">
        <v>52</v>
      </c>
      <c r="B104" s="200"/>
      <c r="C104" s="230"/>
      <c r="D104" s="28" t="str">
        <f t="shared" ref="D104:W104" si="41">IFERROR(D85/D84, "")</f>
        <v/>
      </c>
      <c r="E104" s="28" t="str">
        <f t="shared" si="41"/>
        <v/>
      </c>
      <c r="F104" s="29" t="str">
        <f t="shared" si="41"/>
        <v/>
      </c>
      <c r="G104" s="30" t="str">
        <f t="shared" si="41"/>
        <v/>
      </c>
      <c r="H104" s="28" t="str">
        <f t="shared" si="41"/>
        <v/>
      </c>
      <c r="I104" s="30" t="str">
        <f t="shared" si="41"/>
        <v/>
      </c>
      <c r="J104" s="30" t="str">
        <f t="shared" si="41"/>
        <v/>
      </c>
      <c r="K104" s="28" t="str">
        <f t="shared" si="41"/>
        <v/>
      </c>
      <c r="L104" s="30" t="str">
        <f t="shared" si="41"/>
        <v/>
      </c>
      <c r="M104" s="30" t="str">
        <f t="shared" si="41"/>
        <v/>
      </c>
      <c r="N104" s="28" t="str">
        <f t="shared" si="41"/>
        <v/>
      </c>
      <c r="O104" s="30" t="str">
        <f t="shared" si="41"/>
        <v/>
      </c>
      <c r="P104" s="30" t="str">
        <f t="shared" si="41"/>
        <v/>
      </c>
      <c r="Q104" s="28" t="str">
        <f t="shared" si="41"/>
        <v/>
      </c>
      <c r="R104" s="30" t="str">
        <f t="shared" si="41"/>
        <v/>
      </c>
      <c r="S104" s="30" t="str">
        <f t="shared" si="41"/>
        <v/>
      </c>
      <c r="T104" s="28" t="str">
        <f t="shared" si="41"/>
        <v/>
      </c>
      <c r="U104" s="28" t="str">
        <f t="shared" si="41"/>
        <v/>
      </c>
      <c r="V104" s="28" t="str">
        <f t="shared" si="41"/>
        <v/>
      </c>
      <c r="W104" s="31" t="str">
        <f t="shared" si="41"/>
        <v/>
      </c>
      <c r="X104" s="307"/>
    </row>
    <row r="105" spans="1:24" ht="14.25" customHeight="1" x14ac:dyDescent="0.25">
      <c r="A105" s="27"/>
      <c r="B105" s="200"/>
      <c r="C105" s="299"/>
      <c r="D105" s="300"/>
      <c r="E105" s="300"/>
      <c r="F105" s="338"/>
      <c r="H105" s="300"/>
      <c r="K105" s="300"/>
      <c r="N105" s="300"/>
      <c r="Q105" s="300"/>
      <c r="T105" s="300"/>
      <c r="U105" s="300"/>
      <c r="V105" s="300"/>
      <c r="W105" s="302"/>
      <c r="X105" s="307"/>
    </row>
    <row r="106" spans="1:24" ht="14.25" customHeight="1" x14ac:dyDescent="0.25">
      <c r="A106" s="274" t="s">
        <v>53</v>
      </c>
      <c r="B106" s="275"/>
      <c r="C106" s="276"/>
      <c r="D106" s="277"/>
      <c r="E106" s="277"/>
      <c r="F106" s="278"/>
      <c r="G106" s="277"/>
      <c r="H106" s="277"/>
      <c r="I106" s="277"/>
      <c r="J106" s="277"/>
      <c r="K106" s="277"/>
      <c r="L106" s="277"/>
      <c r="M106" s="277"/>
      <c r="N106" s="277"/>
      <c r="O106" s="277"/>
      <c r="P106" s="277"/>
      <c r="Q106" s="277"/>
      <c r="R106" s="277"/>
      <c r="S106" s="277"/>
      <c r="T106" s="277"/>
      <c r="U106" s="277"/>
      <c r="V106" s="277"/>
      <c r="W106" s="279"/>
      <c r="X106" s="307"/>
    </row>
    <row r="107" spans="1:24" s="283" customFormat="1" ht="14.25" customHeight="1" outlineLevel="1" x14ac:dyDescent="0.25">
      <c r="A107" s="280" t="s">
        <v>54</v>
      </c>
      <c r="B107" s="281"/>
      <c r="C107" s="282"/>
      <c r="D107" s="17">
        <f>IFERROR(INDEX(MO_CFS_CFO,0,MATCH(D$3,MO_Common_ColumnHeader,0)),0)</f>
        <v>0</v>
      </c>
      <c r="E107" s="17">
        <f>IFERROR(INDEX(MO_CFS_CFO,0,MATCH(E$3,MO_Common_ColumnHeader,0)),0)</f>
        <v>0</v>
      </c>
      <c r="F107" s="18">
        <f>IFERROR(INDEX(MO_CFS_CFO,0,MATCH(F$3,MO_Common_ColumnHeader,0)),0)</f>
        <v>0</v>
      </c>
      <c r="G107" s="18">
        <f>IFERROR(INDEX(MO_CFS_CFO,0,MATCH(G$3,MO_Common_ColumnHeader,0)),0)</f>
        <v>0</v>
      </c>
      <c r="H107" s="17">
        <f>IFERROR(INDEX(MO_CFS_CFO,0,MATCH(H$3,MO_Common_ColumnHeader,0)),0)</f>
        <v>0</v>
      </c>
      <c r="I107" s="18">
        <f>IFERROR(INDEX(MO_CFS_CFO,0,MATCH(I$3,MO_Common_ColumnHeader,0)),0)</f>
        <v>0</v>
      </c>
      <c r="J107" s="18">
        <f>IFERROR(INDEX(MO_CFS_CFO,0,MATCH(J$3,MO_Common_ColumnHeader,0)),0)</f>
        <v>0</v>
      </c>
      <c r="K107" s="17">
        <f>IFERROR(INDEX(MO_CFS_CFO,0,MATCH(K$3,MO_Common_ColumnHeader,0)),0)</f>
        <v>0</v>
      </c>
      <c r="L107" s="18">
        <f>IFERROR(INDEX(MO_CFS_CFO,0,MATCH(L$3,MO_Common_ColumnHeader,0)),0)</f>
        <v>0</v>
      </c>
      <c r="M107" s="18">
        <f>IFERROR(INDEX(MO_CFS_CFO,0,MATCH(M$3,MO_Common_ColumnHeader,0)),0)</f>
        <v>0</v>
      </c>
      <c r="N107" s="17">
        <f>IFERROR(INDEX(MO_CFS_CFO,0,MATCH(N$3,MO_Common_ColumnHeader,0)),0)</f>
        <v>0</v>
      </c>
      <c r="O107" s="18">
        <f>IFERROR(INDEX(MO_CFS_CFO,0,MATCH(O$3,MO_Common_ColumnHeader,0)),0)</f>
        <v>0</v>
      </c>
      <c r="P107" s="18">
        <f>IFERROR(INDEX(MO_CFS_CFO,0,MATCH(P$3,MO_Common_ColumnHeader,0)),0)</f>
        <v>0</v>
      </c>
      <c r="Q107" s="17">
        <f>IFERROR(INDEX(MO_CFS_CFO,0,MATCH(Q$3,MO_Common_ColumnHeader,0)),0)</f>
        <v>0</v>
      </c>
      <c r="R107" s="18">
        <f>IFERROR(INDEX(MO_CFS_CFO,0,MATCH(R$3,MO_Common_ColumnHeader,0)),0)</f>
        <v>0</v>
      </c>
      <c r="S107" s="18">
        <f>IFERROR(INDEX(MO_CFS_CFO,0,MATCH(S$3,MO_Common_ColumnHeader,0)),0)</f>
        <v>0</v>
      </c>
      <c r="T107" s="17">
        <f>IFERROR(INDEX(MO_CFS_CFO,0,MATCH(T$3,MO_Common_ColumnHeader,0)),0)</f>
        <v>0</v>
      </c>
      <c r="U107" s="17">
        <f>IFERROR(INDEX(MO_CFS_CFO,0,MATCH(U$3,MO_Common_ColumnHeader,0)),0)</f>
        <v>0</v>
      </c>
      <c r="V107" s="17">
        <f>IFERROR(INDEX(MO_CFS_CFO,0,MATCH(V$3,MO_Common_ColumnHeader,0)),0)</f>
        <v>0</v>
      </c>
      <c r="W107" s="19">
        <f>IFERROR(INDEX(MO_CFS_CFO,0,MATCH(W$3,MO_Common_ColumnHeader,0)),0)</f>
        <v>0</v>
      </c>
      <c r="X107" s="307"/>
    </row>
    <row r="108" spans="1:24" s="283" customFormat="1" ht="14.25" customHeight="1" outlineLevel="1" x14ac:dyDescent="0.25">
      <c r="A108" s="280" t="str">
        <f>"LTM "&amp;A107</f>
        <v>LTM CFO</v>
      </c>
      <c r="B108" s="281"/>
      <c r="C108" s="282"/>
      <c r="D108" s="17" t="str">
        <f t="shared" ref="D108:F108" si="42">IFERROR(IF(LEFT(D$3,1)="F",D107,
IF(LEFT(D$3,2)="H1",D107+INDEX(107:107,0,MATCH("H2-"&amp;RIGHT(D$3,4)-1,$3:$3,0)),
IF(LEFT(D$3,2)="H2",INDEX(107:107,0,MATCH("FY"&amp;RIGHT(D$3,4),$3:$3,0)),
))), "")</f>
        <v/>
      </c>
      <c r="E108" s="17" t="str">
        <f t="shared" si="42"/>
        <v/>
      </c>
      <c r="F108" s="18" t="str">
        <f t="shared" si="42"/>
        <v/>
      </c>
      <c r="G108" s="18" t="str">
        <f>IFERROR(IF(LEFT(G$3,1)="F",G107,
IF(LEFT(G$3,2)="H1",G107+INDEX(107:107,0,MATCH("H2-"&amp;RIGHT(G$3,4)-1,$3:$3,0)),
IF(LEFT(G$3,2)="H2",INDEX(107:107,0,MATCH("FY"&amp;RIGHT(G$3,4),$3:$3,0)),
))), "")</f>
        <v/>
      </c>
      <c r="H108" s="17" t="str">
        <f t="shared" ref="H108:W108" si="43">IFERROR(IF(LEFT(H$3,1)="F",H107,
IF(LEFT(H$3,2)="H1",H107+INDEX(107:107,0,MATCH("H2-"&amp;RIGHT(H$3,4)-1,$3:$3,0)),
IF(LEFT(H$3,2)="H2",INDEX(107:107,0,MATCH("FY"&amp;RIGHT(H$3,4),$3:$3,0)),
))), "")</f>
        <v/>
      </c>
      <c r="I108" s="18" t="str">
        <f t="shared" si="43"/>
        <v/>
      </c>
      <c r="J108" s="18" t="str">
        <f t="shared" si="43"/>
        <v/>
      </c>
      <c r="K108" s="17" t="str">
        <f t="shared" si="43"/>
        <v/>
      </c>
      <c r="L108" s="18" t="str">
        <f t="shared" si="43"/>
        <v/>
      </c>
      <c r="M108" s="18" t="str">
        <f t="shared" si="43"/>
        <v/>
      </c>
      <c r="N108" s="17" t="str">
        <f t="shared" si="43"/>
        <v/>
      </c>
      <c r="O108" s="18" t="str">
        <f t="shared" si="43"/>
        <v/>
      </c>
      <c r="P108" s="18" t="str">
        <f t="shared" si="43"/>
        <v/>
      </c>
      <c r="Q108" s="17" t="str">
        <f t="shared" si="43"/>
        <v/>
      </c>
      <c r="R108" s="18" t="str">
        <f t="shared" si="43"/>
        <v/>
      </c>
      <c r="S108" s="18" t="str">
        <f t="shared" si="43"/>
        <v/>
      </c>
      <c r="T108" s="17" t="str">
        <f t="shared" si="43"/>
        <v/>
      </c>
      <c r="U108" s="17" t="str">
        <f t="shared" si="43"/>
        <v/>
      </c>
      <c r="V108" s="17" t="str">
        <f t="shared" si="43"/>
        <v/>
      </c>
      <c r="W108" s="19" t="str">
        <f t="shared" si="43"/>
        <v/>
      </c>
      <c r="X108" s="307"/>
    </row>
    <row r="109" spans="1:24" s="307" customFormat="1" ht="14.25" customHeight="1" outlineLevel="1" x14ac:dyDescent="0.25">
      <c r="A109" s="339"/>
      <c r="B109" s="340"/>
      <c r="C109" s="327"/>
      <c r="D109" s="341"/>
      <c r="E109" s="341"/>
      <c r="F109" s="342"/>
      <c r="G109" s="342"/>
      <c r="H109" s="341"/>
      <c r="I109" s="342"/>
      <c r="J109" s="342"/>
      <c r="K109" s="341"/>
      <c r="L109" s="342"/>
      <c r="M109" s="342"/>
      <c r="N109" s="341"/>
      <c r="O109" s="342"/>
      <c r="P109" s="342"/>
      <c r="Q109" s="341"/>
      <c r="R109" s="342"/>
      <c r="S109" s="342"/>
      <c r="T109" s="341"/>
      <c r="U109" s="341"/>
      <c r="V109" s="341"/>
      <c r="W109" s="343"/>
    </row>
    <row r="110" spans="1:24" s="307" customFormat="1" ht="14.25" customHeight="1" x14ac:dyDescent="0.25">
      <c r="A110" s="328" t="s">
        <v>55</v>
      </c>
      <c r="B110" s="329"/>
      <c r="C110" s="327"/>
      <c r="D110" s="341" t="str">
        <f t="shared" ref="D110:W110" si="44">IFERROR(D18/D19, "")</f>
        <v/>
      </c>
      <c r="E110" s="341" t="str">
        <f t="shared" si="44"/>
        <v/>
      </c>
      <c r="F110" s="342" t="str">
        <f t="shared" si="44"/>
        <v/>
      </c>
      <c r="G110" s="342" t="str">
        <f t="shared" si="44"/>
        <v/>
      </c>
      <c r="H110" s="341" t="str">
        <f t="shared" si="44"/>
        <v/>
      </c>
      <c r="I110" s="342" t="str">
        <f t="shared" si="44"/>
        <v/>
      </c>
      <c r="J110" s="342" t="str">
        <f t="shared" si="44"/>
        <v/>
      </c>
      <c r="K110" s="341" t="str">
        <f t="shared" si="44"/>
        <v/>
      </c>
      <c r="L110" s="342" t="str">
        <f t="shared" si="44"/>
        <v/>
      </c>
      <c r="M110" s="342" t="str">
        <f t="shared" si="44"/>
        <v/>
      </c>
      <c r="N110" s="341" t="str">
        <f t="shared" si="44"/>
        <v/>
      </c>
      <c r="O110" s="342" t="str">
        <f t="shared" si="44"/>
        <v/>
      </c>
      <c r="P110" s="342" t="str">
        <f t="shared" si="44"/>
        <v/>
      </c>
      <c r="Q110" s="341" t="str">
        <f t="shared" si="44"/>
        <v/>
      </c>
      <c r="R110" s="342" t="str">
        <f t="shared" si="44"/>
        <v/>
      </c>
      <c r="S110" s="342" t="str">
        <f t="shared" si="44"/>
        <v/>
      </c>
      <c r="T110" s="341" t="str">
        <f t="shared" si="44"/>
        <v/>
      </c>
      <c r="U110" s="341" t="str">
        <f t="shared" si="44"/>
        <v/>
      </c>
      <c r="V110" s="341" t="str">
        <f t="shared" si="44"/>
        <v/>
      </c>
      <c r="W110" s="343" t="str">
        <f t="shared" si="44"/>
        <v/>
      </c>
    </row>
    <row r="111" spans="1:24" s="307" customFormat="1" ht="14.25" customHeight="1" x14ac:dyDescent="0.25">
      <c r="A111" s="328" t="s">
        <v>56</v>
      </c>
      <c r="B111" s="329"/>
      <c r="C111" s="327"/>
      <c r="D111" s="341" t="str">
        <f t="shared" ref="D111:W111" si="45">IFERROR(D17/D19, "")</f>
        <v/>
      </c>
      <c r="E111" s="341" t="str">
        <f t="shared" si="45"/>
        <v/>
      </c>
      <c r="F111" s="342" t="str">
        <f t="shared" si="45"/>
        <v/>
      </c>
      <c r="G111" s="342" t="str">
        <f t="shared" si="45"/>
        <v/>
      </c>
      <c r="H111" s="341" t="str">
        <f t="shared" si="45"/>
        <v/>
      </c>
      <c r="I111" s="342" t="str">
        <f t="shared" si="45"/>
        <v/>
      </c>
      <c r="J111" s="342" t="str">
        <f t="shared" si="45"/>
        <v/>
      </c>
      <c r="K111" s="341" t="str">
        <f t="shared" si="45"/>
        <v/>
      </c>
      <c r="L111" s="342" t="str">
        <f t="shared" si="45"/>
        <v/>
      </c>
      <c r="M111" s="342" t="str">
        <f t="shared" si="45"/>
        <v/>
      </c>
      <c r="N111" s="341" t="str">
        <f t="shared" si="45"/>
        <v/>
      </c>
      <c r="O111" s="342" t="str">
        <f t="shared" si="45"/>
        <v/>
      </c>
      <c r="P111" s="342" t="str">
        <f t="shared" si="45"/>
        <v/>
      </c>
      <c r="Q111" s="341" t="str">
        <f t="shared" si="45"/>
        <v/>
      </c>
      <c r="R111" s="342" t="str">
        <f t="shared" si="45"/>
        <v/>
      </c>
      <c r="S111" s="342" t="str">
        <f t="shared" si="45"/>
        <v/>
      </c>
      <c r="T111" s="341" t="str">
        <f t="shared" si="45"/>
        <v/>
      </c>
      <c r="U111" s="341" t="str">
        <f t="shared" si="45"/>
        <v/>
      </c>
      <c r="V111" s="341" t="str">
        <f t="shared" si="45"/>
        <v/>
      </c>
      <c r="W111" s="343" t="str">
        <f t="shared" si="45"/>
        <v/>
      </c>
    </row>
    <row r="112" spans="1:24" s="307" customFormat="1" ht="14.25" customHeight="1" x14ac:dyDescent="0.25">
      <c r="A112" s="328" t="s">
        <v>57</v>
      </c>
      <c r="B112" s="329"/>
      <c r="C112" s="327"/>
      <c r="D112" s="341" t="str">
        <f t="shared" ref="D112:W112" si="46">IFERROR((D17+D52)/D19, "")</f>
        <v/>
      </c>
      <c r="E112" s="341" t="str">
        <f t="shared" si="46"/>
        <v/>
      </c>
      <c r="F112" s="342" t="str">
        <f t="shared" si="46"/>
        <v/>
      </c>
      <c r="G112" s="342" t="str">
        <f t="shared" si="46"/>
        <v/>
      </c>
      <c r="H112" s="341" t="str">
        <f t="shared" si="46"/>
        <v/>
      </c>
      <c r="I112" s="342" t="str">
        <f t="shared" si="46"/>
        <v/>
      </c>
      <c r="J112" s="342" t="str">
        <f t="shared" si="46"/>
        <v/>
      </c>
      <c r="K112" s="341" t="str">
        <f t="shared" si="46"/>
        <v/>
      </c>
      <c r="L112" s="342" t="str">
        <f t="shared" si="46"/>
        <v/>
      </c>
      <c r="M112" s="342" t="str">
        <f t="shared" si="46"/>
        <v/>
      </c>
      <c r="N112" s="341" t="str">
        <f t="shared" si="46"/>
        <v/>
      </c>
      <c r="O112" s="342" t="str">
        <f t="shared" si="46"/>
        <v/>
      </c>
      <c r="P112" s="342" t="str">
        <f t="shared" si="46"/>
        <v/>
      </c>
      <c r="Q112" s="341" t="str">
        <f t="shared" si="46"/>
        <v/>
      </c>
      <c r="R112" s="342" t="str">
        <f t="shared" si="46"/>
        <v/>
      </c>
      <c r="S112" s="342" t="str">
        <f t="shared" si="46"/>
        <v/>
      </c>
      <c r="T112" s="341" t="str">
        <f t="shared" si="46"/>
        <v/>
      </c>
      <c r="U112" s="341" t="str">
        <f t="shared" si="46"/>
        <v/>
      </c>
      <c r="V112" s="341" t="str">
        <f t="shared" si="46"/>
        <v/>
      </c>
      <c r="W112" s="343" t="str">
        <f t="shared" si="46"/>
        <v/>
      </c>
    </row>
    <row r="113" spans="1:23" s="307" customFormat="1" ht="14.25" customHeight="1" x14ac:dyDescent="0.25">
      <c r="A113" s="339"/>
      <c r="B113" s="340"/>
      <c r="C113" s="327"/>
      <c r="D113" s="341"/>
      <c r="E113" s="341"/>
      <c r="F113" s="342"/>
      <c r="G113" s="342"/>
      <c r="H113" s="341"/>
      <c r="I113" s="342"/>
      <c r="J113" s="342"/>
      <c r="K113" s="341"/>
      <c r="L113" s="342"/>
      <c r="M113" s="342"/>
      <c r="N113" s="341"/>
      <c r="O113" s="342"/>
      <c r="P113" s="342"/>
      <c r="Q113" s="341"/>
      <c r="R113" s="342"/>
      <c r="S113" s="342"/>
      <c r="T113" s="341"/>
      <c r="U113" s="341"/>
      <c r="V113" s="341"/>
      <c r="W113" s="343"/>
    </row>
    <row r="114" spans="1:23" s="307" customFormat="1" ht="14.25" customHeight="1" x14ac:dyDescent="0.25">
      <c r="A114" s="328" t="s">
        <v>58</v>
      </c>
      <c r="B114" s="329"/>
      <c r="C114" s="327"/>
      <c r="D114" s="341" t="str">
        <f t="shared" ref="D114:W114" si="47">IFERROR((D$81+D$82)/D$17, "")</f>
        <v/>
      </c>
      <c r="E114" s="341" t="str">
        <f t="shared" si="47"/>
        <v/>
      </c>
      <c r="F114" s="342" t="str">
        <f t="shared" si="47"/>
        <v/>
      </c>
      <c r="G114" s="342" t="str">
        <f t="shared" si="47"/>
        <v/>
      </c>
      <c r="H114" s="341" t="str">
        <f t="shared" si="47"/>
        <v/>
      </c>
      <c r="I114" s="342" t="str">
        <f t="shared" si="47"/>
        <v/>
      </c>
      <c r="J114" s="342" t="str">
        <f t="shared" si="47"/>
        <v/>
      </c>
      <c r="K114" s="341" t="str">
        <f t="shared" si="47"/>
        <v/>
      </c>
      <c r="L114" s="342" t="str">
        <f t="shared" si="47"/>
        <v/>
      </c>
      <c r="M114" s="342" t="str">
        <f t="shared" si="47"/>
        <v/>
      </c>
      <c r="N114" s="341" t="str">
        <f t="shared" si="47"/>
        <v/>
      </c>
      <c r="O114" s="342" t="str">
        <f t="shared" si="47"/>
        <v/>
      </c>
      <c r="P114" s="342" t="str">
        <f t="shared" si="47"/>
        <v/>
      </c>
      <c r="Q114" s="341" t="str">
        <f t="shared" si="47"/>
        <v/>
      </c>
      <c r="R114" s="342" t="str">
        <f t="shared" si="47"/>
        <v/>
      </c>
      <c r="S114" s="342" t="str">
        <f t="shared" si="47"/>
        <v/>
      </c>
      <c r="T114" s="341" t="str">
        <f t="shared" si="47"/>
        <v/>
      </c>
      <c r="U114" s="341" t="str">
        <f t="shared" si="47"/>
        <v/>
      </c>
      <c r="V114" s="341" t="str">
        <f t="shared" si="47"/>
        <v/>
      </c>
      <c r="W114" s="343" t="str">
        <f t="shared" si="47"/>
        <v/>
      </c>
    </row>
    <row r="115" spans="1:23" s="307" customFormat="1" ht="14.25" customHeight="1" x14ac:dyDescent="0.25">
      <c r="A115" s="328" t="s">
        <v>59</v>
      </c>
      <c r="B115" s="329"/>
      <c r="C115" s="327"/>
      <c r="D115" s="341" t="str">
        <f t="shared" ref="D115:W115" si="48">IFERROR((D$81+D$82)/(D$17+D$52), "")</f>
        <v/>
      </c>
      <c r="E115" s="341" t="str">
        <f t="shared" si="48"/>
        <v/>
      </c>
      <c r="F115" s="342" t="str">
        <f t="shared" si="48"/>
        <v/>
      </c>
      <c r="G115" s="342" t="str">
        <f t="shared" si="48"/>
        <v/>
      </c>
      <c r="H115" s="341" t="str">
        <f t="shared" si="48"/>
        <v/>
      </c>
      <c r="I115" s="342" t="str">
        <f t="shared" si="48"/>
        <v/>
      </c>
      <c r="J115" s="342" t="str">
        <f t="shared" si="48"/>
        <v/>
      </c>
      <c r="K115" s="341" t="str">
        <f t="shared" si="48"/>
        <v/>
      </c>
      <c r="L115" s="342" t="str">
        <f t="shared" si="48"/>
        <v/>
      </c>
      <c r="M115" s="342" t="str">
        <f t="shared" si="48"/>
        <v/>
      </c>
      <c r="N115" s="341" t="str">
        <f t="shared" si="48"/>
        <v/>
      </c>
      <c r="O115" s="342" t="str">
        <f t="shared" si="48"/>
        <v/>
      </c>
      <c r="P115" s="342" t="str">
        <f t="shared" si="48"/>
        <v/>
      </c>
      <c r="Q115" s="341" t="str">
        <f t="shared" si="48"/>
        <v/>
      </c>
      <c r="R115" s="342" t="str">
        <f t="shared" si="48"/>
        <v/>
      </c>
      <c r="S115" s="342" t="str">
        <f t="shared" si="48"/>
        <v/>
      </c>
      <c r="T115" s="341" t="str">
        <f t="shared" si="48"/>
        <v/>
      </c>
      <c r="U115" s="341" t="str">
        <f t="shared" si="48"/>
        <v/>
      </c>
      <c r="V115" s="341" t="str">
        <f t="shared" si="48"/>
        <v/>
      </c>
      <c r="W115" s="343" t="str">
        <f t="shared" si="48"/>
        <v/>
      </c>
    </row>
    <row r="116" spans="1:23" s="307" customFormat="1" ht="14.25" customHeight="1" x14ac:dyDescent="0.25">
      <c r="A116" s="328" t="s">
        <v>60</v>
      </c>
      <c r="B116" s="329"/>
      <c r="C116" s="327"/>
      <c r="D116" s="341" t="str">
        <f t="shared" ref="D116:W116" si="49">IFERROR((D$81+D$82)/D$108, "")</f>
        <v/>
      </c>
      <c r="E116" s="341" t="str">
        <f t="shared" si="49"/>
        <v/>
      </c>
      <c r="F116" s="342" t="str">
        <f t="shared" si="49"/>
        <v/>
      </c>
      <c r="G116" s="342" t="str">
        <f t="shared" si="49"/>
        <v/>
      </c>
      <c r="H116" s="341" t="str">
        <f t="shared" si="49"/>
        <v/>
      </c>
      <c r="I116" s="342" t="str">
        <f t="shared" si="49"/>
        <v/>
      </c>
      <c r="J116" s="342" t="str">
        <f t="shared" si="49"/>
        <v/>
      </c>
      <c r="K116" s="341" t="str">
        <f t="shared" si="49"/>
        <v/>
      </c>
      <c r="L116" s="342" t="str">
        <f t="shared" si="49"/>
        <v/>
      </c>
      <c r="M116" s="342" t="str">
        <f t="shared" si="49"/>
        <v/>
      </c>
      <c r="N116" s="341" t="str">
        <f t="shared" si="49"/>
        <v/>
      </c>
      <c r="O116" s="342" t="str">
        <f t="shared" si="49"/>
        <v/>
      </c>
      <c r="P116" s="342" t="str">
        <f t="shared" si="49"/>
        <v/>
      </c>
      <c r="Q116" s="341" t="str">
        <f t="shared" si="49"/>
        <v/>
      </c>
      <c r="R116" s="342" t="str">
        <f t="shared" si="49"/>
        <v/>
      </c>
      <c r="S116" s="342" t="str">
        <f t="shared" si="49"/>
        <v/>
      </c>
      <c r="T116" s="341" t="str">
        <f t="shared" si="49"/>
        <v/>
      </c>
      <c r="U116" s="341" t="str">
        <f t="shared" si="49"/>
        <v/>
      </c>
      <c r="V116" s="341" t="str">
        <f t="shared" si="49"/>
        <v/>
      </c>
      <c r="W116" s="343" t="str">
        <f t="shared" si="49"/>
        <v/>
      </c>
    </row>
    <row r="117" spans="1:23" s="307" customFormat="1" ht="14.25" customHeight="1" x14ac:dyDescent="0.25">
      <c r="A117" s="339"/>
      <c r="B117" s="340"/>
      <c r="C117" s="327"/>
      <c r="D117" s="341"/>
      <c r="E117" s="341"/>
      <c r="F117" s="342"/>
      <c r="G117" s="342"/>
      <c r="H117" s="341"/>
      <c r="I117" s="342"/>
      <c r="J117" s="342"/>
      <c r="K117" s="341"/>
      <c r="L117" s="342"/>
      <c r="M117" s="342"/>
      <c r="N117" s="341"/>
      <c r="O117" s="342"/>
      <c r="P117" s="342"/>
      <c r="Q117" s="341"/>
      <c r="R117" s="342"/>
      <c r="S117" s="342"/>
      <c r="T117" s="341"/>
      <c r="U117" s="341"/>
      <c r="V117" s="341"/>
      <c r="W117" s="343"/>
    </row>
    <row r="118" spans="1:23" s="307" customFormat="1" ht="14.25" customHeight="1" x14ac:dyDescent="0.25">
      <c r="A118" s="328" t="s">
        <v>61</v>
      </c>
      <c r="B118" s="329"/>
      <c r="C118" s="327"/>
      <c r="D118" s="341" t="str">
        <f t="shared" ref="D118:W118" si="50">IFERROR((D$81+D$82-D$67)/D$17, "")</f>
        <v/>
      </c>
      <c r="E118" s="341" t="str">
        <f t="shared" si="50"/>
        <v/>
      </c>
      <c r="F118" s="342" t="str">
        <f t="shared" si="50"/>
        <v/>
      </c>
      <c r="G118" s="342" t="str">
        <f t="shared" si="50"/>
        <v/>
      </c>
      <c r="H118" s="341" t="str">
        <f t="shared" si="50"/>
        <v/>
      </c>
      <c r="I118" s="342" t="str">
        <f t="shared" si="50"/>
        <v/>
      </c>
      <c r="J118" s="342" t="str">
        <f t="shared" si="50"/>
        <v/>
      </c>
      <c r="K118" s="341" t="str">
        <f t="shared" si="50"/>
        <v/>
      </c>
      <c r="L118" s="342" t="str">
        <f t="shared" si="50"/>
        <v/>
      </c>
      <c r="M118" s="342" t="str">
        <f t="shared" si="50"/>
        <v/>
      </c>
      <c r="N118" s="341" t="str">
        <f t="shared" si="50"/>
        <v/>
      </c>
      <c r="O118" s="342" t="str">
        <f t="shared" si="50"/>
        <v/>
      </c>
      <c r="P118" s="342" t="str">
        <f t="shared" si="50"/>
        <v/>
      </c>
      <c r="Q118" s="341" t="str">
        <f t="shared" si="50"/>
        <v/>
      </c>
      <c r="R118" s="342" t="str">
        <f t="shared" si="50"/>
        <v/>
      </c>
      <c r="S118" s="342" t="str">
        <f t="shared" si="50"/>
        <v/>
      </c>
      <c r="T118" s="341" t="str">
        <f t="shared" si="50"/>
        <v/>
      </c>
      <c r="U118" s="341" t="str">
        <f t="shared" si="50"/>
        <v/>
      </c>
      <c r="V118" s="341" t="str">
        <f t="shared" si="50"/>
        <v/>
      </c>
      <c r="W118" s="343" t="str">
        <f t="shared" si="50"/>
        <v/>
      </c>
    </row>
    <row r="119" spans="1:23" s="307" customFormat="1" ht="14.25" customHeight="1" x14ac:dyDescent="0.25">
      <c r="A119" s="328" t="s">
        <v>62</v>
      </c>
      <c r="B119" s="329"/>
      <c r="C119" s="327"/>
      <c r="D119" s="341" t="str">
        <f t="shared" ref="D119:W119" si="51">IFERROR((D$81+D$82-D$67)/(D$17+D$52), "")</f>
        <v/>
      </c>
      <c r="E119" s="341" t="str">
        <f t="shared" si="51"/>
        <v/>
      </c>
      <c r="F119" s="342" t="str">
        <f t="shared" si="51"/>
        <v/>
      </c>
      <c r="G119" s="342" t="str">
        <f t="shared" si="51"/>
        <v/>
      </c>
      <c r="H119" s="341" t="str">
        <f t="shared" si="51"/>
        <v/>
      </c>
      <c r="I119" s="342" t="str">
        <f t="shared" si="51"/>
        <v/>
      </c>
      <c r="J119" s="342" t="str">
        <f t="shared" si="51"/>
        <v/>
      </c>
      <c r="K119" s="341" t="str">
        <f t="shared" si="51"/>
        <v/>
      </c>
      <c r="L119" s="342" t="str">
        <f t="shared" si="51"/>
        <v/>
      </c>
      <c r="M119" s="342" t="str">
        <f t="shared" si="51"/>
        <v/>
      </c>
      <c r="N119" s="341" t="str">
        <f t="shared" si="51"/>
        <v/>
      </c>
      <c r="O119" s="342" t="str">
        <f t="shared" si="51"/>
        <v/>
      </c>
      <c r="P119" s="342" t="str">
        <f t="shared" si="51"/>
        <v/>
      </c>
      <c r="Q119" s="341" t="str">
        <f t="shared" si="51"/>
        <v/>
      </c>
      <c r="R119" s="342" t="str">
        <f t="shared" si="51"/>
        <v/>
      </c>
      <c r="S119" s="342" t="str">
        <f t="shared" si="51"/>
        <v/>
      </c>
      <c r="T119" s="341" t="str">
        <f t="shared" si="51"/>
        <v/>
      </c>
      <c r="U119" s="341" t="str">
        <f t="shared" si="51"/>
        <v/>
      </c>
      <c r="V119" s="341" t="str">
        <f t="shared" si="51"/>
        <v/>
      </c>
      <c r="W119" s="343" t="str">
        <f t="shared" si="51"/>
        <v/>
      </c>
    </row>
    <row r="120" spans="1:23" s="307" customFormat="1" ht="14.25" customHeight="1" x14ac:dyDescent="0.25">
      <c r="A120" s="328" t="s">
        <v>63</v>
      </c>
      <c r="B120" s="329"/>
      <c r="C120" s="327"/>
      <c r="D120" s="341" t="str">
        <f t="shared" ref="D120:W120" si="52">IFERROR((D$81+D$82-D$67)/D$108, "")</f>
        <v/>
      </c>
      <c r="E120" s="341" t="str">
        <f t="shared" si="52"/>
        <v/>
      </c>
      <c r="F120" s="342" t="str">
        <f t="shared" si="52"/>
        <v/>
      </c>
      <c r="G120" s="342" t="str">
        <f t="shared" si="52"/>
        <v/>
      </c>
      <c r="H120" s="341" t="str">
        <f t="shared" si="52"/>
        <v/>
      </c>
      <c r="I120" s="342" t="str">
        <f t="shared" si="52"/>
        <v/>
      </c>
      <c r="J120" s="342" t="str">
        <f t="shared" si="52"/>
        <v/>
      </c>
      <c r="K120" s="341" t="str">
        <f t="shared" si="52"/>
        <v/>
      </c>
      <c r="L120" s="342" t="str">
        <f t="shared" si="52"/>
        <v/>
      </c>
      <c r="M120" s="342" t="str">
        <f t="shared" si="52"/>
        <v/>
      </c>
      <c r="N120" s="341" t="str">
        <f t="shared" si="52"/>
        <v/>
      </c>
      <c r="O120" s="342" t="str">
        <f t="shared" si="52"/>
        <v/>
      </c>
      <c r="P120" s="342" t="str">
        <f t="shared" si="52"/>
        <v/>
      </c>
      <c r="Q120" s="341" t="str">
        <f t="shared" si="52"/>
        <v/>
      </c>
      <c r="R120" s="342" t="str">
        <f t="shared" si="52"/>
        <v/>
      </c>
      <c r="S120" s="342" t="str">
        <f t="shared" si="52"/>
        <v/>
      </c>
      <c r="T120" s="341" t="str">
        <f t="shared" si="52"/>
        <v/>
      </c>
      <c r="U120" s="341" t="str">
        <f t="shared" si="52"/>
        <v/>
      </c>
      <c r="V120" s="341" t="str">
        <f t="shared" si="52"/>
        <v/>
      </c>
      <c r="W120" s="343" t="str">
        <f t="shared" si="52"/>
        <v/>
      </c>
    </row>
    <row r="121" spans="1:23" s="307" customFormat="1" ht="14.25" customHeight="1" x14ac:dyDescent="0.25">
      <c r="A121" s="328"/>
      <c r="B121" s="329"/>
      <c r="C121" s="344"/>
      <c r="D121" s="341"/>
      <c r="E121" s="341"/>
      <c r="F121" s="342"/>
      <c r="G121" s="342"/>
      <c r="H121" s="341"/>
      <c r="I121" s="342"/>
      <c r="J121" s="342"/>
      <c r="K121" s="341"/>
      <c r="L121" s="342"/>
      <c r="M121" s="342"/>
      <c r="N121" s="341"/>
      <c r="O121" s="342"/>
      <c r="P121" s="342"/>
      <c r="Q121" s="341"/>
      <c r="R121" s="342"/>
      <c r="S121" s="342"/>
      <c r="T121" s="341"/>
      <c r="U121" s="341"/>
      <c r="V121" s="341"/>
      <c r="W121" s="343"/>
    </row>
    <row r="122" spans="1:23" s="307" customFormat="1" ht="14.25" customHeight="1" x14ac:dyDescent="0.25">
      <c r="A122" s="328" t="s">
        <v>64</v>
      </c>
      <c r="B122" s="329"/>
      <c r="C122" s="327"/>
      <c r="D122" s="341" t="str">
        <f t="shared" ref="D122:W122" si="53">IFERROR(D$81/D$17, "")</f>
        <v/>
      </c>
      <c r="E122" s="341" t="str">
        <f t="shared" si="53"/>
        <v/>
      </c>
      <c r="F122" s="342" t="str">
        <f t="shared" si="53"/>
        <v/>
      </c>
      <c r="G122" s="342" t="str">
        <f t="shared" si="53"/>
        <v/>
      </c>
      <c r="H122" s="341" t="str">
        <f t="shared" si="53"/>
        <v/>
      </c>
      <c r="I122" s="342" t="str">
        <f t="shared" si="53"/>
        <v/>
      </c>
      <c r="J122" s="342" t="str">
        <f t="shared" si="53"/>
        <v/>
      </c>
      <c r="K122" s="341" t="str">
        <f t="shared" si="53"/>
        <v/>
      </c>
      <c r="L122" s="342" t="str">
        <f t="shared" si="53"/>
        <v/>
      </c>
      <c r="M122" s="342" t="str">
        <f t="shared" si="53"/>
        <v/>
      </c>
      <c r="N122" s="341" t="str">
        <f t="shared" si="53"/>
        <v/>
      </c>
      <c r="O122" s="342" t="str">
        <f t="shared" si="53"/>
        <v/>
      </c>
      <c r="P122" s="342" t="str">
        <f t="shared" si="53"/>
        <v/>
      </c>
      <c r="Q122" s="341" t="str">
        <f t="shared" si="53"/>
        <v/>
      </c>
      <c r="R122" s="342" t="str">
        <f t="shared" si="53"/>
        <v/>
      </c>
      <c r="S122" s="342" t="str">
        <f t="shared" si="53"/>
        <v/>
      </c>
      <c r="T122" s="341" t="str">
        <f t="shared" si="53"/>
        <v/>
      </c>
      <c r="U122" s="341" t="str">
        <f t="shared" si="53"/>
        <v/>
      </c>
      <c r="V122" s="341" t="str">
        <f t="shared" si="53"/>
        <v/>
      </c>
      <c r="W122" s="343" t="str">
        <f t="shared" si="53"/>
        <v/>
      </c>
    </row>
    <row r="123" spans="1:23" s="307" customFormat="1" ht="14.25" customHeight="1" x14ac:dyDescent="0.25">
      <c r="A123" s="328" t="s">
        <v>65</v>
      </c>
      <c r="B123" s="329"/>
      <c r="C123" s="327"/>
      <c r="D123" s="341" t="str">
        <f t="shared" ref="D123:W123" si="54">IFERROR(D$81/(D$17+D$52), "")</f>
        <v/>
      </c>
      <c r="E123" s="341" t="str">
        <f t="shared" si="54"/>
        <v/>
      </c>
      <c r="F123" s="342" t="str">
        <f t="shared" si="54"/>
        <v/>
      </c>
      <c r="G123" s="342" t="str">
        <f t="shared" si="54"/>
        <v/>
      </c>
      <c r="H123" s="341" t="str">
        <f t="shared" si="54"/>
        <v/>
      </c>
      <c r="I123" s="342" t="str">
        <f t="shared" si="54"/>
        <v/>
      </c>
      <c r="J123" s="342" t="str">
        <f t="shared" si="54"/>
        <v/>
      </c>
      <c r="K123" s="341" t="str">
        <f t="shared" si="54"/>
        <v/>
      </c>
      <c r="L123" s="342" t="str">
        <f t="shared" si="54"/>
        <v/>
      </c>
      <c r="M123" s="342" t="str">
        <f t="shared" si="54"/>
        <v/>
      </c>
      <c r="N123" s="341" t="str">
        <f t="shared" si="54"/>
        <v/>
      </c>
      <c r="O123" s="342" t="str">
        <f t="shared" si="54"/>
        <v/>
      </c>
      <c r="P123" s="342" t="str">
        <f t="shared" si="54"/>
        <v/>
      </c>
      <c r="Q123" s="341" t="str">
        <f t="shared" si="54"/>
        <v/>
      </c>
      <c r="R123" s="342" t="str">
        <f t="shared" si="54"/>
        <v/>
      </c>
      <c r="S123" s="342" t="str">
        <f t="shared" si="54"/>
        <v/>
      </c>
      <c r="T123" s="341" t="str">
        <f t="shared" si="54"/>
        <v/>
      </c>
      <c r="U123" s="341" t="str">
        <f t="shared" si="54"/>
        <v/>
      </c>
      <c r="V123" s="341" t="str">
        <f t="shared" si="54"/>
        <v/>
      </c>
      <c r="W123" s="343" t="str">
        <f t="shared" si="54"/>
        <v/>
      </c>
    </row>
    <row r="124" spans="1:23" s="307" customFormat="1" ht="14.25" customHeight="1" x14ac:dyDescent="0.25">
      <c r="A124" s="328" t="s">
        <v>66</v>
      </c>
      <c r="B124" s="329"/>
      <c r="C124" s="327"/>
      <c r="D124" s="341" t="str">
        <f t="shared" ref="D124:W124" si="55">IFERROR(D$81/D$108, "")</f>
        <v/>
      </c>
      <c r="E124" s="341" t="str">
        <f t="shared" si="55"/>
        <v/>
      </c>
      <c r="F124" s="342" t="str">
        <f t="shared" si="55"/>
        <v/>
      </c>
      <c r="G124" s="342" t="str">
        <f t="shared" si="55"/>
        <v/>
      </c>
      <c r="H124" s="341" t="str">
        <f t="shared" si="55"/>
        <v/>
      </c>
      <c r="I124" s="342" t="str">
        <f t="shared" si="55"/>
        <v/>
      </c>
      <c r="J124" s="342" t="str">
        <f t="shared" si="55"/>
        <v/>
      </c>
      <c r="K124" s="341" t="str">
        <f t="shared" si="55"/>
        <v/>
      </c>
      <c r="L124" s="342" t="str">
        <f t="shared" si="55"/>
        <v/>
      </c>
      <c r="M124" s="342" t="str">
        <f t="shared" si="55"/>
        <v/>
      </c>
      <c r="N124" s="341" t="str">
        <f t="shared" si="55"/>
        <v/>
      </c>
      <c r="O124" s="342" t="str">
        <f t="shared" si="55"/>
        <v/>
      </c>
      <c r="P124" s="342" t="str">
        <f t="shared" si="55"/>
        <v/>
      </c>
      <c r="Q124" s="341" t="str">
        <f t="shared" si="55"/>
        <v/>
      </c>
      <c r="R124" s="342" t="str">
        <f t="shared" si="55"/>
        <v/>
      </c>
      <c r="S124" s="342" t="str">
        <f t="shared" si="55"/>
        <v/>
      </c>
      <c r="T124" s="341" t="str">
        <f t="shared" si="55"/>
        <v/>
      </c>
      <c r="U124" s="341" t="str">
        <f t="shared" si="55"/>
        <v/>
      </c>
      <c r="V124" s="341" t="str">
        <f t="shared" si="55"/>
        <v/>
      </c>
      <c r="W124" s="343" t="str">
        <f t="shared" si="55"/>
        <v/>
      </c>
    </row>
    <row r="125" spans="1:23" s="307" customFormat="1" ht="14.25" customHeight="1" x14ac:dyDescent="0.25">
      <c r="A125" s="339"/>
      <c r="B125" s="340"/>
      <c r="C125" s="327"/>
      <c r="D125" s="341"/>
      <c r="E125" s="341"/>
      <c r="F125" s="342"/>
      <c r="G125" s="342"/>
      <c r="H125" s="341"/>
      <c r="I125" s="342"/>
      <c r="J125" s="342"/>
      <c r="K125" s="341"/>
      <c r="L125" s="342"/>
      <c r="M125" s="342"/>
      <c r="N125" s="341"/>
      <c r="O125" s="342"/>
      <c r="P125" s="342"/>
      <c r="Q125" s="341"/>
      <c r="R125" s="342"/>
      <c r="S125" s="342"/>
      <c r="T125" s="341"/>
      <c r="U125" s="341"/>
      <c r="V125" s="341"/>
      <c r="W125" s="343"/>
    </row>
    <row r="126" spans="1:23" s="307" customFormat="1" ht="14.25" customHeight="1" x14ac:dyDescent="0.25">
      <c r="A126" s="328" t="s">
        <v>67</v>
      </c>
      <c r="B126" s="329"/>
      <c r="C126" s="327"/>
      <c r="D126" s="341" t="str">
        <f t="shared" ref="D126:W126" si="56">IFERROR((D$81-D$67)/D$17, "")</f>
        <v/>
      </c>
      <c r="E126" s="341" t="str">
        <f t="shared" si="56"/>
        <v/>
      </c>
      <c r="F126" s="342" t="str">
        <f t="shared" si="56"/>
        <v/>
      </c>
      <c r="G126" s="342" t="str">
        <f t="shared" si="56"/>
        <v/>
      </c>
      <c r="H126" s="341" t="str">
        <f t="shared" si="56"/>
        <v/>
      </c>
      <c r="I126" s="342" t="str">
        <f t="shared" si="56"/>
        <v/>
      </c>
      <c r="J126" s="342" t="str">
        <f t="shared" si="56"/>
        <v/>
      </c>
      <c r="K126" s="341" t="str">
        <f t="shared" si="56"/>
        <v/>
      </c>
      <c r="L126" s="342" t="str">
        <f t="shared" si="56"/>
        <v/>
      </c>
      <c r="M126" s="342" t="str">
        <f t="shared" si="56"/>
        <v/>
      </c>
      <c r="N126" s="341" t="str">
        <f t="shared" si="56"/>
        <v/>
      </c>
      <c r="O126" s="342" t="str">
        <f t="shared" si="56"/>
        <v/>
      </c>
      <c r="P126" s="342" t="str">
        <f t="shared" si="56"/>
        <v/>
      </c>
      <c r="Q126" s="341" t="str">
        <f t="shared" si="56"/>
        <v/>
      </c>
      <c r="R126" s="342" t="str">
        <f t="shared" si="56"/>
        <v/>
      </c>
      <c r="S126" s="342" t="str">
        <f t="shared" si="56"/>
        <v/>
      </c>
      <c r="T126" s="341" t="str">
        <f t="shared" si="56"/>
        <v/>
      </c>
      <c r="U126" s="341" t="str">
        <f t="shared" si="56"/>
        <v/>
      </c>
      <c r="V126" s="341" t="str">
        <f t="shared" si="56"/>
        <v/>
      </c>
      <c r="W126" s="343" t="str">
        <f t="shared" si="56"/>
        <v/>
      </c>
    </row>
    <row r="127" spans="1:23" s="307" customFormat="1" ht="14.25" customHeight="1" x14ac:dyDescent="0.25">
      <c r="A127" s="328" t="s">
        <v>68</v>
      </c>
      <c r="B127" s="329"/>
      <c r="C127" s="327"/>
      <c r="D127" s="341" t="str">
        <f t="shared" ref="D127:W127" si="57">IFERROR((D$81-D$67)/(D$17+D$52), "")</f>
        <v/>
      </c>
      <c r="E127" s="341" t="str">
        <f t="shared" si="57"/>
        <v/>
      </c>
      <c r="F127" s="342" t="str">
        <f t="shared" si="57"/>
        <v/>
      </c>
      <c r="G127" s="342" t="str">
        <f t="shared" si="57"/>
        <v/>
      </c>
      <c r="H127" s="341" t="str">
        <f t="shared" si="57"/>
        <v/>
      </c>
      <c r="I127" s="342" t="str">
        <f t="shared" si="57"/>
        <v/>
      </c>
      <c r="J127" s="342" t="str">
        <f t="shared" si="57"/>
        <v/>
      </c>
      <c r="K127" s="341" t="str">
        <f t="shared" si="57"/>
        <v/>
      </c>
      <c r="L127" s="342" t="str">
        <f t="shared" si="57"/>
        <v/>
      </c>
      <c r="M127" s="342" t="str">
        <f t="shared" si="57"/>
        <v/>
      </c>
      <c r="N127" s="341" t="str">
        <f t="shared" si="57"/>
        <v/>
      </c>
      <c r="O127" s="342" t="str">
        <f t="shared" si="57"/>
        <v/>
      </c>
      <c r="P127" s="342" t="str">
        <f t="shared" si="57"/>
        <v/>
      </c>
      <c r="Q127" s="341" t="str">
        <f t="shared" si="57"/>
        <v/>
      </c>
      <c r="R127" s="342" t="str">
        <f t="shared" si="57"/>
        <v/>
      </c>
      <c r="S127" s="342" t="str">
        <f t="shared" si="57"/>
        <v/>
      </c>
      <c r="T127" s="341" t="str">
        <f t="shared" si="57"/>
        <v/>
      </c>
      <c r="U127" s="341" t="str">
        <f t="shared" si="57"/>
        <v/>
      </c>
      <c r="V127" s="341" t="str">
        <f t="shared" si="57"/>
        <v/>
      </c>
      <c r="W127" s="343" t="str">
        <f t="shared" si="57"/>
        <v/>
      </c>
    </row>
    <row r="128" spans="1:23" s="307" customFormat="1" ht="14.25" customHeight="1" x14ac:dyDescent="0.25">
      <c r="A128" s="328" t="s">
        <v>69</v>
      </c>
      <c r="B128" s="329"/>
      <c r="C128" s="327"/>
      <c r="D128" s="341" t="str">
        <f t="shared" ref="D128:W128" si="58">IFERROR((D$81-D$67)/D$108, "")</f>
        <v/>
      </c>
      <c r="E128" s="341" t="str">
        <f t="shared" si="58"/>
        <v/>
      </c>
      <c r="F128" s="342" t="str">
        <f t="shared" si="58"/>
        <v/>
      </c>
      <c r="G128" s="342" t="str">
        <f t="shared" si="58"/>
        <v/>
      </c>
      <c r="H128" s="341" t="str">
        <f t="shared" si="58"/>
        <v/>
      </c>
      <c r="I128" s="342" t="str">
        <f t="shared" si="58"/>
        <v/>
      </c>
      <c r="J128" s="342" t="str">
        <f t="shared" si="58"/>
        <v/>
      </c>
      <c r="K128" s="341" t="str">
        <f t="shared" si="58"/>
        <v/>
      </c>
      <c r="L128" s="342" t="str">
        <f t="shared" si="58"/>
        <v/>
      </c>
      <c r="M128" s="342" t="str">
        <f t="shared" si="58"/>
        <v/>
      </c>
      <c r="N128" s="341" t="str">
        <f t="shared" si="58"/>
        <v/>
      </c>
      <c r="O128" s="342" t="str">
        <f t="shared" si="58"/>
        <v/>
      </c>
      <c r="P128" s="342" t="str">
        <f t="shared" si="58"/>
        <v/>
      </c>
      <c r="Q128" s="341" t="str">
        <f t="shared" si="58"/>
        <v/>
      </c>
      <c r="R128" s="342" t="str">
        <f t="shared" si="58"/>
        <v/>
      </c>
      <c r="S128" s="342" t="str">
        <f t="shared" si="58"/>
        <v/>
      </c>
      <c r="T128" s="341" t="str">
        <f t="shared" si="58"/>
        <v/>
      </c>
      <c r="U128" s="341" t="str">
        <f t="shared" si="58"/>
        <v/>
      </c>
      <c r="V128" s="341" t="str">
        <f t="shared" si="58"/>
        <v/>
      </c>
      <c r="W128" s="343" t="str">
        <f t="shared" si="58"/>
        <v/>
      </c>
    </row>
    <row r="129" spans="1:24" s="307" customFormat="1" ht="14.25" customHeight="1" x14ac:dyDescent="0.25">
      <c r="A129" s="339"/>
      <c r="B129" s="340"/>
      <c r="C129" s="327"/>
      <c r="D129" s="341"/>
      <c r="E129" s="341"/>
      <c r="F129" s="342"/>
      <c r="G129" s="342"/>
      <c r="H129" s="341"/>
      <c r="I129" s="342"/>
      <c r="J129" s="342"/>
      <c r="K129" s="341"/>
      <c r="L129" s="342"/>
      <c r="M129" s="342"/>
      <c r="N129" s="341"/>
      <c r="O129" s="342"/>
      <c r="P129" s="342"/>
      <c r="Q129" s="341"/>
      <c r="R129" s="342"/>
      <c r="S129" s="342"/>
      <c r="T129" s="341"/>
      <c r="U129" s="341"/>
      <c r="V129" s="341"/>
      <c r="W129" s="343"/>
    </row>
    <row r="130" spans="1:24" ht="14.25" customHeight="1" x14ac:dyDescent="0.25">
      <c r="A130" s="274" t="s">
        <v>70</v>
      </c>
      <c r="B130" s="275"/>
      <c r="C130" s="276"/>
      <c r="D130" s="277"/>
      <c r="E130" s="277"/>
      <c r="F130" s="278"/>
      <c r="G130" s="277"/>
      <c r="H130" s="277"/>
      <c r="I130" s="277"/>
      <c r="J130" s="277"/>
      <c r="K130" s="277"/>
      <c r="L130" s="277"/>
      <c r="M130" s="277"/>
      <c r="N130" s="277"/>
      <c r="O130" s="277"/>
      <c r="P130" s="277"/>
      <c r="Q130" s="277"/>
      <c r="R130" s="277"/>
      <c r="S130" s="277"/>
      <c r="T130" s="277"/>
      <c r="U130" s="277"/>
      <c r="V130" s="277"/>
      <c r="W130" s="279"/>
      <c r="X130" s="307"/>
    </row>
    <row r="131" spans="1:24" s="90" customFormat="1" ht="14.25" customHeight="1" outlineLevel="1" x14ac:dyDescent="0.25">
      <c r="A131" s="328" t="s">
        <v>71</v>
      </c>
      <c r="B131" s="329"/>
      <c r="C131" s="239"/>
      <c r="D131" s="100" t="e">
        <f t="shared" ref="D131:W131" si="59">(D$9*(1-D$28))</f>
        <v>#VALUE!</v>
      </c>
      <c r="E131" s="100" t="e">
        <f t="shared" si="59"/>
        <v>#VALUE!</v>
      </c>
      <c r="F131" s="101" t="e">
        <f t="shared" si="59"/>
        <v>#VALUE!</v>
      </c>
      <c r="G131" s="102" t="e">
        <f t="shared" si="59"/>
        <v>#VALUE!</v>
      </c>
      <c r="H131" s="100" t="e">
        <f t="shared" si="59"/>
        <v>#VALUE!</v>
      </c>
      <c r="I131" s="102" t="e">
        <f t="shared" si="59"/>
        <v>#VALUE!</v>
      </c>
      <c r="J131" s="102" t="e">
        <f t="shared" si="59"/>
        <v>#VALUE!</v>
      </c>
      <c r="K131" s="100" t="e">
        <f t="shared" si="59"/>
        <v>#VALUE!</v>
      </c>
      <c r="L131" s="102" t="e">
        <f t="shared" si="59"/>
        <v>#VALUE!</v>
      </c>
      <c r="M131" s="102" t="e">
        <f t="shared" si="59"/>
        <v>#VALUE!</v>
      </c>
      <c r="N131" s="100" t="e">
        <f t="shared" si="59"/>
        <v>#VALUE!</v>
      </c>
      <c r="O131" s="102" t="e">
        <f t="shared" si="59"/>
        <v>#VALUE!</v>
      </c>
      <c r="P131" s="102" t="e">
        <f t="shared" si="59"/>
        <v>#VALUE!</v>
      </c>
      <c r="Q131" s="100" t="e">
        <f t="shared" si="59"/>
        <v>#VALUE!</v>
      </c>
      <c r="R131" s="102" t="e">
        <f t="shared" si="59"/>
        <v>#VALUE!</v>
      </c>
      <c r="S131" s="102" t="e">
        <f t="shared" si="59"/>
        <v>#VALUE!</v>
      </c>
      <c r="T131" s="100" t="e">
        <f t="shared" si="59"/>
        <v>#VALUE!</v>
      </c>
      <c r="U131" s="100" t="e">
        <f t="shared" si="59"/>
        <v>#VALUE!</v>
      </c>
      <c r="V131" s="100" t="e">
        <f t="shared" si="59"/>
        <v>#VALUE!</v>
      </c>
      <c r="W131" s="103" t="e">
        <f t="shared" si="59"/>
        <v>#VALUE!</v>
      </c>
      <c r="X131" s="283"/>
    </row>
    <row r="132" spans="1:24" s="90" customFormat="1" ht="14.25" customHeight="1" outlineLevel="1" x14ac:dyDescent="0.25">
      <c r="A132" s="328" t="s">
        <v>72</v>
      </c>
      <c r="B132" s="329"/>
      <c r="C132" s="239"/>
      <c r="D132" s="17" t="str">
        <f t="shared" ref="D132:F132" si="60">IFERROR(IF(LEFT(D$3,1)="F",D131,
IF(LEFT(D$3,2)="H1",D131+INDEX(131:131,0,MATCH("H2-"&amp;RIGHT(D$3,4)-1,$3:$3,0)),
IF(LEFT(D$3,2)="H2",INDEX(131:131,0,MATCH("FY"&amp;RIGHT(D$3,4),$3:$3,0)),
))), "")</f>
        <v/>
      </c>
      <c r="E132" s="17" t="str">
        <f t="shared" si="60"/>
        <v/>
      </c>
      <c r="F132" s="81" t="str">
        <f t="shared" si="60"/>
        <v/>
      </c>
      <c r="G132" s="81" t="str">
        <f>IFERROR(IF(LEFT(G$3,1)="F",G131,
IF(LEFT(G$3,2)="H1",G131+INDEX(131:131,0,MATCH("H2-"&amp;RIGHT(G$3,4)-1,$3:$3,0)),
IF(LEFT(G$3,2)="H2",INDEX(131:131,0,MATCH("FY"&amp;RIGHT(G$3,4),$3:$3,0)),
))), "")</f>
        <v/>
      </c>
      <c r="H132" s="17" t="str">
        <f t="shared" ref="H132:W132" si="61">IFERROR(IF(LEFT(H$3,1)="F",H131,
IF(LEFT(H$3,2)="H1",H131+INDEX(131:131,0,MATCH("H2-"&amp;RIGHT(H$3,4)-1,$3:$3,0)),
IF(LEFT(H$3,2)="H2",INDEX(131:131,0,MATCH("FY"&amp;RIGHT(H$3,4),$3:$3,0)),
))), "")</f>
        <v/>
      </c>
      <c r="I132" s="81" t="str">
        <f t="shared" si="61"/>
        <v/>
      </c>
      <c r="J132" s="81" t="str">
        <f t="shared" si="61"/>
        <v/>
      </c>
      <c r="K132" s="17" t="str">
        <f t="shared" si="61"/>
        <v/>
      </c>
      <c r="L132" s="81" t="str">
        <f t="shared" si="61"/>
        <v/>
      </c>
      <c r="M132" s="81" t="str">
        <f t="shared" si="61"/>
        <v/>
      </c>
      <c r="N132" s="17" t="str">
        <f t="shared" si="61"/>
        <v/>
      </c>
      <c r="O132" s="81" t="str">
        <f t="shared" si="61"/>
        <v/>
      </c>
      <c r="P132" s="81" t="str">
        <f t="shared" si="61"/>
        <v/>
      </c>
      <c r="Q132" s="17" t="str">
        <f t="shared" si="61"/>
        <v/>
      </c>
      <c r="R132" s="81" t="str">
        <f t="shared" si="61"/>
        <v/>
      </c>
      <c r="S132" s="81" t="str">
        <f t="shared" si="61"/>
        <v/>
      </c>
      <c r="T132" s="17" t="str">
        <f t="shared" si="61"/>
        <v/>
      </c>
      <c r="U132" s="17" t="str">
        <f t="shared" si="61"/>
        <v/>
      </c>
      <c r="V132" s="17" t="str">
        <f t="shared" si="61"/>
        <v/>
      </c>
      <c r="W132" s="19" t="str">
        <f t="shared" si="61"/>
        <v/>
      </c>
      <c r="X132" s="283"/>
    </row>
    <row r="133" spans="1:24" s="90" customFormat="1" ht="14.25" customHeight="1" outlineLevel="1" x14ac:dyDescent="0.25">
      <c r="A133" s="328"/>
      <c r="B133" s="329"/>
      <c r="C133" s="239"/>
      <c r="D133" s="104"/>
      <c r="E133" s="104"/>
      <c r="F133" s="29"/>
      <c r="G133" s="105"/>
      <c r="H133" s="104"/>
      <c r="I133" s="105"/>
      <c r="J133" s="105"/>
      <c r="K133" s="104"/>
      <c r="L133" s="105"/>
      <c r="M133" s="105"/>
      <c r="N133" s="104"/>
      <c r="O133" s="105"/>
      <c r="P133" s="105"/>
      <c r="Q133" s="104"/>
      <c r="R133" s="105"/>
      <c r="S133" s="105"/>
      <c r="T133" s="104"/>
      <c r="U133" s="104"/>
      <c r="V133" s="104"/>
      <c r="W133" s="106"/>
      <c r="X133" s="307"/>
    </row>
    <row r="134" spans="1:24" s="90" customFormat="1" ht="14.25" customHeight="1" x14ac:dyDescent="0.25">
      <c r="A134" s="328" t="str">
        <f>IFERROR(INDEX(SP_PR_ROA,0,COLUMN(SP_Common_Column_A)),"ROA")</f>
        <v>ROA</v>
      </c>
      <c r="B134" s="329"/>
      <c r="C134" s="239"/>
      <c r="D134" s="104" t="str">
        <f>IFERROR(INDEX(SP_PR_ROA,0,MATCH(D$3,SP_Common_ColumnHeader,0)),"")</f>
        <v/>
      </c>
      <c r="E134" s="104">
        <f>IFERROR(INDEX(SP_PR_ROA,0,MATCH(E$3,SP_Common_ColumnHeader,0)),0)</f>
        <v>0</v>
      </c>
      <c r="F134" s="29">
        <f>IFERROR(INDEX(SP_PR_ROA,0,MATCH(F$3,SP_Common_ColumnHeader,0)),0)</f>
        <v>0</v>
      </c>
      <c r="G134" s="105">
        <f>IFERROR(INDEX(SP_PR_ROA,0,MATCH(G$3,SP_Common_ColumnHeader,0)),0)</f>
        <v>0</v>
      </c>
      <c r="H134" s="104">
        <f>IFERROR(INDEX(SP_PR_ROA,0,MATCH(H$3,SP_Common_ColumnHeader,0)),0)</f>
        <v>0</v>
      </c>
      <c r="I134" s="105">
        <f>IFERROR(INDEX(SP_PR_ROA,0,MATCH(I$3,SP_Common_ColumnHeader,0)),0)</f>
        <v>0</v>
      </c>
      <c r="J134" s="105">
        <f>IFERROR(INDEX(SP_PR_ROA,0,MATCH(J$3,SP_Common_ColumnHeader,0)),0)</f>
        <v>0</v>
      </c>
      <c r="K134" s="104">
        <f>IFERROR(INDEX(SP_PR_ROA,0,MATCH(K$3,SP_Common_ColumnHeader,0)),0)</f>
        <v>0</v>
      </c>
      <c r="L134" s="105">
        <f>IFERROR(INDEX(SP_PR_ROA,0,MATCH(L$3,SP_Common_ColumnHeader,0)),0)</f>
        <v>0</v>
      </c>
      <c r="M134" s="105">
        <f>IFERROR(INDEX(SP_PR_ROA,0,MATCH(M$3,SP_Common_ColumnHeader,0)),0)</f>
        <v>0</v>
      </c>
      <c r="N134" s="104">
        <f>IFERROR(INDEX(SP_PR_ROA,0,MATCH(N$3,SP_Common_ColumnHeader,0)),0)</f>
        <v>0</v>
      </c>
      <c r="O134" s="105">
        <f>IFERROR(INDEX(SP_PR_ROA,0,MATCH(O$3,SP_Common_ColumnHeader,0)),0)</f>
        <v>0</v>
      </c>
      <c r="P134" s="105">
        <f>IFERROR(INDEX(SP_PR_ROA,0,MATCH(P$3,SP_Common_ColumnHeader,0)),0)</f>
        <v>0</v>
      </c>
      <c r="Q134" s="104">
        <f>IFERROR(INDEX(SP_PR_ROA,0,MATCH(Q$3,SP_Common_ColumnHeader,0)),0)</f>
        <v>0</v>
      </c>
      <c r="R134" s="105">
        <f>IFERROR(INDEX(SP_PR_ROA,0,MATCH(R$3,SP_Common_ColumnHeader,0)),0)</f>
        <v>0</v>
      </c>
      <c r="S134" s="105">
        <f>IFERROR(INDEX(SP_PR_ROA,0,MATCH(S$3,SP_Common_ColumnHeader,0)),0)</f>
        <v>0</v>
      </c>
      <c r="T134" s="104">
        <f>IFERROR(INDEX(SP_PR_ROA,0,MATCH(T$3,SP_Common_ColumnHeader,0)),0)</f>
        <v>0</v>
      </c>
      <c r="U134" s="104">
        <f>IFERROR(INDEX(SP_PR_ROA,0,MATCH(U$3,SP_Common_ColumnHeader,0)),0)</f>
        <v>0</v>
      </c>
      <c r="V134" s="104">
        <f>IFERROR(INDEX(SP_PR_ROA,0,MATCH(V$3,SP_Common_ColumnHeader,0)),0)</f>
        <v>0</v>
      </c>
      <c r="W134" s="106">
        <f>IFERROR(INDEX(SP_PR_ROA,0,MATCH(W$3,SP_Common_ColumnHeader,0)),0)</f>
        <v>0</v>
      </c>
      <c r="X134" s="307"/>
    </row>
    <row r="135" spans="1:24" s="90" customFormat="1" ht="14.25" customHeight="1" x14ac:dyDescent="0.25">
      <c r="A135" s="328" t="s">
        <v>73</v>
      </c>
      <c r="B135" s="329"/>
      <c r="C135" s="249" t="s">
        <v>143</v>
      </c>
      <c r="D135" s="104"/>
      <c r="E135" s="104" t="str">
        <f t="shared" ref="E135:W135" si="62">IFERROR(E132/
(IF(LEFT(E$3,1)="F",AVERAGE((E81+E82+E86+E87),(INDEX(81:81,0,MATCH("FY"&amp;RIGHT(E$3,4)-1,$3:$3,0))+INDEX(82:82,0,MATCH("FY"&amp;RIGHT(E$3,4)-1,$3:$3,0))+INDEX(86:86,0,MATCH("FY"&amp;RIGHT(E$3,4)-1,$3:$3,0))+INDEX(87:87,0,MATCH("FY"&amp;RIGHT(E$3,4)-1,$3:$3,0)))),
IF(LEFT(E$3,2)="H1",AVERAGE((E81+E82+E86+E87),(INDEX(81:81,0,MATCH("H2-"&amp;RIGHT(E$3,4)-1,$3:$3,0))+INDEX(82:82,0,MATCH("H2-"&amp;RIGHT(E$3,4)-1,$3:$3,0))+INDEX(86:86,0,MATCH("H2-"&amp;RIGHT(E$3,4)-1,$3:$3,0))+INDEX(87:87,0,MATCH("H2-"&amp;RIGHT(E$3,4)-1,$3:$3,0)))),
IF(LEFT(E$3,2)="H2",AVERAGE((E81+E82+E86+E87),(INDEX(81:81,0,MATCH("H1-"&amp;RIGHT(E$3,4),$3:$3,0))+INDEX(82:82,0,MATCH("H1-"&amp;RIGHT(E$3,4),$3:$3,0))+INDEX(86:86,0,MATCH("H1-"&amp;RIGHT(E$3,4),$3:$3,0))+INDEX(87:87,0,MATCH("H1-"&amp;RIGHT(E$3,4),$3:$3,0)))),
)))), "")</f>
        <v/>
      </c>
      <c r="F135" s="29" t="str">
        <f t="shared" si="62"/>
        <v/>
      </c>
      <c r="G135" s="105" t="str">
        <f t="shared" si="62"/>
        <v/>
      </c>
      <c r="H135" s="104" t="str">
        <f t="shared" si="62"/>
        <v/>
      </c>
      <c r="I135" s="105" t="str">
        <f t="shared" si="62"/>
        <v/>
      </c>
      <c r="J135" s="105" t="str">
        <f t="shared" si="62"/>
        <v/>
      </c>
      <c r="K135" s="104" t="str">
        <f t="shared" si="62"/>
        <v/>
      </c>
      <c r="L135" s="105" t="str">
        <f t="shared" si="62"/>
        <v/>
      </c>
      <c r="M135" s="105" t="str">
        <f t="shared" si="62"/>
        <v/>
      </c>
      <c r="N135" s="104" t="str">
        <f t="shared" si="62"/>
        <v/>
      </c>
      <c r="O135" s="105" t="str">
        <f t="shared" si="62"/>
        <v/>
      </c>
      <c r="P135" s="105" t="str">
        <f t="shared" si="62"/>
        <v/>
      </c>
      <c r="Q135" s="104" t="str">
        <f t="shared" si="62"/>
        <v/>
      </c>
      <c r="R135" s="105" t="str">
        <f t="shared" si="62"/>
        <v/>
      </c>
      <c r="S135" s="105" t="str">
        <f t="shared" si="62"/>
        <v/>
      </c>
      <c r="T135" s="104" t="str">
        <f t="shared" si="62"/>
        <v/>
      </c>
      <c r="U135" s="104" t="str">
        <f t="shared" si="62"/>
        <v/>
      </c>
      <c r="V135" s="104" t="str">
        <f t="shared" si="62"/>
        <v/>
      </c>
      <c r="W135" s="106" t="str">
        <f t="shared" si="62"/>
        <v/>
      </c>
      <c r="X135" s="307"/>
    </row>
    <row r="136" spans="1:24" s="90" customFormat="1" ht="14.25" customHeight="1" x14ac:dyDescent="0.25">
      <c r="A136" s="328" t="s">
        <v>74</v>
      </c>
      <c r="B136" s="329"/>
      <c r="C136" s="239"/>
      <c r="D136" s="104" t="str">
        <f>IFERROR(INDEX(SP_PR_ROE,0,MATCH(D$3,SP_Common_ColumnHeader,0)),"")</f>
        <v/>
      </c>
      <c r="E136" s="104">
        <f>IFERROR(INDEX(SP_PR_ROE,0,MATCH(E$3,SP_Common_ColumnHeader,0)),0)</f>
        <v>0</v>
      </c>
      <c r="F136" s="29">
        <f>IFERROR(INDEX(SP_PR_ROE,0,MATCH(F$3,SP_Common_ColumnHeader,0)),0)</f>
        <v>0</v>
      </c>
      <c r="G136" s="105">
        <f>IFERROR(INDEX(SP_PR_ROE,0,MATCH(G$3,SP_Common_ColumnHeader,0)),0)</f>
        <v>0</v>
      </c>
      <c r="H136" s="104">
        <f>IFERROR(INDEX(SP_PR_ROE,0,MATCH(H$3,SP_Common_ColumnHeader,0)),0)</f>
        <v>0</v>
      </c>
      <c r="I136" s="105">
        <f>IFERROR(INDEX(SP_PR_ROE,0,MATCH(I$3,SP_Common_ColumnHeader,0)),0)</f>
        <v>0</v>
      </c>
      <c r="J136" s="105">
        <f>IFERROR(INDEX(SP_PR_ROE,0,MATCH(J$3,SP_Common_ColumnHeader,0)),0)</f>
        <v>0</v>
      </c>
      <c r="K136" s="104">
        <f>IFERROR(INDEX(SP_PR_ROE,0,MATCH(K$3,SP_Common_ColumnHeader,0)),0)</f>
        <v>0</v>
      </c>
      <c r="L136" s="105">
        <f>IFERROR(INDEX(SP_PR_ROE,0,MATCH(L$3,SP_Common_ColumnHeader,0)),0)</f>
        <v>0</v>
      </c>
      <c r="M136" s="105">
        <f>IFERROR(INDEX(SP_PR_ROE,0,MATCH(M$3,SP_Common_ColumnHeader,0)),0)</f>
        <v>0</v>
      </c>
      <c r="N136" s="104">
        <f>IFERROR(INDEX(SP_PR_ROE,0,MATCH(N$3,SP_Common_ColumnHeader,0)),0)</f>
        <v>0</v>
      </c>
      <c r="O136" s="105">
        <f>IFERROR(INDEX(SP_PR_ROE,0,MATCH(O$3,SP_Common_ColumnHeader,0)),0)</f>
        <v>0</v>
      </c>
      <c r="P136" s="105">
        <f>IFERROR(INDEX(SP_PR_ROE,0,MATCH(P$3,SP_Common_ColumnHeader,0)),0)</f>
        <v>0</v>
      </c>
      <c r="Q136" s="104">
        <f>IFERROR(INDEX(SP_PR_ROE,0,MATCH(Q$3,SP_Common_ColumnHeader,0)),0)</f>
        <v>0</v>
      </c>
      <c r="R136" s="105">
        <f>IFERROR(INDEX(SP_PR_ROE,0,MATCH(R$3,SP_Common_ColumnHeader,0)),0)</f>
        <v>0</v>
      </c>
      <c r="S136" s="105">
        <f>IFERROR(INDEX(SP_PR_ROE,0,MATCH(S$3,SP_Common_ColumnHeader,0)),0)</f>
        <v>0</v>
      </c>
      <c r="T136" s="104">
        <f>IFERROR(INDEX(SP_PR_ROE,0,MATCH(T$3,SP_Common_ColumnHeader,0)),0)</f>
        <v>0</v>
      </c>
      <c r="U136" s="104">
        <f>IFERROR(INDEX(SP_PR_ROE,0,MATCH(U$3,SP_Common_ColumnHeader,0)),0)</f>
        <v>0</v>
      </c>
      <c r="V136" s="104">
        <f>IFERROR(INDEX(SP_PR_ROE,0,MATCH(V$3,SP_Common_ColumnHeader,0)),0)</f>
        <v>0</v>
      </c>
      <c r="W136" s="106">
        <f>IFERROR(INDEX(SP_PR_ROE,0,MATCH(W$3,SP_Common_ColumnHeader,0)),0)</f>
        <v>0</v>
      </c>
    </row>
    <row r="137" spans="1:24" s="90" customFormat="1" ht="14.25" customHeight="1" x14ac:dyDescent="0.25">
      <c r="A137" s="328" t="s">
        <v>75</v>
      </c>
      <c r="B137" s="329"/>
      <c r="C137" s="239"/>
      <c r="D137" s="104" t="str">
        <f>IFERROR(INDEX(SP_PR_ROCE,0,MATCH(D$3,SP_Common_ColumnHeader,0)),"")</f>
        <v/>
      </c>
      <c r="E137" s="104">
        <f>IFERROR(INDEX(SP_PR_ROCE,0,MATCH(E$3,SP_Common_ColumnHeader,0)),0)</f>
        <v>0</v>
      </c>
      <c r="F137" s="29">
        <f>IFERROR(INDEX(SP_PR_ROCE,0,MATCH(F$3,SP_Common_ColumnHeader,0)),0)</f>
        <v>0</v>
      </c>
      <c r="G137" s="105">
        <f>IFERROR(INDEX(SP_PR_ROCE,0,MATCH(G$3,SP_Common_ColumnHeader,0)),0)</f>
        <v>0</v>
      </c>
      <c r="H137" s="104">
        <f>IFERROR(INDEX(SP_PR_ROCE,0,MATCH(H$3,SP_Common_ColumnHeader,0)),0)</f>
        <v>0</v>
      </c>
      <c r="I137" s="105">
        <f>IFERROR(INDEX(SP_PR_ROCE,0,MATCH(I$3,SP_Common_ColumnHeader,0)),0)</f>
        <v>0</v>
      </c>
      <c r="J137" s="105">
        <f>IFERROR(INDEX(SP_PR_ROCE,0,MATCH(J$3,SP_Common_ColumnHeader,0)),0)</f>
        <v>0</v>
      </c>
      <c r="K137" s="104">
        <f>IFERROR(INDEX(SP_PR_ROCE,0,MATCH(K$3,SP_Common_ColumnHeader,0)),0)</f>
        <v>0</v>
      </c>
      <c r="L137" s="105">
        <f>IFERROR(INDEX(SP_PR_ROCE,0,MATCH(L$3,SP_Common_ColumnHeader,0)),0)</f>
        <v>0</v>
      </c>
      <c r="M137" s="105">
        <f>IFERROR(INDEX(SP_PR_ROCE,0,MATCH(M$3,SP_Common_ColumnHeader,0)),0)</f>
        <v>0</v>
      </c>
      <c r="N137" s="104">
        <f>IFERROR(INDEX(SP_PR_ROCE,0,MATCH(N$3,SP_Common_ColumnHeader,0)),0)</f>
        <v>0</v>
      </c>
      <c r="O137" s="105">
        <f>IFERROR(INDEX(SP_PR_ROCE,0,MATCH(O$3,SP_Common_ColumnHeader,0)),0)</f>
        <v>0</v>
      </c>
      <c r="P137" s="105">
        <f>IFERROR(INDEX(SP_PR_ROCE,0,MATCH(P$3,SP_Common_ColumnHeader,0)),0)</f>
        <v>0</v>
      </c>
      <c r="Q137" s="104">
        <f>IFERROR(INDEX(SP_PR_ROCE,0,MATCH(Q$3,SP_Common_ColumnHeader,0)),0)</f>
        <v>0</v>
      </c>
      <c r="R137" s="105">
        <f>IFERROR(INDEX(SP_PR_ROCE,0,MATCH(R$3,SP_Common_ColumnHeader,0)),0)</f>
        <v>0</v>
      </c>
      <c r="S137" s="105">
        <f>IFERROR(INDEX(SP_PR_ROCE,0,MATCH(S$3,SP_Common_ColumnHeader,0)),0)</f>
        <v>0</v>
      </c>
      <c r="T137" s="104">
        <f>IFERROR(INDEX(SP_PR_ROCE,0,MATCH(T$3,SP_Common_ColumnHeader,0)),0)</f>
        <v>0</v>
      </c>
      <c r="U137" s="104">
        <f>IFERROR(INDEX(SP_PR_ROCE,0,MATCH(U$3,SP_Common_ColumnHeader,0)),0)</f>
        <v>0</v>
      </c>
      <c r="V137" s="104">
        <f>IFERROR(INDEX(SP_PR_ROCE,0,MATCH(V$3,SP_Common_ColumnHeader,0)),0)</f>
        <v>0</v>
      </c>
      <c r="W137" s="106">
        <f>IFERROR(INDEX(SP_PR_ROCE,0,MATCH(W$3,SP_Common_ColumnHeader,0)),0)</f>
        <v>0</v>
      </c>
    </row>
    <row r="138" spans="1:24" s="90" customFormat="1" ht="14.25" customHeight="1" x14ac:dyDescent="0.25">
      <c r="A138" s="107"/>
      <c r="B138" s="212"/>
      <c r="C138" s="239"/>
      <c r="D138" s="104"/>
      <c r="E138" s="104"/>
      <c r="F138" s="29"/>
      <c r="G138" s="105"/>
      <c r="H138" s="104"/>
      <c r="I138" s="105"/>
      <c r="J138" s="105"/>
      <c r="K138" s="104"/>
      <c r="L138" s="105"/>
      <c r="M138" s="105"/>
      <c r="N138" s="104"/>
      <c r="O138" s="105"/>
      <c r="P138" s="105"/>
      <c r="Q138" s="104"/>
      <c r="R138" s="105"/>
      <c r="S138" s="105"/>
      <c r="T138" s="104"/>
      <c r="U138" s="104"/>
      <c r="V138" s="104"/>
      <c r="W138" s="106"/>
    </row>
    <row r="139" spans="1:24" ht="14.25" customHeight="1" x14ac:dyDescent="0.25">
      <c r="A139" s="274" t="s">
        <v>76</v>
      </c>
      <c r="B139" s="275"/>
      <c r="C139" s="276"/>
      <c r="D139" s="277"/>
      <c r="E139" s="277"/>
      <c r="F139" s="278"/>
      <c r="G139" s="277"/>
      <c r="H139" s="277"/>
      <c r="I139" s="277"/>
      <c r="J139" s="277"/>
      <c r="K139" s="277"/>
      <c r="L139" s="277"/>
      <c r="M139" s="277"/>
      <c r="N139" s="277"/>
      <c r="O139" s="277"/>
      <c r="P139" s="277"/>
      <c r="Q139" s="277"/>
      <c r="R139" s="277"/>
      <c r="S139" s="277"/>
      <c r="T139" s="277"/>
      <c r="U139" s="277"/>
      <c r="V139" s="277"/>
      <c r="W139" s="279"/>
      <c r="X139" s="90"/>
    </row>
    <row r="140" spans="1:24" s="283" customFormat="1" ht="14.25" customHeight="1" x14ac:dyDescent="0.25">
      <c r="A140" s="345" t="s">
        <v>77</v>
      </c>
      <c r="B140" s="346"/>
      <c r="C140" s="282"/>
      <c r="D140" s="17"/>
      <c r="E140" s="71" t="str">
        <f t="shared" ref="E140:W140" si="63">IFERROR(E13/E12, "")</f>
        <v/>
      </c>
      <c r="F140" s="109" t="str">
        <f t="shared" si="63"/>
        <v/>
      </c>
      <c r="G140" s="109" t="str">
        <f t="shared" si="63"/>
        <v/>
      </c>
      <c r="H140" s="71" t="str">
        <f t="shared" si="63"/>
        <v/>
      </c>
      <c r="I140" s="109" t="str">
        <f t="shared" si="63"/>
        <v/>
      </c>
      <c r="J140" s="109" t="str">
        <f t="shared" si="63"/>
        <v/>
      </c>
      <c r="K140" s="71" t="str">
        <f t="shared" si="63"/>
        <v/>
      </c>
      <c r="L140" s="109" t="str">
        <f t="shared" si="63"/>
        <v/>
      </c>
      <c r="M140" s="109" t="str">
        <f t="shared" si="63"/>
        <v/>
      </c>
      <c r="N140" s="71" t="str">
        <f t="shared" si="63"/>
        <v/>
      </c>
      <c r="O140" s="109" t="str">
        <f t="shared" si="63"/>
        <v/>
      </c>
      <c r="P140" s="109" t="str">
        <f t="shared" si="63"/>
        <v/>
      </c>
      <c r="Q140" s="71" t="str">
        <f t="shared" si="63"/>
        <v/>
      </c>
      <c r="R140" s="109" t="str">
        <f t="shared" si="63"/>
        <v/>
      </c>
      <c r="S140" s="109" t="str">
        <f t="shared" si="63"/>
        <v/>
      </c>
      <c r="T140" s="71" t="str">
        <f t="shared" si="63"/>
        <v/>
      </c>
      <c r="U140" s="71" t="str">
        <f t="shared" si="63"/>
        <v/>
      </c>
      <c r="V140" s="71" t="str">
        <f t="shared" si="63"/>
        <v/>
      </c>
      <c r="W140" s="73" t="str">
        <f t="shared" si="63"/>
        <v/>
      </c>
      <c r="X140" s="90"/>
    </row>
    <row r="141" spans="1:24" s="283" customFormat="1" ht="14.25" customHeight="1" x14ac:dyDescent="0.25">
      <c r="A141" s="347" t="s">
        <v>78</v>
      </c>
      <c r="B141" s="348"/>
      <c r="C141" s="282"/>
      <c r="D141" s="17"/>
      <c r="E141" s="71" t="str">
        <f t="shared" ref="E141:W141" si="64">IFERROR(E12/E9, "")</f>
        <v/>
      </c>
      <c r="F141" s="72" t="str">
        <f t="shared" si="64"/>
        <v/>
      </c>
      <c r="G141" s="72" t="str">
        <f t="shared" si="64"/>
        <v/>
      </c>
      <c r="H141" s="71" t="str">
        <f t="shared" si="64"/>
        <v/>
      </c>
      <c r="I141" s="72" t="str">
        <f t="shared" si="64"/>
        <v/>
      </c>
      <c r="J141" s="72" t="str">
        <f t="shared" si="64"/>
        <v/>
      </c>
      <c r="K141" s="71" t="str">
        <f t="shared" si="64"/>
        <v/>
      </c>
      <c r="L141" s="72" t="str">
        <f t="shared" si="64"/>
        <v/>
      </c>
      <c r="M141" s="72" t="str">
        <f t="shared" si="64"/>
        <v/>
      </c>
      <c r="N141" s="71" t="str">
        <f t="shared" si="64"/>
        <v/>
      </c>
      <c r="O141" s="72" t="str">
        <f t="shared" si="64"/>
        <v/>
      </c>
      <c r="P141" s="72" t="str">
        <f t="shared" si="64"/>
        <v/>
      </c>
      <c r="Q141" s="71" t="str">
        <f t="shared" si="64"/>
        <v/>
      </c>
      <c r="R141" s="72" t="str">
        <f t="shared" si="64"/>
        <v/>
      </c>
      <c r="S141" s="72" t="str">
        <f t="shared" si="64"/>
        <v/>
      </c>
      <c r="T141" s="71" t="str">
        <f t="shared" si="64"/>
        <v/>
      </c>
      <c r="U141" s="71" t="str">
        <f t="shared" si="64"/>
        <v/>
      </c>
      <c r="V141" s="71" t="str">
        <f t="shared" si="64"/>
        <v/>
      </c>
      <c r="W141" s="73" t="str">
        <f t="shared" si="64"/>
        <v/>
      </c>
      <c r="X141" s="90"/>
    </row>
    <row r="142" spans="1:24" s="283" customFormat="1" ht="14.25" customHeight="1" x14ac:dyDescent="0.25">
      <c r="A142" s="347" t="s">
        <v>79</v>
      </c>
      <c r="B142" s="348"/>
      <c r="C142" s="282"/>
      <c r="D142" s="17"/>
      <c r="E142" s="71" t="str">
        <f t="shared" ref="E142:W142" si="65">IFERROR(E26, "")</f>
        <v/>
      </c>
      <c r="F142" s="72" t="str">
        <f t="shared" si="65"/>
        <v/>
      </c>
      <c r="G142" s="72" t="str">
        <f t="shared" si="65"/>
        <v/>
      </c>
      <c r="H142" s="71" t="str">
        <f t="shared" si="65"/>
        <v/>
      </c>
      <c r="I142" s="72" t="str">
        <f t="shared" si="65"/>
        <v/>
      </c>
      <c r="J142" s="72" t="str">
        <f t="shared" si="65"/>
        <v/>
      </c>
      <c r="K142" s="71" t="str">
        <f t="shared" si="65"/>
        <v/>
      </c>
      <c r="L142" s="72" t="str">
        <f t="shared" si="65"/>
        <v/>
      </c>
      <c r="M142" s="72" t="str">
        <f t="shared" si="65"/>
        <v/>
      </c>
      <c r="N142" s="71" t="str">
        <f t="shared" si="65"/>
        <v/>
      </c>
      <c r="O142" s="72" t="str">
        <f t="shared" si="65"/>
        <v/>
      </c>
      <c r="P142" s="72" t="str">
        <f t="shared" si="65"/>
        <v/>
      </c>
      <c r="Q142" s="71" t="str">
        <f t="shared" si="65"/>
        <v/>
      </c>
      <c r="R142" s="72" t="str">
        <f t="shared" si="65"/>
        <v/>
      </c>
      <c r="S142" s="72" t="str">
        <f t="shared" si="65"/>
        <v/>
      </c>
      <c r="T142" s="71" t="str">
        <f t="shared" si="65"/>
        <v/>
      </c>
      <c r="U142" s="71" t="str">
        <f t="shared" si="65"/>
        <v/>
      </c>
      <c r="V142" s="71" t="str">
        <f t="shared" si="65"/>
        <v/>
      </c>
      <c r="W142" s="73" t="str">
        <f t="shared" si="65"/>
        <v/>
      </c>
      <c r="X142" s="90"/>
    </row>
    <row r="143" spans="1:24" s="283" customFormat="1" ht="14.25" customHeight="1" x14ac:dyDescent="0.25">
      <c r="A143" s="347" t="s">
        <v>80</v>
      </c>
      <c r="B143" s="348"/>
      <c r="C143" s="282"/>
      <c r="D143" s="111"/>
      <c r="E143" s="111" t="str">
        <f t="shared" ref="E143:W143" si="66">IFERROR(E59, "")</f>
        <v/>
      </c>
      <c r="F143" s="112" t="str">
        <f t="shared" si="66"/>
        <v/>
      </c>
      <c r="G143" s="112" t="str">
        <f t="shared" si="66"/>
        <v/>
      </c>
      <c r="H143" s="111" t="str">
        <f t="shared" si="66"/>
        <v/>
      </c>
      <c r="I143" s="112" t="str">
        <f t="shared" si="66"/>
        <v/>
      </c>
      <c r="J143" s="112" t="str">
        <f t="shared" si="66"/>
        <v/>
      </c>
      <c r="K143" s="111" t="str">
        <f t="shared" si="66"/>
        <v/>
      </c>
      <c r="L143" s="112" t="str">
        <f t="shared" si="66"/>
        <v/>
      </c>
      <c r="M143" s="112" t="str">
        <f t="shared" si="66"/>
        <v/>
      </c>
      <c r="N143" s="111" t="str">
        <f t="shared" si="66"/>
        <v/>
      </c>
      <c r="O143" s="112" t="str">
        <f t="shared" si="66"/>
        <v/>
      </c>
      <c r="P143" s="112" t="str">
        <f t="shared" si="66"/>
        <v/>
      </c>
      <c r="Q143" s="111" t="str">
        <f t="shared" si="66"/>
        <v/>
      </c>
      <c r="R143" s="112" t="str">
        <f t="shared" si="66"/>
        <v/>
      </c>
      <c r="S143" s="112" t="str">
        <f t="shared" si="66"/>
        <v/>
      </c>
      <c r="T143" s="111" t="str">
        <f t="shared" si="66"/>
        <v/>
      </c>
      <c r="U143" s="111" t="str">
        <f t="shared" si="66"/>
        <v/>
      </c>
      <c r="V143" s="111" t="str">
        <f t="shared" si="66"/>
        <v/>
      </c>
      <c r="W143" s="113" t="str">
        <f t="shared" si="66"/>
        <v/>
      </c>
      <c r="X143" s="349"/>
    </row>
    <row r="144" spans="1:24" s="283" customFormat="1" ht="14.25" customHeight="1" x14ac:dyDescent="0.25">
      <c r="A144" s="350" t="s">
        <v>51</v>
      </c>
      <c r="B144" s="351"/>
      <c r="C144" s="352"/>
      <c r="D144" s="115"/>
      <c r="E144" s="115" t="str">
        <f t="shared" ref="E144:W144" si="67">IFERROR(E103, "")</f>
        <v/>
      </c>
      <c r="F144" s="116" t="str">
        <f t="shared" si="67"/>
        <v/>
      </c>
      <c r="G144" s="116" t="str">
        <f t="shared" si="67"/>
        <v/>
      </c>
      <c r="H144" s="115" t="str">
        <f t="shared" si="67"/>
        <v/>
      </c>
      <c r="I144" s="116" t="str">
        <f t="shared" si="67"/>
        <v/>
      </c>
      <c r="J144" s="116" t="str">
        <f t="shared" si="67"/>
        <v/>
      </c>
      <c r="K144" s="115" t="str">
        <f t="shared" si="67"/>
        <v/>
      </c>
      <c r="L144" s="116" t="str">
        <f t="shared" si="67"/>
        <v/>
      </c>
      <c r="M144" s="116" t="str">
        <f t="shared" si="67"/>
        <v/>
      </c>
      <c r="N144" s="115" t="str">
        <f t="shared" si="67"/>
        <v/>
      </c>
      <c r="O144" s="116" t="str">
        <f t="shared" si="67"/>
        <v/>
      </c>
      <c r="P144" s="116" t="str">
        <f t="shared" si="67"/>
        <v/>
      </c>
      <c r="Q144" s="115" t="str">
        <f t="shared" si="67"/>
        <v/>
      </c>
      <c r="R144" s="116" t="str">
        <f t="shared" si="67"/>
        <v/>
      </c>
      <c r="S144" s="116" t="str">
        <f t="shared" si="67"/>
        <v/>
      </c>
      <c r="T144" s="115" t="str">
        <f t="shared" si="67"/>
        <v/>
      </c>
      <c r="U144" s="115" t="str">
        <f t="shared" si="67"/>
        <v/>
      </c>
      <c r="V144" s="115" t="str">
        <f t="shared" si="67"/>
        <v/>
      </c>
      <c r="W144" s="117" t="str">
        <f t="shared" si="67"/>
        <v/>
      </c>
      <c r="X144" s="349"/>
    </row>
    <row r="145" spans="1:24" s="326" customFormat="1" ht="14.25" customHeight="1" x14ac:dyDescent="0.25">
      <c r="A145" s="353" t="s">
        <v>74</v>
      </c>
      <c r="B145" s="354"/>
      <c r="C145" s="355"/>
      <c r="D145" s="119"/>
      <c r="E145" s="120" t="e">
        <f t="shared" ref="E145:W145" si="68">E140*E141*E142*E143*E144</f>
        <v>#VALUE!</v>
      </c>
      <c r="F145" s="121" t="e">
        <f t="shared" si="68"/>
        <v>#VALUE!</v>
      </c>
      <c r="G145" s="121" t="e">
        <f t="shared" si="68"/>
        <v>#VALUE!</v>
      </c>
      <c r="H145" s="120" t="e">
        <f t="shared" si="68"/>
        <v>#VALUE!</v>
      </c>
      <c r="I145" s="121" t="e">
        <f t="shared" si="68"/>
        <v>#VALUE!</v>
      </c>
      <c r="J145" s="121" t="e">
        <f t="shared" si="68"/>
        <v>#VALUE!</v>
      </c>
      <c r="K145" s="120" t="e">
        <f t="shared" si="68"/>
        <v>#VALUE!</v>
      </c>
      <c r="L145" s="121" t="e">
        <f t="shared" si="68"/>
        <v>#VALUE!</v>
      </c>
      <c r="M145" s="121" t="e">
        <f t="shared" si="68"/>
        <v>#VALUE!</v>
      </c>
      <c r="N145" s="120" t="e">
        <f t="shared" si="68"/>
        <v>#VALUE!</v>
      </c>
      <c r="O145" s="121" t="e">
        <f t="shared" si="68"/>
        <v>#VALUE!</v>
      </c>
      <c r="P145" s="121" t="e">
        <f t="shared" si="68"/>
        <v>#VALUE!</v>
      </c>
      <c r="Q145" s="120" t="e">
        <f t="shared" si="68"/>
        <v>#VALUE!</v>
      </c>
      <c r="R145" s="121" t="e">
        <f t="shared" si="68"/>
        <v>#VALUE!</v>
      </c>
      <c r="S145" s="121" t="e">
        <f t="shared" si="68"/>
        <v>#VALUE!</v>
      </c>
      <c r="T145" s="120" t="e">
        <f t="shared" si="68"/>
        <v>#VALUE!</v>
      </c>
      <c r="U145" s="120" t="e">
        <f t="shared" si="68"/>
        <v>#VALUE!</v>
      </c>
      <c r="V145" s="120" t="e">
        <f t="shared" si="68"/>
        <v>#VALUE!</v>
      </c>
      <c r="W145" s="122" t="e">
        <f t="shared" si="68"/>
        <v>#VALUE!</v>
      </c>
      <c r="X145" s="349"/>
    </row>
    <row r="146" spans="1:24" s="32" customFormat="1" ht="14.25" customHeight="1" x14ac:dyDescent="0.25">
      <c r="A146" s="27"/>
      <c r="B146" s="200"/>
      <c r="C146" s="230"/>
      <c r="D146" s="28"/>
      <c r="E146" s="28"/>
      <c r="F146" s="29"/>
      <c r="G146" s="30"/>
      <c r="H146" s="28"/>
      <c r="I146" s="30"/>
      <c r="J146" s="30"/>
      <c r="K146" s="28"/>
      <c r="L146" s="30"/>
      <c r="M146" s="30"/>
      <c r="N146" s="28"/>
      <c r="O146" s="30"/>
      <c r="P146" s="30"/>
      <c r="Q146" s="28"/>
      <c r="R146" s="30"/>
      <c r="S146" s="30"/>
      <c r="T146" s="28"/>
      <c r="U146" s="28"/>
      <c r="V146" s="28"/>
      <c r="W146" s="31"/>
      <c r="X146" s="349"/>
    </row>
    <row r="147" spans="1:24" ht="14.25" customHeight="1" x14ac:dyDescent="0.25">
      <c r="A147" s="274" t="s">
        <v>81</v>
      </c>
      <c r="B147" s="275"/>
      <c r="C147" s="276"/>
      <c r="D147" s="277"/>
      <c r="E147" s="277"/>
      <c r="F147" s="278"/>
      <c r="G147" s="277"/>
      <c r="H147" s="277"/>
      <c r="I147" s="277"/>
      <c r="J147" s="277"/>
      <c r="K147" s="277"/>
      <c r="L147" s="277"/>
      <c r="M147" s="277"/>
      <c r="N147" s="277"/>
      <c r="O147" s="277"/>
      <c r="P147" s="277"/>
      <c r="Q147" s="277"/>
      <c r="R147" s="277"/>
      <c r="S147" s="277"/>
      <c r="T147" s="277"/>
      <c r="U147" s="277"/>
      <c r="V147" s="277"/>
      <c r="W147" s="279"/>
      <c r="X147" s="349"/>
    </row>
    <row r="148" spans="1:24" s="283" customFormat="1" ht="14.25" customHeight="1" outlineLevel="1" x14ac:dyDescent="0.25">
      <c r="A148" s="356" t="s">
        <v>82</v>
      </c>
      <c r="B148" s="357"/>
      <c r="C148" s="282"/>
      <c r="D148" s="358" t="str">
        <f>IFERROR(INDEX(MO_VA_MarketCap,0,MATCH(D$3,MO_Common_ColumnHeader,0)),"")</f>
        <v/>
      </c>
      <c r="E148" s="358" t="str">
        <f>IFERROR(INDEX(MO_VA_MarketCap,0,MATCH(E$3,MO_Common_ColumnHeader,0)),"")</f>
        <v/>
      </c>
      <c r="F148" s="359" t="str">
        <f>IFERROR(INDEX(MO_VA_MarketCap,0,MATCH(F$3,MO_Common_ColumnHeader,0)),"")</f>
        <v/>
      </c>
      <c r="G148" s="359" t="str">
        <f>IFERROR(INDEX(MO_VA_MarketCap,0,MATCH(G$3,MO_Common_ColumnHeader,0)),"")</f>
        <v/>
      </c>
      <c r="H148" s="358" t="str">
        <f>IFERROR(INDEX(MO_VA_MarketCap,0,MATCH(H$3,MO_Common_ColumnHeader,0)),"")</f>
        <v/>
      </c>
      <c r="I148" s="359" t="str">
        <f>IFERROR(INDEX(MO_VA_MarketCap,0,MATCH(I$3,MO_Common_ColumnHeader,0)),"")</f>
        <v/>
      </c>
      <c r="J148" s="359" t="str">
        <f>IFERROR(INDEX(MO_VA_MarketCap,0,MATCH(J$3,MO_Common_ColumnHeader,0)),"")</f>
        <v/>
      </c>
      <c r="K148" s="358" t="str">
        <f>IFERROR(INDEX(MO_VA_MarketCap,0,MATCH(K$3,MO_Common_ColumnHeader,0)),"")</f>
        <v/>
      </c>
      <c r="L148" s="359" t="str">
        <f>IFERROR(INDEX(MO_VA_MarketCap,0,MATCH(L$3,MO_Common_ColumnHeader,0)),"")</f>
        <v/>
      </c>
      <c r="M148" s="359" t="str">
        <f>IFERROR(INDEX(MO_VA_MarketCap,0,MATCH(M$3,MO_Common_ColumnHeader,0)),"")</f>
        <v/>
      </c>
      <c r="N148" s="358" t="str">
        <f>IFERROR(INDEX(MO_VA_MarketCap,0,MATCH(N$3,MO_Common_ColumnHeader,0)),"")</f>
        <v/>
      </c>
      <c r="O148" s="359" t="str">
        <f>IFERROR(INDEX(MO_VA_MarketCap,0,MATCH(O$3,MO_Common_ColumnHeader,0)),"")</f>
        <v/>
      </c>
      <c r="P148" s="359" t="str">
        <f>IFERROR(INDEX(MO_VA_MarketCap,0,MATCH(P$3,MO_Common_ColumnHeader,0)),"")</f>
        <v/>
      </c>
      <c r="Q148" s="358" t="str">
        <f>IFERROR(INDEX(MO_VA_MarketCap,0,MATCH(Q$3,MO_Common_ColumnHeader,0)),"")</f>
        <v/>
      </c>
      <c r="R148" s="359" t="str">
        <f>IFERROR(INDEX(MO_VA_MarketCap,0,MATCH(R$3,MO_Common_ColumnHeader,0)),"")</f>
        <v/>
      </c>
      <c r="S148" s="359" t="str">
        <f>IFERROR(INDEX(MO_VA_MarketCap,0,MATCH(S$3,MO_Common_ColumnHeader,0)),"")</f>
        <v/>
      </c>
      <c r="T148" s="358" t="str">
        <f>IFERROR(INDEX(MO_VA_MarketCap,0,MATCH(T$3,MO_Common_ColumnHeader,0)),"")</f>
        <v/>
      </c>
      <c r="U148" s="358" t="str">
        <f>IFERROR(INDEX(MO_VA_MarketCap,0,MATCH(U$3,MO_Common_ColumnHeader,0)),"")</f>
        <v/>
      </c>
      <c r="V148" s="358" t="str">
        <f>IFERROR(INDEX(MO_VA_MarketCap,0,MATCH(V$3,MO_Common_ColumnHeader,0)),"")</f>
        <v/>
      </c>
      <c r="W148" s="360" t="str">
        <f>IFERROR(INDEX(MO_VA_MarketCap,0,MATCH(W$3,MO_Common_ColumnHeader,0)),"")</f>
        <v/>
      </c>
      <c r="X148" s="349"/>
    </row>
    <row r="149" spans="1:24" s="283" customFormat="1" ht="14.25" customHeight="1" outlineLevel="1" x14ac:dyDescent="0.25">
      <c r="A149" s="356" t="s">
        <v>83</v>
      </c>
      <c r="B149" s="357"/>
      <c r="C149" s="282"/>
      <c r="D149" s="358">
        <f t="shared" ref="D149:W149" si="69">D81-D67</f>
        <v>0</v>
      </c>
      <c r="E149" s="358">
        <f t="shared" si="69"/>
        <v>0</v>
      </c>
      <c r="F149" s="359">
        <f t="shared" si="69"/>
        <v>0</v>
      </c>
      <c r="G149" s="359">
        <f t="shared" si="69"/>
        <v>0</v>
      </c>
      <c r="H149" s="358">
        <f t="shared" si="69"/>
        <v>0</v>
      </c>
      <c r="I149" s="359">
        <f t="shared" si="69"/>
        <v>0</v>
      </c>
      <c r="J149" s="359">
        <f t="shared" si="69"/>
        <v>0</v>
      </c>
      <c r="K149" s="358">
        <f t="shared" si="69"/>
        <v>0</v>
      </c>
      <c r="L149" s="359">
        <f t="shared" si="69"/>
        <v>0</v>
      </c>
      <c r="M149" s="359">
        <f t="shared" si="69"/>
        <v>0</v>
      </c>
      <c r="N149" s="358">
        <f t="shared" si="69"/>
        <v>0</v>
      </c>
      <c r="O149" s="359">
        <f t="shared" si="69"/>
        <v>0</v>
      </c>
      <c r="P149" s="359">
        <f t="shared" si="69"/>
        <v>0</v>
      </c>
      <c r="Q149" s="358">
        <f t="shared" si="69"/>
        <v>0</v>
      </c>
      <c r="R149" s="359">
        <f t="shared" si="69"/>
        <v>0</v>
      </c>
      <c r="S149" s="359">
        <f t="shared" si="69"/>
        <v>0</v>
      </c>
      <c r="T149" s="358">
        <f t="shared" si="69"/>
        <v>0</v>
      </c>
      <c r="U149" s="358">
        <f t="shared" si="69"/>
        <v>0</v>
      </c>
      <c r="V149" s="358">
        <f t="shared" si="69"/>
        <v>0</v>
      </c>
      <c r="W149" s="360">
        <f t="shared" si="69"/>
        <v>0</v>
      </c>
      <c r="X149" s="349"/>
    </row>
    <row r="150" spans="1:24" s="283" customFormat="1" ht="14.25" customHeight="1" outlineLevel="1" x14ac:dyDescent="0.25">
      <c r="A150" s="361" t="s">
        <v>84</v>
      </c>
      <c r="B150" s="362"/>
      <c r="C150" s="352"/>
      <c r="D150" s="363">
        <f t="shared" ref="D150:W150" si="70">D82</f>
        <v>0</v>
      </c>
      <c r="E150" s="363">
        <f t="shared" si="70"/>
        <v>0</v>
      </c>
      <c r="F150" s="364">
        <f t="shared" si="70"/>
        <v>0</v>
      </c>
      <c r="G150" s="364">
        <f t="shared" si="70"/>
        <v>0</v>
      </c>
      <c r="H150" s="363">
        <f t="shared" si="70"/>
        <v>0</v>
      </c>
      <c r="I150" s="364">
        <f t="shared" si="70"/>
        <v>0</v>
      </c>
      <c r="J150" s="364">
        <f t="shared" si="70"/>
        <v>0</v>
      </c>
      <c r="K150" s="363">
        <f t="shared" si="70"/>
        <v>0</v>
      </c>
      <c r="L150" s="364">
        <f t="shared" si="70"/>
        <v>0</v>
      </c>
      <c r="M150" s="364">
        <f t="shared" si="70"/>
        <v>0</v>
      </c>
      <c r="N150" s="363">
        <f t="shared" si="70"/>
        <v>0</v>
      </c>
      <c r="O150" s="364">
        <f t="shared" si="70"/>
        <v>0</v>
      </c>
      <c r="P150" s="364">
        <f t="shared" si="70"/>
        <v>0</v>
      </c>
      <c r="Q150" s="363">
        <f t="shared" si="70"/>
        <v>0</v>
      </c>
      <c r="R150" s="364">
        <f t="shared" si="70"/>
        <v>0</v>
      </c>
      <c r="S150" s="364">
        <f t="shared" si="70"/>
        <v>0</v>
      </c>
      <c r="T150" s="363">
        <f t="shared" si="70"/>
        <v>0</v>
      </c>
      <c r="U150" s="363">
        <f t="shared" si="70"/>
        <v>0</v>
      </c>
      <c r="V150" s="363">
        <f t="shared" si="70"/>
        <v>0</v>
      </c>
      <c r="W150" s="365">
        <f t="shared" si="70"/>
        <v>0</v>
      </c>
      <c r="X150" s="349"/>
    </row>
    <row r="151" spans="1:24" s="326" customFormat="1" ht="14.25" customHeight="1" outlineLevel="1" x14ac:dyDescent="0.25">
      <c r="A151" s="366" t="s">
        <v>85</v>
      </c>
      <c r="B151" s="367"/>
      <c r="C151" s="355"/>
      <c r="D151" s="368" t="e">
        <f t="shared" ref="D151:W151" si="71">IF(D148=0,"",D148+D149+D150)</f>
        <v>#VALUE!</v>
      </c>
      <c r="E151" s="368" t="e">
        <f t="shared" si="71"/>
        <v>#VALUE!</v>
      </c>
      <c r="F151" s="369" t="e">
        <f t="shared" si="71"/>
        <v>#VALUE!</v>
      </c>
      <c r="G151" s="369" t="e">
        <f t="shared" si="71"/>
        <v>#VALUE!</v>
      </c>
      <c r="H151" s="368" t="e">
        <f t="shared" si="71"/>
        <v>#VALUE!</v>
      </c>
      <c r="I151" s="369" t="e">
        <f t="shared" si="71"/>
        <v>#VALUE!</v>
      </c>
      <c r="J151" s="369" t="e">
        <f t="shared" si="71"/>
        <v>#VALUE!</v>
      </c>
      <c r="K151" s="368" t="e">
        <f t="shared" si="71"/>
        <v>#VALUE!</v>
      </c>
      <c r="L151" s="369" t="e">
        <f t="shared" si="71"/>
        <v>#VALUE!</v>
      </c>
      <c r="M151" s="369" t="e">
        <f t="shared" si="71"/>
        <v>#VALUE!</v>
      </c>
      <c r="N151" s="368" t="e">
        <f t="shared" si="71"/>
        <v>#VALUE!</v>
      </c>
      <c r="O151" s="369" t="e">
        <f t="shared" si="71"/>
        <v>#VALUE!</v>
      </c>
      <c r="P151" s="369" t="e">
        <f t="shared" si="71"/>
        <v>#VALUE!</v>
      </c>
      <c r="Q151" s="368" t="e">
        <f t="shared" si="71"/>
        <v>#VALUE!</v>
      </c>
      <c r="R151" s="369" t="e">
        <f t="shared" si="71"/>
        <v>#VALUE!</v>
      </c>
      <c r="S151" s="369" t="e">
        <f t="shared" si="71"/>
        <v>#VALUE!</v>
      </c>
      <c r="T151" s="368" t="e">
        <f t="shared" si="71"/>
        <v>#VALUE!</v>
      </c>
      <c r="U151" s="368" t="e">
        <f t="shared" si="71"/>
        <v>#VALUE!</v>
      </c>
      <c r="V151" s="368" t="e">
        <f t="shared" si="71"/>
        <v>#VALUE!</v>
      </c>
      <c r="W151" s="370" t="e">
        <f t="shared" si="71"/>
        <v>#VALUE!</v>
      </c>
      <c r="X151" s="349"/>
    </row>
    <row r="152" spans="1:24" s="283" customFormat="1" ht="14.25" customHeight="1" outlineLevel="1" x14ac:dyDescent="0.25">
      <c r="A152" s="356" t="s">
        <v>86</v>
      </c>
      <c r="B152" s="357"/>
      <c r="C152" s="282"/>
      <c r="D152" s="358" t="str">
        <f>IFERROR(INDEX(MO_VA_EVCalc_NCI,0,MATCH(D$3,MO_Common_ColumnHeader,0)),"")</f>
        <v/>
      </c>
      <c r="E152" s="358" t="str">
        <f>IFERROR(INDEX(MO_VA_EVCalc_NCI,0,MATCH(E$3,MO_Common_ColumnHeader,0)),"")</f>
        <v/>
      </c>
      <c r="F152" s="359" t="str">
        <f>IFERROR(INDEX(MO_VA_EVCalc_NCI,0,MATCH(F$3,MO_Common_ColumnHeader,0)),"")</f>
        <v/>
      </c>
      <c r="G152" s="359" t="str">
        <f>IFERROR(INDEX(MO_VA_EVCalc_NCI,0,MATCH(G$3,MO_Common_ColumnHeader,0)),"")</f>
        <v/>
      </c>
      <c r="H152" s="358" t="str">
        <f>IFERROR(INDEX(MO_VA_EVCalc_NCI,0,MATCH(H$3,MO_Common_ColumnHeader,0)),"")</f>
        <v/>
      </c>
      <c r="I152" s="359" t="str">
        <f>IFERROR(INDEX(MO_VA_EVCalc_NCI,0,MATCH(I$3,MO_Common_ColumnHeader,0)),"")</f>
        <v/>
      </c>
      <c r="J152" s="359" t="str">
        <f>IFERROR(INDEX(MO_VA_EVCalc_NCI,0,MATCH(J$3,MO_Common_ColumnHeader,0)),"")</f>
        <v/>
      </c>
      <c r="K152" s="358" t="str">
        <f>IFERROR(INDEX(MO_VA_EVCalc_NCI,0,MATCH(K$3,MO_Common_ColumnHeader,0)),"")</f>
        <v/>
      </c>
      <c r="L152" s="359" t="str">
        <f>IFERROR(INDEX(MO_VA_EVCalc_NCI,0,MATCH(L$3,MO_Common_ColumnHeader,0)),"")</f>
        <v/>
      </c>
      <c r="M152" s="359" t="str">
        <f>IFERROR(INDEX(MO_VA_EVCalc_NCI,0,MATCH(M$3,MO_Common_ColumnHeader,0)),"")</f>
        <v/>
      </c>
      <c r="N152" s="358" t="str">
        <f>IFERROR(INDEX(MO_VA_EVCalc_NCI,0,MATCH(N$3,MO_Common_ColumnHeader,0)),"")</f>
        <v/>
      </c>
      <c r="O152" s="359" t="str">
        <f>IFERROR(INDEX(MO_VA_EVCalc_NCI,0,MATCH(O$3,MO_Common_ColumnHeader,0)),"")</f>
        <v/>
      </c>
      <c r="P152" s="359" t="str">
        <f>IFERROR(INDEX(MO_VA_EVCalc_NCI,0,MATCH(P$3,MO_Common_ColumnHeader,0)),"")</f>
        <v/>
      </c>
      <c r="Q152" s="358" t="str">
        <f>IFERROR(INDEX(MO_VA_EVCalc_NCI,0,MATCH(Q$3,MO_Common_ColumnHeader,0)),"")</f>
        <v/>
      </c>
      <c r="R152" s="359" t="str">
        <f>IFERROR(INDEX(MO_VA_EVCalc_NCI,0,MATCH(R$3,MO_Common_ColumnHeader,0)),"")</f>
        <v/>
      </c>
      <c r="S152" s="359" t="str">
        <f>IFERROR(INDEX(MO_VA_EVCalc_NCI,0,MATCH(S$3,MO_Common_ColumnHeader,0)),"")</f>
        <v/>
      </c>
      <c r="T152" s="358" t="str">
        <f>IFERROR(INDEX(MO_VA_EVCalc_NCI,0,MATCH(T$3,MO_Common_ColumnHeader,0)),"")</f>
        <v/>
      </c>
      <c r="U152" s="358" t="str">
        <f>IFERROR(INDEX(MO_VA_EVCalc_NCI,0,MATCH(U$3,MO_Common_ColumnHeader,0)),"")</f>
        <v/>
      </c>
      <c r="V152" s="358" t="str">
        <f>IFERROR(INDEX(MO_VA_EVCalc_NCI,0,MATCH(V$3,MO_Common_ColumnHeader,0)),"")</f>
        <v/>
      </c>
      <c r="W152" s="360" t="str">
        <f>IFERROR(INDEX(MO_VA_EVCalc_NCI,0,MATCH(W$3,MO_Common_ColumnHeader,0)),"")</f>
        <v/>
      </c>
      <c r="X152" s="349"/>
    </row>
    <row r="153" spans="1:24" s="283" customFormat="1" ht="14.25" customHeight="1" outlineLevel="1" x14ac:dyDescent="0.25">
      <c r="A153" s="361" t="s">
        <v>87</v>
      </c>
      <c r="B153" s="362"/>
      <c r="C153" s="352"/>
      <c r="D153" s="363" t="str">
        <f>IFERROR(INDEX(MO_VA_EVCalc_Prefs,0,MATCH(D$3,MO_Common_ColumnHeader,0))+INDEX(MO_VA_EVCalc_Other,0,MATCH(D$3,MO_Common_ColumnHeader,0)),"")</f>
        <v/>
      </c>
      <c r="E153" s="363" t="str">
        <f>IFERROR(INDEX(MO_VA_EVCalc_Prefs,0,MATCH(E$3,MO_Common_ColumnHeader,0))+INDEX(MO_VA_EVCalc_Other,0,MATCH(E$3,MO_Common_ColumnHeader,0)),"")</f>
        <v/>
      </c>
      <c r="F153" s="364" t="str">
        <f>IFERROR(INDEX(MO_VA_EVCalc_Prefs,0,MATCH(F$3,MO_Common_ColumnHeader,0))+INDEX(MO_VA_EVCalc_Other,0,MATCH(F$3,MO_Common_ColumnHeader,0)),"")</f>
        <v/>
      </c>
      <c r="G153" s="364" t="str">
        <f>IFERROR(INDEX(MO_VA_EVCalc_Prefs,0,MATCH(G$3,MO_Common_ColumnHeader,0))+INDEX(MO_VA_EVCalc_Other,0,MATCH(G$3,MO_Common_ColumnHeader,0)),"")</f>
        <v/>
      </c>
      <c r="H153" s="363" t="str">
        <f>IFERROR(INDEX(MO_VA_EVCalc_Prefs,0,MATCH(H$3,MO_Common_ColumnHeader,0))+INDEX(MO_VA_EVCalc_Other,0,MATCH(H$3,MO_Common_ColumnHeader,0)),"")</f>
        <v/>
      </c>
      <c r="I153" s="364" t="str">
        <f>IFERROR(INDEX(MO_VA_EVCalc_Prefs,0,MATCH(I$3,MO_Common_ColumnHeader,0))+INDEX(MO_VA_EVCalc_Other,0,MATCH(I$3,MO_Common_ColumnHeader,0)),"")</f>
        <v/>
      </c>
      <c r="J153" s="364" t="str">
        <f>IFERROR(INDEX(MO_VA_EVCalc_Prefs,0,MATCH(J$3,MO_Common_ColumnHeader,0))+INDEX(MO_VA_EVCalc_Other,0,MATCH(J$3,MO_Common_ColumnHeader,0)),"")</f>
        <v/>
      </c>
      <c r="K153" s="363" t="str">
        <f>IFERROR(INDEX(MO_VA_EVCalc_Prefs,0,MATCH(K$3,MO_Common_ColumnHeader,0))+INDEX(MO_VA_EVCalc_Other,0,MATCH(K$3,MO_Common_ColumnHeader,0)),"")</f>
        <v/>
      </c>
      <c r="L153" s="364" t="str">
        <f>IFERROR(INDEX(MO_VA_EVCalc_Prefs,0,MATCH(L$3,MO_Common_ColumnHeader,0))+INDEX(MO_VA_EVCalc_Other,0,MATCH(L$3,MO_Common_ColumnHeader,0)),"")</f>
        <v/>
      </c>
      <c r="M153" s="364" t="str">
        <f>IFERROR(INDEX(MO_VA_EVCalc_Prefs,0,MATCH(M$3,MO_Common_ColumnHeader,0))+INDEX(MO_VA_EVCalc_Other,0,MATCH(M$3,MO_Common_ColumnHeader,0)),"")</f>
        <v/>
      </c>
      <c r="N153" s="363" t="str">
        <f>IFERROR(INDEX(MO_VA_EVCalc_Prefs,0,MATCH(N$3,MO_Common_ColumnHeader,0))+INDEX(MO_VA_EVCalc_Other,0,MATCH(N$3,MO_Common_ColumnHeader,0)),"")</f>
        <v/>
      </c>
      <c r="O153" s="364" t="str">
        <f>IFERROR(INDEX(MO_VA_EVCalc_Prefs,0,MATCH(O$3,MO_Common_ColumnHeader,0))+INDEX(MO_VA_EVCalc_Other,0,MATCH(O$3,MO_Common_ColumnHeader,0)),"")</f>
        <v/>
      </c>
      <c r="P153" s="364" t="str">
        <f>IFERROR(INDEX(MO_VA_EVCalc_Prefs,0,MATCH(P$3,MO_Common_ColumnHeader,0))+INDEX(MO_VA_EVCalc_Other,0,MATCH(P$3,MO_Common_ColumnHeader,0)),"")</f>
        <v/>
      </c>
      <c r="Q153" s="363" t="str">
        <f>IFERROR(INDEX(MO_VA_EVCalc_Prefs,0,MATCH(Q$3,MO_Common_ColumnHeader,0))+INDEX(MO_VA_EVCalc_Other,0,MATCH(Q$3,MO_Common_ColumnHeader,0)),"")</f>
        <v/>
      </c>
      <c r="R153" s="364" t="str">
        <f>IFERROR(INDEX(MO_VA_EVCalc_Prefs,0,MATCH(R$3,MO_Common_ColumnHeader,0))+INDEX(MO_VA_EVCalc_Other,0,MATCH(R$3,MO_Common_ColumnHeader,0)),"")</f>
        <v/>
      </c>
      <c r="S153" s="364" t="str">
        <f>IFERROR(INDEX(MO_VA_EVCalc_Prefs,0,MATCH(S$3,MO_Common_ColumnHeader,0))+INDEX(MO_VA_EVCalc_Other,0,MATCH(S$3,MO_Common_ColumnHeader,0)),"")</f>
        <v/>
      </c>
      <c r="T153" s="363" t="str">
        <f>IFERROR(INDEX(MO_VA_EVCalc_Prefs,0,MATCH(T$3,MO_Common_ColumnHeader,0))+INDEX(MO_VA_EVCalc_Other,0,MATCH(T$3,MO_Common_ColumnHeader,0)),"")</f>
        <v/>
      </c>
      <c r="U153" s="363" t="str">
        <f>IFERROR(INDEX(MO_VA_EVCalc_Prefs,0,MATCH(U$3,MO_Common_ColumnHeader,0))+INDEX(MO_VA_EVCalc_Other,0,MATCH(U$3,MO_Common_ColumnHeader,0)),"")</f>
        <v/>
      </c>
      <c r="V153" s="363" t="str">
        <f>IFERROR(INDEX(MO_VA_EVCalc_Prefs,0,MATCH(V$3,MO_Common_ColumnHeader,0))+INDEX(MO_VA_EVCalc_Other,0,MATCH(V$3,MO_Common_ColumnHeader,0)),"")</f>
        <v/>
      </c>
      <c r="W153" s="365" t="str">
        <f>IFERROR(INDEX(MO_VA_EVCalc_Prefs,0,MATCH(W$3,MO_Common_ColumnHeader,0))+INDEX(MO_VA_EVCalc_Other,0,MATCH(W$3,MO_Common_ColumnHeader,0)),"")</f>
        <v/>
      </c>
      <c r="X153" s="349"/>
    </row>
    <row r="154" spans="1:24" s="326" customFormat="1" ht="14.25" customHeight="1" x14ac:dyDescent="0.25">
      <c r="A154" s="366" t="s">
        <v>134</v>
      </c>
      <c r="B154" s="367"/>
      <c r="C154" s="355"/>
      <c r="D154" s="368" t="e">
        <f t="shared" ref="D154:W154" si="72">IF(D151="","",D151+D152+D153)</f>
        <v>#VALUE!</v>
      </c>
      <c r="E154" s="368" t="e">
        <f t="shared" si="72"/>
        <v>#VALUE!</v>
      </c>
      <c r="F154" s="369" t="e">
        <f t="shared" si="72"/>
        <v>#VALUE!</v>
      </c>
      <c r="G154" s="369" t="e">
        <f t="shared" si="72"/>
        <v>#VALUE!</v>
      </c>
      <c r="H154" s="368" t="e">
        <f t="shared" si="72"/>
        <v>#VALUE!</v>
      </c>
      <c r="I154" s="369" t="e">
        <f t="shared" si="72"/>
        <v>#VALUE!</v>
      </c>
      <c r="J154" s="369" t="e">
        <f t="shared" si="72"/>
        <v>#VALUE!</v>
      </c>
      <c r="K154" s="368" t="e">
        <f t="shared" si="72"/>
        <v>#VALUE!</v>
      </c>
      <c r="L154" s="369" t="e">
        <f t="shared" si="72"/>
        <v>#VALUE!</v>
      </c>
      <c r="M154" s="369" t="e">
        <f t="shared" si="72"/>
        <v>#VALUE!</v>
      </c>
      <c r="N154" s="368" t="e">
        <f t="shared" si="72"/>
        <v>#VALUE!</v>
      </c>
      <c r="O154" s="369" t="e">
        <f t="shared" si="72"/>
        <v>#VALUE!</v>
      </c>
      <c r="P154" s="369" t="e">
        <f t="shared" si="72"/>
        <v>#VALUE!</v>
      </c>
      <c r="Q154" s="368" t="e">
        <f t="shared" si="72"/>
        <v>#VALUE!</v>
      </c>
      <c r="R154" s="369" t="e">
        <f t="shared" si="72"/>
        <v>#VALUE!</v>
      </c>
      <c r="S154" s="369" t="e">
        <f t="shared" si="72"/>
        <v>#VALUE!</v>
      </c>
      <c r="T154" s="368" t="e">
        <f t="shared" si="72"/>
        <v>#VALUE!</v>
      </c>
      <c r="U154" s="368" t="e">
        <f t="shared" si="72"/>
        <v>#VALUE!</v>
      </c>
      <c r="V154" s="368" t="e">
        <f t="shared" si="72"/>
        <v>#VALUE!</v>
      </c>
      <c r="W154" s="370" t="e">
        <f t="shared" si="72"/>
        <v>#VALUE!</v>
      </c>
      <c r="X154" s="349"/>
    </row>
    <row r="155" spans="1:24" s="326" customFormat="1" ht="14.25" customHeight="1" x14ac:dyDescent="0.25">
      <c r="A155" s="366"/>
      <c r="B155" s="367"/>
      <c r="C155" s="355"/>
      <c r="D155" s="368"/>
      <c r="E155" s="368"/>
      <c r="F155" s="369"/>
      <c r="G155" s="369"/>
      <c r="H155" s="368"/>
      <c r="I155" s="369"/>
      <c r="J155" s="369"/>
      <c r="K155" s="368"/>
      <c r="L155" s="369"/>
      <c r="M155" s="369"/>
      <c r="N155" s="368"/>
      <c r="O155" s="369"/>
      <c r="P155" s="369"/>
      <c r="Q155" s="368"/>
      <c r="R155" s="369"/>
      <c r="S155" s="369"/>
      <c r="T155" s="368"/>
      <c r="U155" s="368"/>
      <c r="V155" s="368"/>
      <c r="W155" s="370"/>
      <c r="X155" s="349"/>
    </row>
    <row r="156" spans="1:24" s="307" customFormat="1" ht="14.25" customHeight="1" x14ac:dyDescent="0.25">
      <c r="A156" s="371" t="s">
        <v>88</v>
      </c>
      <c r="B156" s="372"/>
      <c r="C156" s="355"/>
      <c r="D156" s="304" t="str">
        <f t="shared" ref="D156:W156" si="73">IFERROR(D$154/D$17, "")</f>
        <v/>
      </c>
      <c r="E156" s="304" t="str">
        <f t="shared" si="73"/>
        <v/>
      </c>
      <c r="F156" s="330" t="str">
        <f t="shared" si="73"/>
        <v/>
      </c>
      <c r="G156" s="330" t="str">
        <f t="shared" si="73"/>
        <v/>
      </c>
      <c r="H156" s="304" t="str">
        <f t="shared" si="73"/>
        <v/>
      </c>
      <c r="I156" s="330" t="str">
        <f t="shared" si="73"/>
        <v/>
      </c>
      <c r="J156" s="330" t="str">
        <f t="shared" si="73"/>
        <v/>
      </c>
      <c r="K156" s="304" t="str">
        <f t="shared" si="73"/>
        <v/>
      </c>
      <c r="L156" s="330" t="str">
        <f t="shared" si="73"/>
        <v/>
      </c>
      <c r="M156" s="330" t="str">
        <f t="shared" si="73"/>
        <v/>
      </c>
      <c r="N156" s="304" t="str">
        <f t="shared" si="73"/>
        <v/>
      </c>
      <c r="O156" s="330" t="str">
        <f t="shared" si="73"/>
        <v/>
      </c>
      <c r="P156" s="330" t="str">
        <f t="shared" si="73"/>
        <v/>
      </c>
      <c r="Q156" s="304" t="str">
        <f t="shared" si="73"/>
        <v/>
      </c>
      <c r="R156" s="330" t="str">
        <f t="shared" si="73"/>
        <v/>
      </c>
      <c r="S156" s="330" t="str">
        <f t="shared" si="73"/>
        <v/>
      </c>
      <c r="T156" s="304" t="str">
        <f t="shared" si="73"/>
        <v/>
      </c>
      <c r="U156" s="304" t="str">
        <f t="shared" si="73"/>
        <v/>
      </c>
      <c r="V156" s="304" t="str">
        <f t="shared" si="73"/>
        <v/>
      </c>
      <c r="W156" s="306" t="str">
        <f t="shared" si="73"/>
        <v/>
      </c>
      <c r="X156" s="349"/>
    </row>
    <row r="157" spans="1:24" s="307" customFormat="1" ht="14.25" customHeight="1" x14ac:dyDescent="0.25">
      <c r="A157" s="371" t="s">
        <v>89</v>
      </c>
      <c r="B157" s="372"/>
      <c r="C157" s="355"/>
      <c r="D157" s="304" t="str">
        <f t="shared" ref="D157:W157" si="74">IFERROR(D$154/D$15, "")</f>
        <v/>
      </c>
      <c r="E157" s="304" t="str">
        <f t="shared" si="74"/>
        <v/>
      </c>
      <c r="F157" s="330" t="str">
        <f t="shared" si="74"/>
        <v/>
      </c>
      <c r="G157" s="330" t="str">
        <f t="shared" si="74"/>
        <v/>
      </c>
      <c r="H157" s="304" t="str">
        <f t="shared" si="74"/>
        <v/>
      </c>
      <c r="I157" s="330" t="str">
        <f t="shared" si="74"/>
        <v/>
      </c>
      <c r="J157" s="330" t="str">
        <f t="shared" si="74"/>
        <v/>
      </c>
      <c r="K157" s="304" t="str">
        <f t="shared" si="74"/>
        <v/>
      </c>
      <c r="L157" s="330" t="str">
        <f t="shared" si="74"/>
        <v/>
      </c>
      <c r="M157" s="330" t="str">
        <f t="shared" si="74"/>
        <v/>
      </c>
      <c r="N157" s="304" t="str">
        <f t="shared" si="74"/>
        <v/>
      </c>
      <c r="O157" s="330" t="str">
        <f t="shared" si="74"/>
        <v/>
      </c>
      <c r="P157" s="330" t="str">
        <f t="shared" si="74"/>
        <v/>
      </c>
      <c r="Q157" s="304" t="str">
        <f t="shared" si="74"/>
        <v/>
      </c>
      <c r="R157" s="330" t="str">
        <f t="shared" si="74"/>
        <v/>
      </c>
      <c r="S157" s="330" t="str">
        <f t="shared" si="74"/>
        <v/>
      </c>
      <c r="T157" s="304" t="str">
        <f t="shared" si="74"/>
        <v/>
      </c>
      <c r="U157" s="304" t="str">
        <f t="shared" si="74"/>
        <v/>
      </c>
      <c r="V157" s="304" t="str">
        <f t="shared" si="74"/>
        <v/>
      </c>
      <c r="W157" s="306" t="str">
        <f t="shared" si="74"/>
        <v/>
      </c>
      <c r="X157" s="349"/>
    </row>
    <row r="158" spans="1:24" s="296" customFormat="1" ht="14.25" customHeight="1" x14ac:dyDescent="0.25">
      <c r="A158" s="373" t="s">
        <v>147</v>
      </c>
      <c r="B158" s="374"/>
      <c r="C158" s="355"/>
      <c r="D158" s="375" t="str">
        <f t="shared" ref="D158:W158" si="75">IFERROR((D$81+D$82)/D$154, "")</f>
        <v/>
      </c>
      <c r="E158" s="375" t="str">
        <f t="shared" si="75"/>
        <v/>
      </c>
      <c r="F158" s="376" t="str">
        <f t="shared" si="75"/>
        <v/>
      </c>
      <c r="G158" s="376" t="str">
        <f t="shared" si="75"/>
        <v/>
      </c>
      <c r="H158" s="375" t="str">
        <f t="shared" si="75"/>
        <v/>
      </c>
      <c r="I158" s="376" t="str">
        <f t="shared" si="75"/>
        <v/>
      </c>
      <c r="J158" s="376" t="str">
        <f t="shared" si="75"/>
        <v/>
      </c>
      <c r="K158" s="375" t="str">
        <f t="shared" si="75"/>
        <v/>
      </c>
      <c r="L158" s="376" t="str">
        <f t="shared" si="75"/>
        <v/>
      </c>
      <c r="M158" s="376" t="str">
        <f t="shared" si="75"/>
        <v/>
      </c>
      <c r="N158" s="375" t="str">
        <f t="shared" si="75"/>
        <v/>
      </c>
      <c r="O158" s="376" t="str">
        <f t="shared" si="75"/>
        <v/>
      </c>
      <c r="P158" s="376" t="str">
        <f t="shared" si="75"/>
        <v/>
      </c>
      <c r="Q158" s="375" t="str">
        <f t="shared" si="75"/>
        <v/>
      </c>
      <c r="R158" s="376" t="str">
        <f t="shared" si="75"/>
        <v/>
      </c>
      <c r="S158" s="376" t="str">
        <f t="shared" si="75"/>
        <v/>
      </c>
      <c r="T158" s="375" t="str">
        <f t="shared" si="75"/>
        <v/>
      </c>
      <c r="U158" s="375" t="str">
        <f t="shared" si="75"/>
        <v/>
      </c>
      <c r="V158" s="375" t="str">
        <f t="shared" si="75"/>
        <v/>
      </c>
      <c r="W158" s="377" t="str">
        <f t="shared" si="75"/>
        <v/>
      </c>
      <c r="X158" s="349"/>
    </row>
    <row r="159" spans="1:24" s="296" customFormat="1" ht="14.25" customHeight="1" x14ac:dyDescent="0.25">
      <c r="A159" s="373" t="s">
        <v>90</v>
      </c>
      <c r="B159" s="374"/>
      <c r="C159" s="355"/>
      <c r="D159" s="375" t="str">
        <f t="shared" ref="D159:W159" si="76">IFERROR((D$81+D$82-D$67)/D$154, "")</f>
        <v/>
      </c>
      <c r="E159" s="375" t="str">
        <f t="shared" si="76"/>
        <v/>
      </c>
      <c r="F159" s="376" t="str">
        <f t="shared" si="76"/>
        <v/>
      </c>
      <c r="G159" s="376" t="str">
        <f t="shared" si="76"/>
        <v/>
      </c>
      <c r="H159" s="375" t="str">
        <f t="shared" si="76"/>
        <v/>
      </c>
      <c r="I159" s="376" t="str">
        <f t="shared" si="76"/>
        <v/>
      </c>
      <c r="J159" s="376" t="str">
        <f t="shared" si="76"/>
        <v/>
      </c>
      <c r="K159" s="375" t="str">
        <f t="shared" si="76"/>
        <v/>
      </c>
      <c r="L159" s="376" t="str">
        <f t="shared" si="76"/>
        <v/>
      </c>
      <c r="M159" s="376" t="str">
        <f t="shared" si="76"/>
        <v/>
      </c>
      <c r="N159" s="375" t="str">
        <f t="shared" si="76"/>
        <v/>
      </c>
      <c r="O159" s="376" t="str">
        <f t="shared" si="76"/>
        <v/>
      </c>
      <c r="P159" s="376" t="str">
        <f t="shared" si="76"/>
        <v/>
      </c>
      <c r="Q159" s="375" t="str">
        <f t="shared" si="76"/>
        <v/>
      </c>
      <c r="R159" s="376" t="str">
        <f t="shared" si="76"/>
        <v/>
      </c>
      <c r="S159" s="376" t="str">
        <f t="shared" si="76"/>
        <v/>
      </c>
      <c r="T159" s="375" t="str">
        <f t="shared" si="76"/>
        <v/>
      </c>
      <c r="U159" s="375" t="str">
        <f t="shared" si="76"/>
        <v/>
      </c>
      <c r="V159" s="375" t="str">
        <f t="shared" si="76"/>
        <v/>
      </c>
      <c r="W159" s="377" t="str">
        <f t="shared" si="76"/>
        <v/>
      </c>
      <c r="X159" s="349"/>
    </row>
    <row r="160" spans="1:24" s="326" customFormat="1" ht="14.25" customHeight="1" x14ac:dyDescent="0.25">
      <c r="A160" s="366"/>
      <c r="B160" s="367"/>
      <c r="C160" s="355"/>
      <c r="D160" s="368"/>
      <c r="E160" s="368"/>
      <c r="F160" s="369"/>
      <c r="G160" s="369"/>
      <c r="H160" s="368"/>
      <c r="I160" s="369"/>
      <c r="J160" s="369"/>
      <c r="K160" s="368"/>
      <c r="L160" s="369"/>
      <c r="M160" s="369"/>
      <c r="N160" s="368"/>
      <c r="O160" s="369"/>
      <c r="P160" s="369"/>
      <c r="Q160" s="368"/>
      <c r="R160" s="369"/>
      <c r="S160" s="369"/>
      <c r="T160" s="368"/>
      <c r="U160" s="368"/>
      <c r="V160" s="368"/>
      <c r="W160" s="370"/>
      <c r="X160" s="349"/>
    </row>
    <row r="161" spans="1:24" s="307" customFormat="1" ht="14.25" customHeight="1" x14ac:dyDescent="0.25">
      <c r="A161" s="371" t="s">
        <v>91</v>
      </c>
      <c r="B161" s="372"/>
      <c r="C161" s="355"/>
      <c r="D161" s="304" t="str">
        <f t="shared" ref="D161:W161" si="77">IFERROR((D$154-D$150)/D$17, "")</f>
        <v/>
      </c>
      <c r="E161" s="304" t="str">
        <f t="shared" si="77"/>
        <v/>
      </c>
      <c r="F161" s="330" t="str">
        <f t="shared" si="77"/>
        <v/>
      </c>
      <c r="G161" s="330" t="str">
        <f t="shared" si="77"/>
        <v/>
      </c>
      <c r="H161" s="304" t="str">
        <f t="shared" si="77"/>
        <v/>
      </c>
      <c r="I161" s="330" t="str">
        <f t="shared" si="77"/>
        <v/>
      </c>
      <c r="J161" s="330" t="str">
        <f t="shared" si="77"/>
        <v/>
      </c>
      <c r="K161" s="304" t="str">
        <f t="shared" si="77"/>
        <v/>
      </c>
      <c r="L161" s="330" t="str">
        <f t="shared" si="77"/>
        <v/>
      </c>
      <c r="M161" s="330" t="str">
        <f t="shared" si="77"/>
        <v/>
      </c>
      <c r="N161" s="304" t="str">
        <f t="shared" si="77"/>
        <v/>
      </c>
      <c r="O161" s="330" t="str">
        <f t="shared" si="77"/>
        <v/>
      </c>
      <c r="P161" s="330" t="str">
        <f t="shared" si="77"/>
        <v/>
      </c>
      <c r="Q161" s="304" t="str">
        <f t="shared" si="77"/>
        <v/>
      </c>
      <c r="R161" s="330" t="str">
        <f t="shared" si="77"/>
        <v/>
      </c>
      <c r="S161" s="330" t="str">
        <f t="shared" si="77"/>
        <v/>
      </c>
      <c r="T161" s="304" t="str">
        <f t="shared" si="77"/>
        <v/>
      </c>
      <c r="U161" s="304" t="str">
        <f t="shared" si="77"/>
        <v/>
      </c>
      <c r="V161" s="304" t="str">
        <f t="shared" si="77"/>
        <v/>
      </c>
      <c r="W161" s="306" t="str">
        <f t="shared" si="77"/>
        <v/>
      </c>
      <c r="X161" s="349"/>
    </row>
    <row r="162" spans="1:24" s="307" customFormat="1" ht="14.25" customHeight="1" x14ac:dyDescent="0.25">
      <c r="A162" s="371" t="s">
        <v>92</v>
      </c>
      <c r="B162" s="372"/>
      <c r="C162" s="355"/>
      <c r="D162" s="304" t="str">
        <f t="shared" ref="D162:W162" si="78">IFERROR((D$154-D$150)/D$15, "")</f>
        <v/>
      </c>
      <c r="E162" s="304" t="str">
        <f t="shared" si="78"/>
        <v/>
      </c>
      <c r="F162" s="330" t="str">
        <f t="shared" si="78"/>
        <v/>
      </c>
      <c r="G162" s="330" t="str">
        <f t="shared" si="78"/>
        <v/>
      </c>
      <c r="H162" s="304" t="str">
        <f t="shared" si="78"/>
        <v/>
      </c>
      <c r="I162" s="330" t="str">
        <f t="shared" si="78"/>
        <v/>
      </c>
      <c r="J162" s="330" t="str">
        <f t="shared" si="78"/>
        <v/>
      </c>
      <c r="K162" s="304" t="str">
        <f t="shared" si="78"/>
        <v/>
      </c>
      <c r="L162" s="330" t="str">
        <f t="shared" si="78"/>
        <v/>
      </c>
      <c r="M162" s="330" t="str">
        <f t="shared" si="78"/>
        <v/>
      </c>
      <c r="N162" s="304" t="str">
        <f t="shared" si="78"/>
        <v/>
      </c>
      <c r="O162" s="330" t="str">
        <f t="shared" si="78"/>
        <v/>
      </c>
      <c r="P162" s="330" t="str">
        <f t="shared" si="78"/>
        <v/>
      </c>
      <c r="Q162" s="304" t="str">
        <f t="shared" si="78"/>
        <v/>
      </c>
      <c r="R162" s="330" t="str">
        <f t="shared" si="78"/>
        <v/>
      </c>
      <c r="S162" s="330" t="str">
        <f t="shared" si="78"/>
        <v/>
      </c>
      <c r="T162" s="304" t="str">
        <f t="shared" si="78"/>
        <v/>
      </c>
      <c r="U162" s="304" t="str">
        <f t="shared" si="78"/>
        <v/>
      </c>
      <c r="V162" s="304" t="str">
        <f t="shared" si="78"/>
        <v/>
      </c>
      <c r="W162" s="306" t="str">
        <f t="shared" si="78"/>
        <v/>
      </c>
      <c r="X162" s="349"/>
    </row>
    <row r="163" spans="1:24" s="296" customFormat="1" ht="14.25" customHeight="1" x14ac:dyDescent="0.25">
      <c r="A163" s="373" t="s">
        <v>93</v>
      </c>
      <c r="B163" s="374"/>
      <c r="C163" s="355"/>
      <c r="D163" s="375" t="str">
        <f t="shared" ref="D163:W163" si="79">IFERROR(D$81/(D$154-D$150), "")</f>
        <v/>
      </c>
      <c r="E163" s="375" t="str">
        <f t="shared" si="79"/>
        <v/>
      </c>
      <c r="F163" s="376" t="str">
        <f t="shared" si="79"/>
        <v/>
      </c>
      <c r="G163" s="376" t="str">
        <f t="shared" si="79"/>
        <v/>
      </c>
      <c r="H163" s="375" t="str">
        <f t="shared" si="79"/>
        <v/>
      </c>
      <c r="I163" s="376" t="str">
        <f t="shared" si="79"/>
        <v/>
      </c>
      <c r="J163" s="376" t="str">
        <f t="shared" si="79"/>
        <v/>
      </c>
      <c r="K163" s="375" t="str">
        <f t="shared" si="79"/>
        <v/>
      </c>
      <c r="L163" s="376" t="str">
        <f t="shared" si="79"/>
        <v/>
      </c>
      <c r="M163" s="376" t="str">
        <f t="shared" si="79"/>
        <v/>
      </c>
      <c r="N163" s="375" t="str">
        <f t="shared" si="79"/>
        <v/>
      </c>
      <c r="O163" s="376" t="str">
        <f t="shared" si="79"/>
        <v/>
      </c>
      <c r="P163" s="376" t="str">
        <f t="shared" si="79"/>
        <v/>
      </c>
      <c r="Q163" s="375" t="str">
        <f t="shared" si="79"/>
        <v/>
      </c>
      <c r="R163" s="376" t="str">
        <f t="shared" si="79"/>
        <v/>
      </c>
      <c r="S163" s="376" t="str">
        <f t="shared" si="79"/>
        <v/>
      </c>
      <c r="T163" s="375" t="str">
        <f t="shared" si="79"/>
        <v/>
      </c>
      <c r="U163" s="375" t="str">
        <f t="shared" si="79"/>
        <v/>
      </c>
      <c r="V163" s="375" t="str">
        <f t="shared" si="79"/>
        <v/>
      </c>
      <c r="W163" s="377" t="str">
        <f t="shared" si="79"/>
        <v/>
      </c>
      <c r="X163" s="349"/>
    </row>
    <row r="164" spans="1:24" s="296" customFormat="1" ht="14.25" customHeight="1" x14ac:dyDescent="0.25">
      <c r="A164" s="373" t="s">
        <v>94</v>
      </c>
      <c r="B164" s="374"/>
      <c r="C164" s="355"/>
      <c r="D164" s="375" t="str">
        <f t="shared" ref="D164:W164" si="80">IFERROR((D$81-D$67)/(D$154-D$150), "")</f>
        <v/>
      </c>
      <c r="E164" s="375" t="str">
        <f t="shared" si="80"/>
        <v/>
      </c>
      <c r="F164" s="376" t="str">
        <f t="shared" si="80"/>
        <v/>
      </c>
      <c r="G164" s="376" t="str">
        <f t="shared" si="80"/>
        <v/>
      </c>
      <c r="H164" s="375" t="str">
        <f t="shared" si="80"/>
        <v/>
      </c>
      <c r="I164" s="376" t="str">
        <f t="shared" si="80"/>
        <v/>
      </c>
      <c r="J164" s="376" t="str">
        <f t="shared" si="80"/>
        <v/>
      </c>
      <c r="K164" s="375" t="str">
        <f t="shared" si="80"/>
        <v/>
      </c>
      <c r="L164" s="376" t="str">
        <f t="shared" si="80"/>
        <v/>
      </c>
      <c r="M164" s="376" t="str">
        <f t="shared" si="80"/>
        <v/>
      </c>
      <c r="N164" s="375" t="str">
        <f t="shared" si="80"/>
        <v/>
      </c>
      <c r="O164" s="376" t="str">
        <f t="shared" si="80"/>
        <v/>
      </c>
      <c r="P164" s="376" t="str">
        <f t="shared" si="80"/>
        <v/>
      </c>
      <c r="Q164" s="375" t="str">
        <f t="shared" si="80"/>
        <v/>
      </c>
      <c r="R164" s="376" t="str">
        <f t="shared" si="80"/>
        <v/>
      </c>
      <c r="S164" s="376" t="str">
        <f t="shared" si="80"/>
        <v/>
      </c>
      <c r="T164" s="375" t="str">
        <f t="shared" si="80"/>
        <v/>
      </c>
      <c r="U164" s="375" t="str">
        <f t="shared" si="80"/>
        <v/>
      </c>
      <c r="V164" s="375" t="str">
        <f t="shared" si="80"/>
        <v/>
      </c>
      <c r="W164" s="377" t="str">
        <f t="shared" si="80"/>
        <v/>
      </c>
      <c r="X164" s="349"/>
    </row>
    <row r="165" spans="1:24" s="326" customFormat="1" ht="14.25" customHeight="1" x14ac:dyDescent="0.25">
      <c r="A165" s="366"/>
      <c r="B165" s="367"/>
      <c r="C165" s="355"/>
      <c r="D165" s="368"/>
      <c r="E165" s="368"/>
      <c r="F165" s="369"/>
      <c r="G165" s="369"/>
      <c r="H165" s="368"/>
      <c r="I165" s="369"/>
      <c r="J165" s="369"/>
      <c r="K165" s="368"/>
      <c r="L165" s="369"/>
      <c r="M165" s="369"/>
      <c r="N165" s="368"/>
      <c r="O165" s="369"/>
      <c r="P165" s="369"/>
      <c r="Q165" s="368"/>
      <c r="R165" s="369"/>
      <c r="S165" s="369"/>
      <c r="T165" s="368"/>
      <c r="U165" s="368"/>
      <c r="V165" s="368"/>
      <c r="W165" s="370"/>
      <c r="X165" s="349"/>
    </row>
    <row r="166" spans="1:24" s="307" customFormat="1" ht="14.25" customHeight="1" x14ac:dyDescent="0.25">
      <c r="A166" s="371" t="s">
        <v>95</v>
      </c>
      <c r="B166" s="372"/>
      <c r="C166" s="378"/>
      <c r="D166" s="304" t="str">
        <f t="shared" ref="D166:W166" si="81">IFERROR(D$148/D$22, "")</f>
        <v/>
      </c>
      <c r="E166" s="304" t="str">
        <f t="shared" si="81"/>
        <v/>
      </c>
      <c r="F166" s="330" t="str">
        <f t="shared" si="81"/>
        <v/>
      </c>
      <c r="G166" s="330" t="str">
        <f t="shared" si="81"/>
        <v/>
      </c>
      <c r="H166" s="304" t="str">
        <f t="shared" si="81"/>
        <v/>
      </c>
      <c r="I166" s="330" t="str">
        <f t="shared" si="81"/>
        <v/>
      </c>
      <c r="J166" s="330" t="str">
        <f t="shared" si="81"/>
        <v/>
      </c>
      <c r="K166" s="304" t="str">
        <f t="shared" si="81"/>
        <v/>
      </c>
      <c r="L166" s="330" t="str">
        <f t="shared" si="81"/>
        <v/>
      </c>
      <c r="M166" s="330" t="str">
        <f t="shared" si="81"/>
        <v/>
      </c>
      <c r="N166" s="304" t="str">
        <f t="shared" si="81"/>
        <v/>
      </c>
      <c r="O166" s="330" t="str">
        <f t="shared" si="81"/>
        <v/>
      </c>
      <c r="P166" s="330" t="str">
        <f t="shared" si="81"/>
        <v/>
      </c>
      <c r="Q166" s="304" t="str">
        <f t="shared" si="81"/>
        <v/>
      </c>
      <c r="R166" s="330" t="str">
        <f t="shared" si="81"/>
        <v/>
      </c>
      <c r="S166" s="330" t="str">
        <f t="shared" si="81"/>
        <v/>
      </c>
      <c r="T166" s="304" t="str">
        <f t="shared" si="81"/>
        <v/>
      </c>
      <c r="U166" s="304" t="str">
        <f t="shared" si="81"/>
        <v/>
      </c>
      <c r="V166" s="304" t="str">
        <f t="shared" si="81"/>
        <v/>
      </c>
      <c r="W166" s="306" t="str">
        <f t="shared" si="81"/>
        <v/>
      </c>
      <c r="X166" s="349"/>
    </row>
    <row r="167" spans="1:24" s="307" customFormat="1" ht="14.25" customHeight="1" x14ac:dyDescent="0.25">
      <c r="A167" s="371" t="s">
        <v>96</v>
      </c>
      <c r="B167" s="372"/>
      <c r="C167" s="378"/>
      <c r="D167" s="304" t="str">
        <f t="shared" ref="D167:W167" si="82">IFERROR(D$148/D$86, "")</f>
        <v/>
      </c>
      <c r="E167" s="304" t="str">
        <f t="shared" si="82"/>
        <v/>
      </c>
      <c r="F167" s="330" t="str">
        <f t="shared" si="82"/>
        <v/>
      </c>
      <c r="G167" s="330" t="str">
        <f t="shared" si="82"/>
        <v/>
      </c>
      <c r="H167" s="304" t="str">
        <f t="shared" si="82"/>
        <v/>
      </c>
      <c r="I167" s="330" t="str">
        <f t="shared" si="82"/>
        <v/>
      </c>
      <c r="J167" s="330" t="str">
        <f t="shared" si="82"/>
        <v/>
      </c>
      <c r="K167" s="304" t="str">
        <f t="shared" si="82"/>
        <v/>
      </c>
      <c r="L167" s="330" t="str">
        <f t="shared" si="82"/>
        <v/>
      </c>
      <c r="M167" s="330" t="str">
        <f t="shared" si="82"/>
        <v/>
      </c>
      <c r="N167" s="304" t="str">
        <f t="shared" si="82"/>
        <v/>
      </c>
      <c r="O167" s="330" t="str">
        <f t="shared" si="82"/>
        <v/>
      </c>
      <c r="P167" s="330" t="str">
        <f t="shared" si="82"/>
        <v/>
      </c>
      <c r="Q167" s="304" t="str">
        <f t="shared" si="82"/>
        <v/>
      </c>
      <c r="R167" s="330" t="str">
        <f t="shared" si="82"/>
        <v/>
      </c>
      <c r="S167" s="330" t="str">
        <f t="shared" si="82"/>
        <v/>
      </c>
      <c r="T167" s="304" t="str">
        <f t="shared" si="82"/>
        <v/>
      </c>
      <c r="U167" s="304" t="str">
        <f t="shared" si="82"/>
        <v/>
      </c>
      <c r="V167" s="304" t="str">
        <f t="shared" si="82"/>
        <v/>
      </c>
      <c r="W167" s="306" t="str">
        <f t="shared" si="82"/>
        <v/>
      </c>
      <c r="X167" s="349"/>
    </row>
    <row r="168" spans="1:24" s="307" customFormat="1" ht="14.25" customHeight="1" x14ac:dyDescent="0.25">
      <c r="A168" s="371" t="s">
        <v>97</v>
      </c>
      <c r="B168" s="372"/>
      <c r="C168" s="378"/>
      <c r="D168" s="304" t="str">
        <f t="shared" ref="D168:W168" si="83">IFERROR(D$148/D$15, "")</f>
        <v/>
      </c>
      <c r="E168" s="304" t="str">
        <f t="shared" si="83"/>
        <v/>
      </c>
      <c r="F168" s="330" t="str">
        <f t="shared" si="83"/>
        <v/>
      </c>
      <c r="G168" s="330" t="str">
        <f t="shared" si="83"/>
        <v/>
      </c>
      <c r="H168" s="304" t="str">
        <f t="shared" si="83"/>
        <v/>
      </c>
      <c r="I168" s="330" t="str">
        <f t="shared" si="83"/>
        <v/>
      </c>
      <c r="J168" s="330" t="str">
        <f t="shared" si="83"/>
        <v/>
      </c>
      <c r="K168" s="304" t="str">
        <f t="shared" si="83"/>
        <v/>
      </c>
      <c r="L168" s="330" t="str">
        <f t="shared" si="83"/>
        <v/>
      </c>
      <c r="M168" s="330" t="str">
        <f t="shared" si="83"/>
        <v/>
      </c>
      <c r="N168" s="304" t="str">
        <f t="shared" si="83"/>
        <v/>
      </c>
      <c r="O168" s="330" t="str">
        <f t="shared" si="83"/>
        <v/>
      </c>
      <c r="P168" s="330" t="str">
        <f t="shared" si="83"/>
        <v/>
      </c>
      <c r="Q168" s="304" t="str">
        <f t="shared" si="83"/>
        <v/>
      </c>
      <c r="R168" s="330" t="str">
        <f t="shared" si="83"/>
        <v/>
      </c>
      <c r="S168" s="330" t="str">
        <f t="shared" si="83"/>
        <v/>
      </c>
      <c r="T168" s="304" t="str">
        <f t="shared" si="83"/>
        <v/>
      </c>
      <c r="U168" s="304" t="str">
        <f t="shared" si="83"/>
        <v/>
      </c>
      <c r="V168" s="304" t="str">
        <f t="shared" si="83"/>
        <v/>
      </c>
      <c r="W168" s="306" t="str">
        <f t="shared" si="83"/>
        <v/>
      </c>
      <c r="X168" s="349"/>
    </row>
    <row r="169" spans="1:24" ht="14.25" customHeight="1" x14ac:dyDescent="0.25">
      <c r="A169" s="379"/>
      <c r="B169" s="380"/>
      <c r="C169" s="271"/>
      <c r="D169" s="308"/>
      <c r="E169" s="308"/>
      <c r="F169" s="309"/>
      <c r="G169" s="309"/>
      <c r="H169" s="308"/>
      <c r="I169" s="309"/>
      <c r="J169" s="309"/>
      <c r="K169" s="308"/>
      <c r="L169" s="309"/>
      <c r="M169" s="309"/>
      <c r="N169" s="308"/>
      <c r="O169" s="309"/>
      <c r="P169" s="309"/>
      <c r="Q169" s="308"/>
      <c r="R169" s="309"/>
      <c r="S169" s="309"/>
      <c r="T169" s="308"/>
      <c r="U169" s="308"/>
      <c r="V169" s="308"/>
      <c r="W169" s="310"/>
      <c r="X169" s="349"/>
    </row>
    <row r="170" spans="1:24" s="283" customFormat="1" ht="14.25" customHeight="1" outlineLevel="1" x14ac:dyDescent="0.25">
      <c r="A170" s="356" t="s">
        <v>54</v>
      </c>
      <c r="B170" s="357"/>
      <c r="C170" s="282"/>
      <c r="D170" s="358">
        <f t="shared" ref="D170:W170" si="84">D107</f>
        <v>0</v>
      </c>
      <c r="E170" s="358">
        <f t="shared" si="84"/>
        <v>0</v>
      </c>
      <c r="F170" s="359">
        <f t="shared" si="84"/>
        <v>0</v>
      </c>
      <c r="G170" s="359">
        <f t="shared" si="84"/>
        <v>0</v>
      </c>
      <c r="H170" s="358">
        <f t="shared" si="84"/>
        <v>0</v>
      </c>
      <c r="I170" s="359">
        <f t="shared" si="84"/>
        <v>0</v>
      </c>
      <c r="J170" s="359">
        <f t="shared" si="84"/>
        <v>0</v>
      </c>
      <c r="K170" s="358">
        <f t="shared" si="84"/>
        <v>0</v>
      </c>
      <c r="L170" s="359">
        <f t="shared" si="84"/>
        <v>0</v>
      </c>
      <c r="M170" s="359">
        <f t="shared" si="84"/>
        <v>0</v>
      </c>
      <c r="N170" s="358">
        <f t="shared" si="84"/>
        <v>0</v>
      </c>
      <c r="O170" s="359">
        <f t="shared" si="84"/>
        <v>0</v>
      </c>
      <c r="P170" s="359">
        <f t="shared" si="84"/>
        <v>0</v>
      </c>
      <c r="Q170" s="358">
        <f t="shared" si="84"/>
        <v>0</v>
      </c>
      <c r="R170" s="359">
        <f t="shared" si="84"/>
        <v>0</v>
      </c>
      <c r="S170" s="359">
        <f t="shared" si="84"/>
        <v>0</v>
      </c>
      <c r="T170" s="358">
        <f t="shared" si="84"/>
        <v>0</v>
      </c>
      <c r="U170" s="358">
        <f t="shared" si="84"/>
        <v>0</v>
      </c>
      <c r="V170" s="358">
        <f t="shared" si="84"/>
        <v>0</v>
      </c>
      <c r="W170" s="360">
        <f t="shared" si="84"/>
        <v>0</v>
      </c>
      <c r="X170" s="349"/>
    </row>
    <row r="171" spans="1:24" s="283" customFormat="1" ht="14.25" customHeight="1" outlineLevel="1" x14ac:dyDescent="0.25">
      <c r="A171" s="361" t="s">
        <v>98</v>
      </c>
      <c r="B171" s="362"/>
      <c r="C171" s="352"/>
      <c r="D171" s="363">
        <f t="shared" ref="D171:W171" si="85">D49</f>
        <v>0</v>
      </c>
      <c r="E171" s="363">
        <f t="shared" si="85"/>
        <v>0</v>
      </c>
      <c r="F171" s="364">
        <f t="shared" si="85"/>
        <v>0</v>
      </c>
      <c r="G171" s="364">
        <f t="shared" si="85"/>
        <v>0</v>
      </c>
      <c r="H171" s="363">
        <f t="shared" si="85"/>
        <v>0</v>
      </c>
      <c r="I171" s="364">
        <f t="shared" si="85"/>
        <v>0</v>
      </c>
      <c r="J171" s="364">
        <f t="shared" si="85"/>
        <v>0</v>
      </c>
      <c r="K171" s="363">
        <f t="shared" si="85"/>
        <v>0</v>
      </c>
      <c r="L171" s="364">
        <f t="shared" si="85"/>
        <v>0</v>
      </c>
      <c r="M171" s="364">
        <f t="shared" si="85"/>
        <v>0</v>
      </c>
      <c r="N171" s="363">
        <f t="shared" si="85"/>
        <v>0</v>
      </c>
      <c r="O171" s="364">
        <f t="shared" si="85"/>
        <v>0</v>
      </c>
      <c r="P171" s="364">
        <f t="shared" si="85"/>
        <v>0</v>
      </c>
      <c r="Q171" s="363">
        <f t="shared" si="85"/>
        <v>0</v>
      </c>
      <c r="R171" s="364">
        <f t="shared" si="85"/>
        <v>0</v>
      </c>
      <c r="S171" s="364">
        <f t="shared" si="85"/>
        <v>0</v>
      </c>
      <c r="T171" s="363">
        <f t="shared" si="85"/>
        <v>0</v>
      </c>
      <c r="U171" s="363">
        <f t="shared" si="85"/>
        <v>0</v>
      </c>
      <c r="V171" s="363">
        <f t="shared" si="85"/>
        <v>0</v>
      </c>
      <c r="W171" s="365">
        <f t="shared" si="85"/>
        <v>0</v>
      </c>
      <c r="X171" s="349"/>
    </row>
    <row r="172" spans="1:24" s="326" customFormat="1" ht="14.25" customHeight="1" x14ac:dyDescent="0.25">
      <c r="A172" s="366" t="s">
        <v>99</v>
      </c>
      <c r="B172" s="367"/>
      <c r="C172" s="355"/>
      <c r="D172" s="368">
        <f t="shared" ref="D172:W172" si="86">D170+D171</f>
        <v>0</v>
      </c>
      <c r="E172" s="368">
        <f t="shared" si="86"/>
        <v>0</v>
      </c>
      <c r="F172" s="369">
        <f t="shared" si="86"/>
        <v>0</v>
      </c>
      <c r="G172" s="369">
        <f t="shared" si="86"/>
        <v>0</v>
      </c>
      <c r="H172" s="368">
        <f t="shared" si="86"/>
        <v>0</v>
      </c>
      <c r="I172" s="369">
        <f t="shared" si="86"/>
        <v>0</v>
      </c>
      <c r="J172" s="369">
        <f t="shared" si="86"/>
        <v>0</v>
      </c>
      <c r="K172" s="368">
        <f t="shared" si="86"/>
        <v>0</v>
      </c>
      <c r="L172" s="369">
        <f t="shared" si="86"/>
        <v>0</v>
      </c>
      <c r="M172" s="369">
        <f t="shared" si="86"/>
        <v>0</v>
      </c>
      <c r="N172" s="368">
        <f t="shared" si="86"/>
        <v>0</v>
      </c>
      <c r="O172" s="369">
        <f t="shared" si="86"/>
        <v>0</v>
      </c>
      <c r="P172" s="369">
        <f t="shared" si="86"/>
        <v>0</v>
      </c>
      <c r="Q172" s="368">
        <f t="shared" si="86"/>
        <v>0</v>
      </c>
      <c r="R172" s="369">
        <f t="shared" si="86"/>
        <v>0</v>
      </c>
      <c r="S172" s="369">
        <f t="shared" si="86"/>
        <v>0</v>
      </c>
      <c r="T172" s="368">
        <f t="shared" si="86"/>
        <v>0</v>
      </c>
      <c r="U172" s="368">
        <f t="shared" si="86"/>
        <v>0</v>
      </c>
      <c r="V172" s="368">
        <f t="shared" si="86"/>
        <v>0</v>
      </c>
      <c r="W172" s="370">
        <f t="shared" si="86"/>
        <v>0</v>
      </c>
      <c r="X172" s="349"/>
    </row>
    <row r="173" spans="1:24" s="326" customFormat="1" ht="14.25" customHeight="1" outlineLevel="1" x14ac:dyDescent="0.25">
      <c r="A173" s="366" t="str">
        <f>"LTM "&amp;A172</f>
        <v>LTM FCF</v>
      </c>
      <c r="B173" s="367"/>
      <c r="C173" s="355"/>
      <c r="D173" s="368" t="str">
        <f t="shared" ref="D173:W173" si="87">IFERROR(IF(LEFT(D$3,1)="F",D172,
IF(LEFT(D$3,2)="H1",D172+INDEX(172:172,0,MATCH("H2-"&amp;RIGHT(D$3,4)-1,$3:$3,0)),
IF(LEFT(D$3,2)="H2",INDEX(172:172,0,MATCH("FY"&amp;RIGHT(D$3,4),$3:$3,0)),
))), "")</f>
        <v/>
      </c>
      <c r="E173" s="368" t="str">
        <f t="shared" si="87"/>
        <v/>
      </c>
      <c r="F173" s="381" t="str">
        <f t="shared" si="87"/>
        <v/>
      </c>
      <c r="G173" s="381" t="str">
        <f t="shared" si="87"/>
        <v/>
      </c>
      <c r="H173" s="368" t="str">
        <f t="shared" si="87"/>
        <v/>
      </c>
      <c r="I173" s="381" t="str">
        <f t="shared" si="87"/>
        <v/>
      </c>
      <c r="J173" s="381" t="str">
        <f t="shared" si="87"/>
        <v/>
      </c>
      <c r="K173" s="368" t="str">
        <f t="shared" si="87"/>
        <v/>
      </c>
      <c r="L173" s="381" t="str">
        <f t="shared" si="87"/>
        <v/>
      </c>
      <c r="M173" s="381" t="str">
        <f t="shared" si="87"/>
        <v/>
      </c>
      <c r="N173" s="368" t="str">
        <f t="shared" si="87"/>
        <v/>
      </c>
      <c r="O173" s="381" t="str">
        <f t="shared" si="87"/>
        <v/>
      </c>
      <c r="P173" s="381" t="str">
        <f t="shared" si="87"/>
        <v/>
      </c>
      <c r="Q173" s="368" t="str">
        <f t="shared" si="87"/>
        <v/>
      </c>
      <c r="R173" s="381" t="str">
        <f t="shared" si="87"/>
        <v/>
      </c>
      <c r="S173" s="381" t="str">
        <f t="shared" si="87"/>
        <v/>
      </c>
      <c r="T173" s="368" t="str">
        <f t="shared" si="87"/>
        <v/>
      </c>
      <c r="U173" s="368" t="str">
        <f t="shared" si="87"/>
        <v/>
      </c>
      <c r="V173" s="368" t="str">
        <f t="shared" si="87"/>
        <v/>
      </c>
      <c r="W173" s="370" t="str">
        <f t="shared" si="87"/>
        <v/>
      </c>
      <c r="X173" s="349"/>
    </row>
    <row r="174" spans="1:24" s="283" customFormat="1" ht="14.25" customHeight="1" x14ac:dyDescent="0.25">
      <c r="A174" s="356" t="s">
        <v>100</v>
      </c>
      <c r="B174" s="357"/>
      <c r="C174" s="282"/>
      <c r="D174" s="358" t="str">
        <f>IFERROR(INDEX(MO_RIS_ShareCount_WAD_Adj,0,MATCH(D$3,MO_Common_ColumnHeader,0)),"")</f>
        <v/>
      </c>
      <c r="E174" s="358" t="str">
        <f>IFERROR(INDEX(MO_RIS_ShareCount_WAD_Adj,0,MATCH(E$3,MO_Common_ColumnHeader,0)),"")</f>
        <v/>
      </c>
      <c r="F174" s="359" t="str">
        <f>IFERROR(INDEX(MO_RIS_ShareCount_WAD_Adj,0,MATCH(F$3,MO_Common_ColumnHeader,0)),"")</f>
        <v/>
      </c>
      <c r="G174" s="359" t="str">
        <f>IFERROR(INDEX(MO_RIS_ShareCount_WAD_Adj,0,MATCH(G$3,MO_Common_ColumnHeader,0)),"")</f>
        <v/>
      </c>
      <c r="H174" s="358" t="str">
        <f>IFERROR(INDEX(MO_RIS_ShareCount_WAD_Adj,0,MATCH(H$3,MO_Common_ColumnHeader,0)),"")</f>
        <v/>
      </c>
      <c r="I174" s="359" t="str">
        <f>IFERROR(INDEX(MO_RIS_ShareCount_WAD_Adj,0,MATCH(I$3,MO_Common_ColumnHeader,0)),"")</f>
        <v/>
      </c>
      <c r="J174" s="359" t="str">
        <f>IFERROR(INDEX(MO_RIS_ShareCount_WAD_Adj,0,MATCH(J$3,MO_Common_ColumnHeader,0)),"")</f>
        <v/>
      </c>
      <c r="K174" s="358" t="str">
        <f>IFERROR(INDEX(MO_RIS_ShareCount_WAD_Adj,0,MATCH(K$3,MO_Common_ColumnHeader,0)),"")</f>
        <v/>
      </c>
      <c r="L174" s="359" t="str">
        <f>IFERROR(INDEX(MO_RIS_ShareCount_WAD_Adj,0,MATCH(L$3,MO_Common_ColumnHeader,0)),"")</f>
        <v/>
      </c>
      <c r="M174" s="359" t="str">
        <f>IFERROR(INDEX(MO_RIS_ShareCount_WAD_Adj,0,MATCH(M$3,MO_Common_ColumnHeader,0)),"")</f>
        <v/>
      </c>
      <c r="N174" s="358" t="str">
        <f>IFERROR(INDEX(MO_RIS_ShareCount_WAD_Adj,0,MATCH(N$3,MO_Common_ColumnHeader,0)),"")</f>
        <v/>
      </c>
      <c r="O174" s="359" t="str">
        <f>IFERROR(INDEX(MO_RIS_ShareCount_WAD_Adj,0,MATCH(O$3,MO_Common_ColumnHeader,0)),"")</f>
        <v/>
      </c>
      <c r="P174" s="359" t="str">
        <f>IFERROR(INDEX(MO_RIS_ShareCount_WAD_Adj,0,MATCH(P$3,MO_Common_ColumnHeader,0)),"")</f>
        <v/>
      </c>
      <c r="Q174" s="358" t="str">
        <f>IFERROR(INDEX(MO_RIS_ShareCount_WAD_Adj,0,MATCH(Q$3,MO_Common_ColumnHeader,0)),"")</f>
        <v/>
      </c>
      <c r="R174" s="359" t="str">
        <f>IFERROR(INDEX(MO_RIS_ShareCount_WAD_Adj,0,MATCH(R$3,MO_Common_ColumnHeader,0)),"")</f>
        <v/>
      </c>
      <c r="S174" s="359" t="str">
        <f>IFERROR(INDEX(MO_RIS_ShareCount_WAD_Adj,0,MATCH(S$3,MO_Common_ColumnHeader,0)),"")</f>
        <v/>
      </c>
      <c r="T174" s="358" t="str">
        <f>IFERROR(INDEX(MO_RIS_ShareCount_WAD_Adj,0,MATCH(T$3,MO_Common_ColumnHeader,0)),"")</f>
        <v/>
      </c>
      <c r="U174" s="358" t="str">
        <f>IFERROR(INDEX(MO_RIS_ShareCount_WAD_Adj,0,MATCH(U$3,MO_Common_ColumnHeader,0)),"")</f>
        <v/>
      </c>
      <c r="V174" s="358" t="str">
        <f>IFERROR(INDEX(MO_RIS_ShareCount_WAD_Adj,0,MATCH(V$3,MO_Common_ColumnHeader,0)),"")</f>
        <v/>
      </c>
      <c r="W174" s="360" t="str">
        <f>IFERROR(INDEX(MO_RIS_ShareCount_WAD_Adj,0,MATCH(W$3,MO_Common_ColumnHeader,0)),"")</f>
        <v/>
      </c>
      <c r="X174" s="349"/>
    </row>
    <row r="175" spans="1:24" s="283" customFormat="1" ht="14.25" customHeight="1" x14ac:dyDescent="0.25">
      <c r="A175" s="356"/>
      <c r="B175" s="357"/>
      <c r="C175" s="282"/>
      <c r="D175" s="358"/>
      <c r="E175" s="358"/>
      <c r="F175" s="359"/>
      <c r="G175" s="359"/>
      <c r="H175" s="358"/>
      <c r="I175" s="359"/>
      <c r="J175" s="359"/>
      <c r="K175" s="358"/>
      <c r="L175" s="359"/>
      <c r="M175" s="359"/>
      <c r="N175" s="358"/>
      <c r="O175" s="359"/>
      <c r="P175" s="359"/>
      <c r="Q175" s="358"/>
      <c r="R175" s="359"/>
      <c r="S175" s="359"/>
      <c r="T175" s="358"/>
      <c r="U175" s="358"/>
      <c r="V175" s="358"/>
      <c r="W175" s="360"/>
      <c r="X175" s="349"/>
    </row>
    <row r="176" spans="1:24" s="296" customFormat="1" ht="14.25" customHeight="1" x14ac:dyDescent="0.25">
      <c r="A176" s="373" t="s">
        <v>101</v>
      </c>
      <c r="B176" s="374"/>
      <c r="C176" s="382"/>
      <c r="D176" s="375" t="str">
        <f t="shared" ref="D176:W176" si="88">IFERROR(D$173/D$148, "")</f>
        <v/>
      </c>
      <c r="E176" s="375" t="str">
        <f t="shared" si="88"/>
        <v/>
      </c>
      <c r="F176" s="376" t="str">
        <f t="shared" si="88"/>
        <v/>
      </c>
      <c r="G176" s="376" t="str">
        <f t="shared" si="88"/>
        <v/>
      </c>
      <c r="H176" s="375" t="str">
        <f t="shared" si="88"/>
        <v/>
      </c>
      <c r="I176" s="376" t="str">
        <f t="shared" si="88"/>
        <v/>
      </c>
      <c r="J176" s="376" t="str">
        <f t="shared" si="88"/>
        <v/>
      </c>
      <c r="K176" s="375" t="str">
        <f t="shared" si="88"/>
        <v/>
      </c>
      <c r="L176" s="376" t="str">
        <f t="shared" si="88"/>
        <v/>
      </c>
      <c r="M176" s="376" t="str">
        <f t="shared" si="88"/>
        <v/>
      </c>
      <c r="N176" s="375" t="str">
        <f t="shared" si="88"/>
        <v/>
      </c>
      <c r="O176" s="376" t="str">
        <f t="shared" si="88"/>
        <v/>
      </c>
      <c r="P176" s="376" t="str">
        <f t="shared" si="88"/>
        <v/>
      </c>
      <c r="Q176" s="375" t="str">
        <f t="shared" si="88"/>
        <v/>
      </c>
      <c r="R176" s="376" t="str">
        <f t="shared" si="88"/>
        <v/>
      </c>
      <c r="S176" s="376" t="str">
        <f t="shared" si="88"/>
        <v/>
      </c>
      <c r="T176" s="375" t="str">
        <f t="shared" si="88"/>
        <v/>
      </c>
      <c r="U176" s="375" t="str">
        <f t="shared" si="88"/>
        <v/>
      </c>
      <c r="V176" s="375" t="str">
        <f t="shared" si="88"/>
        <v/>
      </c>
      <c r="W176" s="377" t="str">
        <f t="shared" si="88"/>
        <v/>
      </c>
      <c r="X176" s="349"/>
    </row>
    <row r="177" spans="1:24" s="389" customFormat="1" ht="14.25" customHeight="1" x14ac:dyDescent="0.25">
      <c r="A177" s="383" t="s">
        <v>102</v>
      </c>
      <c r="B177" s="384"/>
      <c r="C177" s="385"/>
      <c r="D177" s="386" t="str">
        <f t="shared" ref="D177:W177" si="89">IFERROR(D$172/D$174, "")</f>
        <v/>
      </c>
      <c r="E177" s="386" t="str">
        <f t="shared" si="89"/>
        <v/>
      </c>
      <c r="F177" s="387" t="str">
        <f t="shared" si="89"/>
        <v/>
      </c>
      <c r="G177" s="387" t="str">
        <f t="shared" si="89"/>
        <v/>
      </c>
      <c r="H177" s="386" t="str">
        <f t="shared" si="89"/>
        <v/>
      </c>
      <c r="I177" s="387" t="str">
        <f t="shared" si="89"/>
        <v/>
      </c>
      <c r="J177" s="387" t="str">
        <f t="shared" si="89"/>
        <v/>
      </c>
      <c r="K177" s="386" t="str">
        <f t="shared" si="89"/>
        <v/>
      </c>
      <c r="L177" s="387" t="str">
        <f t="shared" si="89"/>
        <v/>
      </c>
      <c r="M177" s="387" t="str">
        <f t="shared" si="89"/>
        <v/>
      </c>
      <c r="N177" s="386" t="str">
        <f t="shared" si="89"/>
        <v/>
      </c>
      <c r="O177" s="387" t="str">
        <f t="shared" si="89"/>
        <v/>
      </c>
      <c r="P177" s="387" t="str">
        <f t="shared" si="89"/>
        <v/>
      </c>
      <c r="Q177" s="386" t="str">
        <f t="shared" si="89"/>
        <v/>
      </c>
      <c r="R177" s="387" t="str">
        <f t="shared" si="89"/>
        <v/>
      </c>
      <c r="S177" s="387" t="str">
        <f t="shared" si="89"/>
        <v/>
      </c>
      <c r="T177" s="386" t="str">
        <f t="shared" si="89"/>
        <v/>
      </c>
      <c r="U177" s="386" t="str">
        <f t="shared" si="89"/>
        <v/>
      </c>
      <c r="V177" s="386" t="str">
        <f t="shared" si="89"/>
        <v/>
      </c>
      <c r="W177" s="388" t="str">
        <f t="shared" si="89"/>
        <v/>
      </c>
      <c r="X177" s="349"/>
    </row>
    <row r="178" spans="1:24" s="307" customFormat="1" ht="14.25" customHeight="1" x14ac:dyDescent="0.25">
      <c r="A178" s="328" t="s">
        <v>103</v>
      </c>
      <c r="B178" s="329"/>
      <c r="C178" s="327"/>
      <c r="D178" s="341" t="str">
        <f t="shared" ref="D178:W178" si="90">IFERROR(D$173/(D$81+D$82), "")</f>
        <v/>
      </c>
      <c r="E178" s="341" t="str">
        <f t="shared" si="90"/>
        <v/>
      </c>
      <c r="F178" s="342" t="str">
        <f t="shared" si="90"/>
        <v/>
      </c>
      <c r="G178" s="342" t="str">
        <f t="shared" si="90"/>
        <v/>
      </c>
      <c r="H178" s="341" t="str">
        <f t="shared" si="90"/>
        <v/>
      </c>
      <c r="I178" s="342" t="str">
        <f t="shared" si="90"/>
        <v/>
      </c>
      <c r="J178" s="342" t="str">
        <f t="shared" si="90"/>
        <v/>
      </c>
      <c r="K178" s="341" t="str">
        <f t="shared" si="90"/>
        <v/>
      </c>
      <c r="L178" s="342" t="str">
        <f t="shared" si="90"/>
        <v/>
      </c>
      <c r="M178" s="342" t="str">
        <f t="shared" si="90"/>
        <v/>
      </c>
      <c r="N178" s="341" t="str">
        <f t="shared" si="90"/>
        <v/>
      </c>
      <c r="O178" s="342" t="str">
        <f t="shared" si="90"/>
        <v/>
      </c>
      <c r="P178" s="342" t="str">
        <f t="shared" si="90"/>
        <v/>
      </c>
      <c r="Q178" s="341" t="str">
        <f t="shared" si="90"/>
        <v/>
      </c>
      <c r="R178" s="342" t="str">
        <f t="shared" si="90"/>
        <v/>
      </c>
      <c r="S178" s="342" t="str">
        <f t="shared" si="90"/>
        <v/>
      </c>
      <c r="T178" s="341" t="str">
        <f t="shared" si="90"/>
        <v/>
      </c>
      <c r="U178" s="341" t="str">
        <f t="shared" si="90"/>
        <v/>
      </c>
      <c r="V178" s="341" t="str">
        <f t="shared" si="90"/>
        <v/>
      </c>
      <c r="W178" s="343" t="str">
        <f t="shared" si="90"/>
        <v/>
      </c>
      <c r="X178" s="349"/>
    </row>
    <row r="179" spans="1:24" s="307" customFormat="1" ht="14.25" customHeight="1" x14ac:dyDescent="0.25">
      <c r="A179" s="328" t="s">
        <v>104</v>
      </c>
      <c r="B179" s="329"/>
      <c r="C179" s="327"/>
      <c r="D179" s="341" t="str">
        <f t="shared" ref="D179:W179" si="91">IFERROR(D$173/D$81, "")</f>
        <v/>
      </c>
      <c r="E179" s="341" t="str">
        <f t="shared" si="91"/>
        <v/>
      </c>
      <c r="F179" s="342" t="str">
        <f t="shared" si="91"/>
        <v/>
      </c>
      <c r="G179" s="342" t="str">
        <f t="shared" si="91"/>
        <v/>
      </c>
      <c r="H179" s="341" t="str">
        <f t="shared" si="91"/>
        <v/>
      </c>
      <c r="I179" s="342" t="str">
        <f t="shared" si="91"/>
        <v/>
      </c>
      <c r="J179" s="342" t="str">
        <f t="shared" si="91"/>
        <v/>
      </c>
      <c r="K179" s="341" t="str">
        <f t="shared" si="91"/>
        <v/>
      </c>
      <c r="L179" s="342" t="str">
        <f t="shared" si="91"/>
        <v/>
      </c>
      <c r="M179" s="342" t="str">
        <f t="shared" si="91"/>
        <v/>
      </c>
      <c r="N179" s="341" t="str">
        <f t="shared" si="91"/>
        <v/>
      </c>
      <c r="O179" s="342" t="str">
        <f t="shared" si="91"/>
        <v/>
      </c>
      <c r="P179" s="342" t="str">
        <f t="shared" si="91"/>
        <v/>
      </c>
      <c r="Q179" s="341" t="str">
        <f t="shared" si="91"/>
        <v/>
      </c>
      <c r="R179" s="342" t="str">
        <f t="shared" si="91"/>
        <v/>
      </c>
      <c r="S179" s="342" t="str">
        <f t="shared" si="91"/>
        <v/>
      </c>
      <c r="T179" s="341" t="str">
        <f t="shared" si="91"/>
        <v/>
      </c>
      <c r="U179" s="341" t="str">
        <f t="shared" si="91"/>
        <v/>
      </c>
      <c r="V179" s="341" t="str">
        <f t="shared" si="91"/>
        <v/>
      </c>
      <c r="W179" s="343" t="str">
        <f t="shared" si="91"/>
        <v/>
      </c>
      <c r="X179" s="349"/>
    </row>
    <row r="180" spans="1:24" ht="14.25" customHeight="1" x14ac:dyDescent="0.25">
      <c r="A180" s="379"/>
      <c r="B180" s="380"/>
      <c r="C180" s="271"/>
      <c r="D180" s="300"/>
      <c r="E180" s="300"/>
      <c r="F180" s="390"/>
      <c r="H180" s="300"/>
      <c r="K180" s="300"/>
      <c r="N180" s="300"/>
      <c r="Q180" s="300"/>
      <c r="T180" s="300"/>
      <c r="U180" s="300"/>
      <c r="V180" s="300"/>
      <c r="W180" s="302"/>
      <c r="X180" s="349"/>
    </row>
    <row r="181" spans="1:24" s="283" customFormat="1" ht="14.25" customHeight="1" outlineLevel="1" x14ac:dyDescent="0.25">
      <c r="A181" s="371" t="s">
        <v>105</v>
      </c>
      <c r="B181" s="372"/>
      <c r="C181" s="282"/>
      <c r="D181" s="391" t="str">
        <f>IFERROR(IFERROR(INDEX(MO_CFSum_Dividend,0,MATCH(D$3,MO_Common_ColumnHeader,0)),INDEX(MO_DS_Dividend,0,MATCH(D$3,MO_Common_ColumnHeader,0))), "")</f>
        <v/>
      </c>
      <c r="E181" s="391" t="str">
        <f>IFERROR(IFERROR(INDEX(MO_CFSum_Dividend,0,MATCH(E$3,MO_Common_ColumnHeader,0)),INDEX(MO_DS_Dividend,0,MATCH(E$3,MO_Common_ColumnHeader,0))), "")</f>
        <v/>
      </c>
      <c r="F181" s="349" t="str">
        <f>IFERROR(IFERROR(INDEX(MO_CFSum_Dividend,0,MATCH(F$3,MO_Common_ColumnHeader,0)),INDEX(MO_DS_Dividend,0,MATCH(F$3,MO_Common_ColumnHeader,0))), "")</f>
        <v/>
      </c>
      <c r="G181" s="349" t="str">
        <f>IFERROR(IFERROR(INDEX(MO_CFSum_Dividend,0,MATCH(G$3,MO_Common_ColumnHeader,0)),INDEX(MO_DS_Dividend,0,MATCH(G$3,MO_Common_ColumnHeader,0))), "")</f>
        <v/>
      </c>
      <c r="H181" s="391" t="str">
        <f>IFERROR(IFERROR(INDEX(MO_CFSum_Dividend,0,MATCH(H$3,MO_Common_ColumnHeader,0)),INDEX(MO_DS_Dividend,0,MATCH(H$3,MO_Common_ColumnHeader,0))), "")</f>
        <v/>
      </c>
      <c r="I181" s="349" t="str">
        <f>IFERROR(IFERROR(INDEX(MO_CFSum_Dividend,0,MATCH(I$3,MO_Common_ColumnHeader,0)),INDEX(MO_DS_Dividend,0,MATCH(I$3,MO_Common_ColumnHeader,0))), "")</f>
        <v/>
      </c>
      <c r="J181" s="349" t="str">
        <f>IFERROR(IFERROR(INDEX(MO_CFSum_Dividend,0,MATCH(J$3,MO_Common_ColumnHeader,0)),INDEX(MO_DS_Dividend,0,MATCH(J$3,MO_Common_ColumnHeader,0))), "")</f>
        <v/>
      </c>
      <c r="K181" s="391" t="str">
        <f>IFERROR(IFERROR(INDEX(MO_CFSum_Dividend,0,MATCH(K$3,MO_Common_ColumnHeader,0)),INDEX(MO_DS_Dividend,0,MATCH(K$3,MO_Common_ColumnHeader,0))), "")</f>
        <v/>
      </c>
      <c r="L181" s="349" t="str">
        <f>IFERROR(IFERROR(INDEX(MO_CFSum_Dividend,0,MATCH(L$3,MO_Common_ColumnHeader,0)),INDEX(MO_DS_Dividend,0,MATCH(L$3,MO_Common_ColumnHeader,0))), "")</f>
        <v/>
      </c>
      <c r="M181" s="349" t="str">
        <f>IFERROR(IFERROR(INDEX(MO_CFSum_Dividend,0,MATCH(M$3,MO_Common_ColumnHeader,0)),INDEX(MO_DS_Dividend,0,MATCH(M$3,MO_Common_ColumnHeader,0))), "")</f>
        <v/>
      </c>
      <c r="N181" s="391" t="str">
        <f>IFERROR(IFERROR(INDEX(MO_CFSum_Dividend,0,MATCH(N$3,MO_Common_ColumnHeader,0)),INDEX(MO_DS_Dividend,0,MATCH(N$3,MO_Common_ColumnHeader,0))), "")</f>
        <v/>
      </c>
      <c r="O181" s="349" t="str">
        <f>IFERROR(IFERROR(INDEX(MO_CFSum_Dividend,0,MATCH(O$3,MO_Common_ColumnHeader,0)),INDEX(MO_DS_Dividend,0,MATCH(O$3,MO_Common_ColumnHeader,0))), "")</f>
        <v/>
      </c>
      <c r="P181" s="349" t="str">
        <f>IFERROR(IFERROR(INDEX(MO_CFSum_Dividend,0,MATCH(P$3,MO_Common_ColumnHeader,0)),INDEX(MO_DS_Dividend,0,MATCH(P$3,MO_Common_ColumnHeader,0))), "")</f>
        <v/>
      </c>
      <c r="Q181" s="391" t="str">
        <f>IFERROR(IFERROR(INDEX(MO_CFSum_Dividend,0,MATCH(Q$3,MO_Common_ColumnHeader,0)),INDEX(MO_DS_Dividend,0,MATCH(Q$3,MO_Common_ColumnHeader,0))), "")</f>
        <v/>
      </c>
      <c r="R181" s="349" t="str">
        <f>IFERROR(IFERROR(INDEX(MO_CFSum_Dividend,0,MATCH(R$3,MO_Common_ColumnHeader,0)),INDEX(MO_DS_Dividend,0,MATCH(R$3,MO_Common_ColumnHeader,0))), "")</f>
        <v/>
      </c>
      <c r="S181" s="349" t="str">
        <f>IFERROR(IFERROR(INDEX(MO_CFSum_Dividend,0,MATCH(S$3,MO_Common_ColumnHeader,0)),INDEX(MO_DS_Dividend,0,MATCH(S$3,MO_Common_ColumnHeader,0))), "")</f>
        <v/>
      </c>
      <c r="T181" s="391" t="str">
        <f>IFERROR(IFERROR(INDEX(MO_CFSum_Dividend,0,MATCH(T$3,MO_Common_ColumnHeader,0)),INDEX(MO_DS_Dividend,0,MATCH(T$3,MO_Common_ColumnHeader,0))), "")</f>
        <v/>
      </c>
      <c r="U181" s="391" t="str">
        <f>IFERROR(IFERROR(INDEX(MO_CFSum_Dividend,0,MATCH(U$3,MO_Common_ColumnHeader,0)),INDEX(MO_DS_Dividend,0,MATCH(U$3,MO_Common_ColumnHeader,0))), "")</f>
        <v/>
      </c>
      <c r="V181" s="391" t="str">
        <f>IFERROR(IFERROR(INDEX(MO_CFSum_Dividend,0,MATCH(V$3,MO_Common_ColumnHeader,0)),INDEX(MO_DS_Dividend,0,MATCH(V$3,MO_Common_ColumnHeader,0))), "")</f>
        <v/>
      </c>
      <c r="W181" s="392" t="str">
        <f>IFERROR(IFERROR(INDEX(MO_CFSum_Dividend,0,MATCH(W$3,MO_Common_ColumnHeader,0)),INDEX(MO_DS_Dividend,0,MATCH(W$3,MO_Common_ColumnHeader,0))), "")</f>
        <v/>
      </c>
      <c r="X181" s="349"/>
    </row>
    <row r="182" spans="1:24" s="283" customFormat="1" ht="14.25" customHeight="1" outlineLevel="1" x14ac:dyDescent="0.25">
      <c r="A182" s="280" t="str">
        <f>"LTM "&amp;A181</f>
        <v>LTM Dividends Paid</v>
      </c>
      <c r="B182" s="281"/>
      <c r="C182" s="282"/>
      <c r="D182" s="358" t="str">
        <f t="shared" ref="D182:W182" si="92">IFERROR(IF(LEFT(D$3,1)="F",D181,
IF(LEFT(D$3,2)="H1",D181+INDEX(181:181,0,MATCH("H2-"&amp;RIGHT(D$3,4)-1,$3:$3,0)),
IF(LEFT(D$3,2)="H2",INDEX(181:181,0,MATCH("FY"&amp;RIGHT(D$3,4),$3:$3,0)),
))), "")</f>
        <v/>
      </c>
      <c r="E182" s="358" t="str">
        <f t="shared" si="92"/>
        <v/>
      </c>
      <c r="F182" s="393" t="str">
        <f t="shared" si="92"/>
        <v/>
      </c>
      <c r="G182" s="393" t="str">
        <f t="shared" si="92"/>
        <v/>
      </c>
      <c r="H182" s="358" t="str">
        <f t="shared" si="92"/>
        <v/>
      </c>
      <c r="I182" s="393" t="str">
        <f t="shared" si="92"/>
        <v/>
      </c>
      <c r="J182" s="393" t="str">
        <f t="shared" si="92"/>
        <v/>
      </c>
      <c r="K182" s="358" t="str">
        <f t="shared" si="92"/>
        <v/>
      </c>
      <c r="L182" s="393" t="str">
        <f t="shared" si="92"/>
        <v/>
      </c>
      <c r="M182" s="393" t="str">
        <f t="shared" si="92"/>
        <v/>
      </c>
      <c r="N182" s="358" t="str">
        <f t="shared" si="92"/>
        <v/>
      </c>
      <c r="O182" s="393" t="str">
        <f t="shared" si="92"/>
        <v/>
      </c>
      <c r="P182" s="393" t="str">
        <f t="shared" si="92"/>
        <v/>
      </c>
      <c r="Q182" s="358" t="str">
        <f t="shared" si="92"/>
        <v/>
      </c>
      <c r="R182" s="393" t="str">
        <f t="shared" si="92"/>
        <v/>
      </c>
      <c r="S182" s="393" t="str">
        <f t="shared" si="92"/>
        <v/>
      </c>
      <c r="T182" s="358" t="str">
        <f t="shared" si="92"/>
        <v/>
      </c>
      <c r="U182" s="358" t="str">
        <f t="shared" si="92"/>
        <v/>
      </c>
      <c r="V182" s="358" t="str">
        <f t="shared" si="92"/>
        <v/>
      </c>
      <c r="W182" s="360" t="str">
        <f t="shared" si="92"/>
        <v/>
      </c>
      <c r="X182" s="349"/>
    </row>
    <row r="183" spans="1:24" ht="14.25" customHeight="1" outlineLevel="1" x14ac:dyDescent="0.25">
      <c r="A183" s="379"/>
      <c r="B183" s="380"/>
      <c r="C183" s="271"/>
      <c r="D183" s="300"/>
      <c r="E183" s="300"/>
      <c r="F183" s="390"/>
      <c r="H183" s="300"/>
      <c r="K183" s="300"/>
      <c r="N183" s="300"/>
      <c r="Q183" s="300"/>
      <c r="T183" s="300"/>
      <c r="U183" s="300"/>
      <c r="V183" s="300"/>
      <c r="W183" s="302"/>
      <c r="X183" s="349"/>
    </row>
    <row r="184" spans="1:24" ht="14.25" customHeight="1" x14ac:dyDescent="0.25">
      <c r="A184" s="328" t="s">
        <v>106</v>
      </c>
      <c r="B184" s="329"/>
      <c r="C184" s="271"/>
      <c r="D184" s="335" t="e">
        <f t="shared" ref="D184:W184" si="93">-D182/D22</f>
        <v>#VALUE!</v>
      </c>
      <c r="E184" s="335" t="e">
        <f t="shared" si="93"/>
        <v>#VALUE!</v>
      </c>
      <c r="F184" s="394" t="e">
        <f t="shared" si="93"/>
        <v>#VALUE!</v>
      </c>
      <c r="G184" s="296" t="e">
        <f t="shared" si="93"/>
        <v>#VALUE!</v>
      </c>
      <c r="H184" s="335" t="e">
        <f t="shared" si="93"/>
        <v>#VALUE!</v>
      </c>
      <c r="I184" s="296" t="e">
        <f t="shared" si="93"/>
        <v>#VALUE!</v>
      </c>
      <c r="J184" s="296" t="e">
        <f t="shared" si="93"/>
        <v>#VALUE!</v>
      </c>
      <c r="K184" s="335" t="e">
        <f t="shared" si="93"/>
        <v>#VALUE!</v>
      </c>
      <c r="L184" s="296" t="e">
        <f t="shared" si="93"/>
        <v>#VALUE!</v>
      </c>
      <c r="M184" s="296" t="e">
        <f t="shared" si="93"/>
        <v>#VALUE!</v>
      </c>
      <c r="N184" s="335" t="e">
        <f t="shared" si="93"/>
        <v>#VALUE!</v>
      </c>
      <c r="O184" s="296" t="e">
        <f t="shared" si="93"/>
        <v>#VALUE!</v>
      </c>
      <c r="P184" s="296" t="e">
        <f t="shared" si="93"/>
        <v>#VALUE!</v>
      </c>
      <c r="Q184" s="335" t="e">
        <f t="shared" si="93"/>
        <v>#VALUE!</v>
      </c>
      <c r="R184" s="296" t="e">
        <f t="shared" si="93"/>
        <v>#VALUE!</v>
      </c>
      <c r="S184" s="296" t="e">
        <f t="shared" si="93"/>
        <v>#VALUE!</v>
      </c>
      <c r="T184" s="335" t="e">
        <f t="shared" si="93"/>
        <v>#VALUE!</v>
      </c>
      <c r="U184" s="335" t="e">
        <f t="shared" si="93"/>
        <v>#VALUE!</v>
      </c>
      <c r="V184" s="335" t="e">
        <f t="shared" si="93"/>
        <v>#VALUE!</v>
      </c>
      <c r="W184" s="337" t="e">
        <f t="shared" si="93"/>
        <v>#VALUE!</v>
      </c>
      <c r="X184" s="349"/>
    </row>
    <row r="185" spans="1:24" ht="14.25" customHeight="1" x14ac:dyDescent="0.25">
      <c r="A185" s="328" t="s">
        <v>107</v>
      </c>
      <c r="B185" s="329"/>
      <c r="C185" s="271"/>
      <c r="D185" s="335" t="e">
        <f t="shared" ref="D185:W185" si="94">1-D184</f>
        <v>#VALUE!</v>
      </c>
      <c r="E185" s="335" t="e">
        <f t="shared" si="94"/>
        <v>#VALUE!</v>
      </c>
      <c r="F185" s="394" t="e">
        <f t="shared" si="94"/>
        <v>#VALUE!</v>
      </c>
      <c r="G185" s="296" t="e">
        <f t="shared" si="94"/>
        <v>#VALUE!</v>
      </c>
      <c r="H185" s="335" t="e">
        <f t="shared" si="94"/>
        <v>#VALUE!</v>
      </c>
      <c r="I185" s="296" t="e">
        <f t="shared" si="94"/>
        <v>#VALUE!</v>
      </c>
      <c r="J185" s="296" t="e">
        <f t="shared" si="94"/>
        <v>#VALUE!</v>
      </c>
      <c r="K185" s="335" t="e">
        <f t="shared" si="94"/>
        <v>#VALUE!</v>
      </c>
      <c r="L185" s="296" t="e">
        <f t="shared" si="94"/>
        <v>#VALUE!</v>
      </c>
      <c r="M185" s="296" t="e">
        <f t="shared" si="94"/>
        <v>#VALUE!</v>
      </c>
      <c r="N185" s="335" t="e">
        <f t="shared" si="94"/>
        <v>#VALUE!</v>
      </c>
      <c r="O185" s="296" t="e">
        <f t="shared" si="94"/>
        <v>#VALUE!</v>
      </c>
      <c r="P185" s="296" t="e">
        <f t="shared" si="94"/>
        <v>#VALUE!</v>
      </c>
      <c r="Q185" s="335" t="e">
        <f t="shared" si="94"/>
        <v>#VALUE!</v>
      </c>
      <c r="R185" s="296" t="e">
        <f t="shared" si="94"/>
        <v>#VALUE!</v>
      </c>
      <c r="S185" s="296" t="e">
        <f t="shared" si="94"/>
        <v>#VALUE!</v>
      </c>
      <c r="T185" s="335" t="e">
        <f t="shared" si="94"/>
        <v>#VALUE!</v>
      </c>
      <c r="U185" s="335" t="e">
        <f t="shared" si="94"/>
        <v>#VALUE!</v>
      </c>
      <c r="V185" s="335" t="e">
        <f t="shared" si="94"/>
        <v>#VALUE!</v>
      </c>
      <c r="W185" s="337" t="e">
        <f t="shared" si="94"/>
        <v>#VALUE!</v>
      </c>
      <c r="X185" s="349"/>
    </row>
    <row r="186" spans="1:24" ht="14.25" customHeight="1" thickBot="1" x14ac:dyDescent="0.3">
      <c r="A186" s="395"/>
      <c r="B186" s="396"/>
      <c r="C186" s="397"/>
      <c r="D186" s="398"/>
      <c r="E186" s="398"/>
      <c r="F186" s="396"/>
      <c r="G186" s="399"/>
      <c r="H186" s="398"/>
      <c r="I186" s="399"/>
      <c r="J186" s="399"/>
      <c r="K186" s="398"/>
      <c r="L186" s="399"/>
      <c r="M186" s="399"/>
      <c r="N186" s="398"/>
      <c r="O186" s="399"/>
      <c r="P186" s="399"/>
      <c r="Q186" s="398"/>
      <c r="R186" s="399"/>
      <c r="S186" s="399"/>
      <c r="T186" s="398"/>
      <c r="U186" s="398"/>
      <c r="V186" s="398"/>
      <c r="W186" s="400"/>
      <c r="X186" s="349"/>
    </row>
    <row r="187" spans="1:24" s="289" customFormat="1" ht="14.25" customHeight="1" x14ac:dyDescent="0.25">
      <c r="A187" s="287"/>
      <c r="B187" s="287"/>
      <c r="C187" s="401"/>
      <c r="D187" s="24"/>
      <c r="E187" s="24"/>
      <c r="F187" s="24"/>
      <c r="G187" s="24"/>
      <c r="H187" s="24"/>
      <c r="I187" s="24"/>
      <c r="J187" s="24"/>
      <c r="K187" s="24"/>
      <c r="L187" s="24"/>
      <c r="M187" s="24"/>
      <c r="N187" s="24"/>
      <c r="O187" s="24"/>
      <c r="P187" s="24"/>
      <c r="Q187" s="24"/>
      <c r="R187" s="24"/>
      <c r="S187" s="24"/>
      <c r="T187" s="24"/>
      <c r="U187" s="24"/>
      <c r="V187" s="24"/>
      <c r="W187" s="24"/>
    </row>
    <row r="189" spans="1:24" ht="14.25" customHeight="1" x14ac:dyDescent="0.25">
      <c r="A189" s="265" t="s">
        <v>144</v>
      </c>
    </row>
    <row r="190" spans="1:24" ht="14.25" customHeight="1" x14ac:dyDescent="0.25">
      <c r="A190" s="265" t="s">
        <v>145</v>
      </c>
    </row>
  </sheetData>
  <pageMargins left="0.23622047244094491" right="0.23622047244094491" top="0.15748031496062992" bottom="0.15748031496062992" header="0.11811023622047245" footer="0.11811023622047245"/>
  <pageSetup scale="44" fitToHeight="0" orientation="portrait" r:id="rId1"/>
  <headerFooter>
    <oddFooter>&amp;LINTERNAL</oddFooter>
    <evenFooter>&amp;LINTERNAL</evenFooter>
    <firstFooter>&amp;LINTERNAL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Ratios (Quarterly)</vt:lpstr>
      <vt:lpstr>Ratios (Half-Year)</vt:lpstr>
      <vt:lpstr>'Ratios (Half-Year)'!Print_Area</vt:lpstr>
      <vt:lpstr>'Ratios (Quarterly)'!Print_Area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Canalyst (JiF)</dc:creator>
  <cp:lastModifiedBy>Canalyst (JoR)</cp:lastModifiedBy>
  <dcterms:created xsi:type="dcterms:W3CDTF">2020-08-28T02:26:26Z</dcterms:created>
  <dcterms:modified xsi:type="dcterms:W3CDTF">2021-04-22T13:31:38Z</dcterms:modified>
</cp:coreProperties>
</file>