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helloconey/Desktop/DS 853/"/>
    </mc:Choice>
  </mc:AlternateContent>
  <bookViews>
    <workbookView xWindow="10880" yWindow="460" windowWidth="24000" windowHeight="18920" tabRatio="500" firstSheet="1" activeTab="1"/>
  </bookViews>
  <sheets>
    <sheet name="Original Dataset" sheetId="1" r:id="rId1"/>
    <sheet name="Backward" sheetId="4" r:id="rId2"/>
    <sheet name="Sheet1" sheetId="14" r:id="rId3"/>
    <sheet name="Residual-X's" sheetId="9" r:id="rId4"/>
    <sheet name="Sheet2" sheetId="15" r:id="rId5"/>
    <sheet name="Train&amp;Test" sheetId="5" r:id="rId6"/>
    <sheet name="Transformation-1st" sheetId="6" r:id="rId7"/>
    <sheet name="Transformation-2nd" sheetId="7" r:id="rId8"/>
    <sheet name="Transformation-3rd" sheetId="8" r:id="rId9"/>
    <sheet name="Homoscedascity&amp;Normality" sheetId="10" r:id="rId10"/>
    <sheet name="Durbin Watson" sheetId="11" r:id="rId11"/>
    <sheet name="Linearity" sheetId="13" r:id="rId12"/>
  </sheets>
  <definedNames>
    <definedName name="_xlnm._FilterDatabase" localSheetId="9" hidden="1">'Homoscedascity&amp;Normality'!$E$91:$H$166</definedName>
    <definedName name="_xlnm._FilterDatabase" localSheetId="4" hidden="1">Sheet2!$A$111:$C$111</definedName>
    <definedName name="_xlnm._FilterDatabase" localSheetId="5" hidden="1">'Train&amp;Test'!$A$88:$F$88</definedName>
    <definedName name="_xlnm._FilterDatabase" localSheetId="6" hidden="1">'Transformation-1st'!$A$6:$C$6</definedName>
    <definedName name="_xlnm._FilterDatabase" localSheetId="7" hidden="1">'Transformation-2nd'!$A$4:$C$4</definedName>
    <definedName name="_xlnm._FilterDatabase" localSheetId="8" hidden="1">'Transformation-3rd'!$A$5:$C$5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4" i="15" l="1"/>
  <c r="G146" i="15"/>
  <c r="G120" i="15"/>
  <c r="F163" i="15"/>
  <c r="E163" i="15"/>
  <c r="F138" i="15"/>
  <c r="E138" i="15"/>
  <c r="F112" i="15"/>
  <c r="E112" i="15"/>
  <c r="H24" i="6"/>
  <c r="F12" i="6"/>
  <c r="E33" i="6"/>
  <c r="E8" i="6"/>
  <c r="F8" i="6"/>
  <c r="M844" i="4"/>
  <c r="N842" i="4"/>
  <c r="L259" i="11"/>
  <c r="I255" i="11"/>
  <c r="K172" i="11"/>
  <c r="H172" i="11"/>
  <c r="I253" i="11"/>
  <c r="H253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177" i="11"/>
  <c r="I96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178" i="11"/>
  <c r="H97" i="11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189" i="14"/>
  <c r="D144" i="14"/>
  <c r="G162" i="14"/>
  <c r="D181" i="14"/>
  <c r="H38" i="10"/>
  <c r="O38" i="10"/>
  <c r="M2" i="10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27" i="14"/>
  <c r="H140" i="5"/>
  <c r="G139" i="5"/>
  <c r="L79" i="11"/>
  <c r="I172" i="11"/>
  <c r="H78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2" i="11"/>
  <c r="H170" i="11"/>
  <c r="H126" i="11"/>
  <c r="H4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3" i="11"/>
  <c r="O78" i="10"/>
  <c r="O76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92" i="10"/>
  <c r="F92" i="10"/>
  <c r="F94" i="10"/>
  <c r="K138" i="5"/>
  <c r="K163" i="5"/>
  <c r="O818" i="4"/>
  <c r="N742" i="4"/>
  <c r="O742" i="4"/>
  <c r="N743" i="4"/>
  <c r="O743" i="4"/>
  <c r="N744" i="4"/>
  <c r="O744" i="4"/>
  <c r="N745" i="4"/>
  <c r="O745" i="4"/>
  <c r="N746" i="4"/>
  <c r="O746" i="4"/>
  <c r="N747" i="4"/>
  <c r="O747" i="4"/>
  <c r="N748" i="4"/>
  <c r="O748" i="4"/>
  <c r="N749" i="4"/>
  <c r="O749" i="4"/>
  <c r="N750" i="4"/>
  <c r="O750" i="4"/>
  <c r="N751" i="4"/>
  <c r="O751" i="4"/>
  <c r="N752" i="4"/>
  <c r="O752" i="4"/>
  <c r="N753" i="4"/>
  <c r="O753" i="4"/>
  <c r="N754" i="4"/>
  <c r="O754" i="4"/>
  <c r="N755" i="4"/>
  <c r="O755" i="4"/>
  <c r="N756" i="4"/>
  <c r="O756" i="4"/>
  <c r="N757" i="4"/>
  <c r="O757" i="4"/>
  <c r="N758" i="4"/>
  <c r="O758" i="4"/>
  <c r="N759" i="4"/>
  <c r="O759" i="4"/>
  <c r="N760" i="4"/>
  <c r="O760" i="4"/>
  <c r="N761" i="4"/>
  <c r="O761" i="4"/>
  <c r="N762" i="4"/>
  <c r="O762" i="4"/>
  <c r="N763" i="4"/>
  <c r="O763" i="4"/>
  <c r="N764" i="4"/>
  <c r="O764" i="4"/>
  <c r="N765" i="4"/>
  <c r="O765" i="4"/>
  <c r="N766" i="4"/>
  <c r="O766" i="4"/>
  <c r="N767" i="4"/>
  <c r="O767" i="4"/>
  <c r="N768" i="4"/>
  <c r="O768" i="4"/>
  <c r="N769" i="4"/>
  <c r="O769" i="4"/>
  <c r="N770" i="4"/>
  <c r="O770" i="4"/>
  <c r="N771" i="4"/>
  <c r="O771" i="4"/>
  <c r="N772" i="4"/>
  <c r="O772" i="4"/>
  <c r="N773" i="4"/>
  <c r="O773" i="4"/>
  <c r="N774" i="4"/>
  <c r="O774" i="4"/>
  <c r="N775" i="4"/>
  <c r="O775" i="4"/>
  <c r="N776" i="4"/>
  <c r="O776" i="4"/>
  <c r="N777" i="4"/>
  <c r="O777" i="4"/>
  <c r="N778" i="4"/>
  <c r="O778" i="4"/>
  <c r="N779" i="4"/>
  <c r="O779" i="4"/>
  <c r="N780" i="4"/>
  <c r="O780" i="4"/>
  <c r="N781" i="4"/>
  <c r="O781" i="4"/>
  <c r="N782" i="4"/>
  <c r="O782" i="4"/>
  <c r="N783" i="4"/>
  <c r="O783" i="4"/>
  <c r="N784" i="4"/>
  <c r="O784" i="4"/>
  <c r="N785" i="4"/>
  <c r="O785" i="4"/>
  <c r="N786" i="4"/>
  <c r="O786" i="4"/>
  <c r="N787" i="4"/>
  <c r="O787" i="4"/>
  <c r="N788" i="4"/>
  <c r="O788" i="4"/>
  <c r="N789" i="4"/>
  <c r="O789" i="4"/>
  <c r="N790" i="4"/>
  <c r="O790" i="4"/>
  <c r="N791" i="4"/>
  <c r="O791" i="4"/>
  <c r="N792" i="4"/>
  <c r="O792" i="4"/>
  <c r="N793" i="4"/>
  <c r="O793" i="4"/>
  <c r="N794" i="4"/>
  <c r="O794" i="4"/>
  <c r="N795" i="4"/>
  <c r="O795" i="4"/>
  <c r="N796" i="4"/>
  <c r="O796" i="4"/>
  <c r="N797" i="4"/>
  <c r="O797" i="4"/>
  <c r="N798" i="4"/>
  <c r="O798" i="4"/>
  <c r="N799" i="4"/>
  <c r="O799" i="4"/>
  <c r="N800" i="4"/>
  <c r="O800" i="4"/>
  <c r="N801" i="4"/>
  <c r="O801" i="4"/>
  <c r="N802" i="4"/>
  <c r="O802" i="4"/>
  <c r="N803" i="4"/>
  <c r="O803" i="4"/>
  <c r="N804" i="4"/>
  <c r="O804" i="4"/>
  <c r="N805" i="4"/>
  <c r="O805" i="4"/>
  <c r="N806" i="4"/>
  <c r="O806" i="4"/>
  <c r="N807" i="4"/>
  <c r="O807" i="4"/>
  <c r="N808" i="4"/>
  <c r="O808" i="4"/>
  <c r="N809" i="4"/>
  <c r="O809" i="4"/>
  <c r="N810" i="4"/>
  <c r="O810" i="4"/>
  <c r="N811" i="4"/>
  <c r="O811" i="4"/>
  <c r="N812" i="4"/>
  <c r="O812" i="4"/>
  <c r="N813" i="4"/>
  <c r="O813" i="4"/>
  <c r="N814" i="4"/>
  <c r="O814" i="4"/>
  <c r="N815" i="4"/>
  <c r="O815" i="4"/>
  <c r="N816" i="4"/>
  <c r="O816" i="4"/>
  <c r="O817" i="4"/>
  <c r="G141" i="5"/>
  <c r="G135" i="5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8" i="11"/>
  <c r="F152" i="10"/>
  <c r="G152" i="10"/>
  <c r="F153" i="10"/>
  <c r="G153" i="10"/>
  <c r="F154" i="10"/>
  <c r="G154" i="10"/>
  <c r="F155" i="10"/>
  <c r="G155" i="10"/>
  <c r="F156" i="10"/>
  <c r="G156" i="10"/>
  <c r="F157" i="10"/>
  <c r="G157" i="10"/>
  <c r="F158" i="10"/>
  <c r="G158" i="10"/>
  <c r="F159" i="10"/>
  <c r="G159" i="10"/>
  <c r="F160" i="10"/>
  <c r="G160" i="10"/>
  <c r="F161" i="10"/>
  <c r="G161" i="10"/>
  <c r="F162" i="10"/>
  <c r="G162" i="10"/>
  <c r="F163" i="10"/>
  <c r="G163" i="10"/>
  <c r="F164" i="10"/>
  <c r="G164" i="10"/>
  <c r="F165" i="10"/>
  <c r="G165" i="10"/>
  <c r="F166" i="10"/>
  <c r="G166" i="10"/>
  <c r="F93" i="10"/>
  <c r="G93" i="10"/>
  <c r="G94" i="10"/>
  <c r="F95" i="10"/>
  <c r="G95" i="10"/>
  <c r="F96" i="10"/>
  <c r="G96" i="10"/>
  <c r="F97" i="10"/>
  <c r="G97" i="10"/>
  <c r="F98" i="10"/>
  <c r="G98" i="10"/>
  <c r="F99" i="10"/>
  <c r="G99" i="10"/>
  <c r="F100" i="10"/>
  <c r="G100" i="10"/>
  <c r="F101" i="10"/>
  <c r="G101" i="10"/>
  <c r="F102" i="10"/>
  <c r="G102" i="10"/>
  <c r="F103" i="10"/>
  <c r="G103" i="10"/>
  <c r="F104" i="10"/>
  <c r="G104" i="10"/>
  <c r="F105" i="10"/>
  <c r="G105" i="10"/>
  <c r="F106" i="10"/>
  <c r="G106" i="10"/>
  <c r="F107" i="10"/>
  <c r="G107" i="10"/>
  <c r="F108" i="10"/>
  <c r="G108" i="10"/>
  <c r="F109" i="10"/>
  <c r="G109" i="10"/>
  <c r="F110" i="10"/>
  <c r="G110" i="10"/>
  <c r="F111" i="10"/>
  <c r="G111" i="10"/>
  <c r="F112" i="10"/>
  <c r="G112" i="10"/>
  <c r="F113" i="10"/>
  <c r="G113" i="10"/>
  <c r="F114" i="10"/>
  <c r="G114" i="10"/>
  <c r="F115" i="10"/>
  <c r="G115" i="10"/>
  <c r="F116" i="10"/>
  <c r="G116" i="10"/>
  <c r="F117" i="10"/>
  <c r="G117" i="10"/>
  <c r="F118" i="10"/>
  <c r="G118" i="10"/>
  <c r="F119" i="10"/>
  <c r="G119" i="10"/>
  <c r="F120" i="10"/>
  <c r="G120" i="10"/>
  <c r="F121" i="10"/>
  <c r="G121" i="10"/>
  <c r="F122" i="10"/>
  <c r="G122" i="10"/>
  <c r="F123" i="10"/>
  <c r="G123" i="10"/>
  <c r="F124" i="10"/>
  <c r="G124" i="10"/>
  <c r="F125" i="10"/>
  <c r="G125" i="10"/>
  <c r="F126" i="10"/>
  <c r="G126" i="10"/>
  <c r="F127" i="10"/>
  <c r="G127" i="10"/>
  <c r="F128" i="10"/>
  <c r="G128" i="10"/>
  <c r="F129" i="10"/>
  <c r="G129" i="10"/>
  <c r="F130" i="10"/>
  <c r="G130" i="10"/>
  <c r="F131" i="10"/>
  <c r="G131" i="10"/>
  <c r="F132" i="10"/>
  <c r="G132" i="10"/>
  <c r="F133" i="10"/>
  <c r="G133" i="10"/>
  <c r="F134" i="10"/>
  <c r="G134" i="10"/>
  <c r="F135" i="10"/>
  <c r="G135" i="10"/>
  <c r="F136" i="10"/>
  <c r="G136" i="10"/>
  <c r="F137" i="10"/>
  <c r="G137" i="10"/>
  <c r="F138" i="10"/>
  <c r="G138" i="10"/>
  <c r="F139" i="10"/>
  <c r="G139" i="10"/>
  <c r="F140" i="10"/>
  <c r="G140" i="10"/>
  <c r="F141" i="10"/>
  <c r="G141" i="10"/>
  <c r="F142" i="10"/>
  <c r="G142" i="10"/>
  <c r="F143" i="10"/>
  <c r="G143" i="10"/>
  <c r="F144" i="10"/>
  <c r="G144" i="10"/>
  <c r="F145" i="10"/>
  <c r="G145" i="10"/>
  <c r="F146" i="10"/>
  <c r="G146" i="10"/>
  <c r="F147" i="10"/>
  <c r="G147" i="10"/>
  <c r="F148" i="10"/>
  <c r="G148" i="10"/>
  <c r="F149" i="10"/>
  <c r="G149" i="10"/>
  <c r="F150" i="10"/>
  <c r="G150" i="10"/>
  <c r="F151" i="10"/>
  <c r="G151" i="10"/>
  <c r="G92" i="10"/>
  <c r="H78" i="10"/>
  <c r="H76" i="10"/>
  <c r="F63" i="10"/>
  <c r="G63" i="10"/>
  <c r="F34" i="10"/>
  <c r="G34" i="10"/>
  <c r="F73" i="10"/>
  <c r="G73" i="10"/>
  <c r="F35" i="10"/>
  <c r="G35" i="10"/>
  <c r="F9" i="10"/>
  <c r="G9" i="10"/>
  <c r="F16" i="10"/>
  <c r="G16" i="10"/>
  <c r="F74" i="10"/>
  <c r="G74" i="10"/>
  <c r="F60" i="10"/>
  <c r="G60" i="10"/>
  <c r="F46" i="10"/>
  <c r="G46" i="10"/>
  <c r="F10" i="10"/>
  <c r="G10" i="10"/>
  <c r="F70" i="10"/>
  <c r="G70" i="10"/>
  <c r="F64" i="10"/>
  <c r="G64" i="10"/>
  <c r="F65" i="10"/>
  <c r="G65" i="10"/>
  <c r="F61" i="10"/>
  <c r="G61" i="10"/>
  <c r="F53" i="10"/>
  <c r="G53" i="10"/>
  <c r="F22" i="10"/>
  <c r="G22" i="10"/>
  <c r="F17" i="10"/>
  <c r="G17" i="10"/>
  <c r="F42" i="10"/>
  <c r="G42" i="10"/>
  <c r="F69" i="10"/>
  <c r="G69" i="10"/>
  <c r="F19" i="10"/>
  <c r="G19" i="10"/>
  <c r="F29" i="10"/>
  <c r="G29" i="10"/>
  <c r="F67" i="10"/>
  <c r="G67" i="10"/>
  <c r="F57" i="10"/>
  <c r="G57" i="10"/>
  <c r="F11" i="10"/>
  <c r="G11" i="10"/>
  <c r="F72" i="10"/>
  <c r="G72" i="10"/>
  <c r="F23" i="10"/>
  <c r="G23" i="10"/>
  <c r="F68" i="10"/>
  <c r="G68" i="10"/>
  <c r="F12" i="10"/>
  <c r="G12" i="10"/>
  <c r="F24" i="10"/>
  <c r="G24" i="10"/>
  <c r="F38" i="10"/>
  <c r="G38" i="10"/>
  <c r="F2" i="10"/>
  <c r="G2" i="10"/>
  <c r="F39" i="10"/>
  <c r="G39" i="10"/>
  <c r="F43" i="10"/>
  <c r="G43" i="10"/>
  <c r="F7" i="10"/>
  <c r="G7" i="10"/>
  <c r="F71" i="10"/>
  <c r="G71" i="10"/>
  <c r="F40" i="10"/>
  <c r="G40" i="10"/>
  <c r="F28" i="10"/>
  <c r="G28" i="10"/>
  <c r="F20" i="10"/>
  <c r="G20" i="10"/>
  <c r="F27" i="10"/>
  <c r="G27" i="10"/>
  <c r="F48" i="10"/>
  <c r="G48" i="10"/>
  <c r="F76" i="10"/>
  <c r="G76" i="10"/>
  <c r="F25" i="10"/>
  <c r="G25" i="10"/>
  <c r="F33" i="10"/>
  <c r="G33" i="10"/>
  <c r="F47" i="10"/>
  <c r="G47" i="10"/>
  <c r="F66" i="10"/>
  <c r="G66" i="10"/>
  <c r="F58" i="10"/>
  <c r="G58" i="10"/>
  <c r="F54" i="10"/>
  <c r="G54" i="10"/>
  <c r="F37" i="10"/>
  <c r="G37" i="10"/>
  <c r="F56" i="10"/>
  <c r="G56" i="10"/>
  <c r="F13" i="10"/>
  <c r="G13" i="10"/>
  <c r="F41" i="10"/>
  <c r="G41" i="10"/>
  <c r="F5" i="10"/>
  <c r="G5" i="10"/>
  <c r="F14" i="10"/>
  <c r="G14" i="10"/>
  <c r="F6" i="10"/>
  <c r="G6" i="10"/>
  <c r="F26" i="10"/>
  <c r="G26" i="10"/>
  <c r="F21" i="10"/>
  <c r="G21" i="10"/>
  <c r="F52" i="10"/>
  <c r="G52" i="10"/>
  <c r="F45" i="10"/>
  <c r="G45" i="10"/>
  <c r="F31" i="10"/>
  <c r="G31" i="10"/>
  <c r="F15" i="10"/>
  <c r="G15" i="10"/>
  <c r="F51" i="10"/>
  <c r="G51" i="10"/>
  <c r="F75" i="10"/>
  <c r="G75" i="10"/>
  <c r="F44" i="10"/>
  <c r="G44" i="10"/>
  <c r="F49" i="10"/>
  <c r="G49" i="10"/>
  <c r="F32" i="10"/>
  <c r="G32" i="10"/>
  <c r="F18" i="10"/>
  <c r="G18" i="10"/>
  <c r="F30" i="10"/>
  <c r="G30" i="10"/>
  <c r="F62" i="10"/>
  <c r="G62" i="10"/>
  <c r="F8" i="10"/>
  <c r="G8" i="10"/>
  <c r="F3" i="10"/>
  <c r="G3" i="10"/>
  <c r="F55" i="10"/>
  <c r="G55" i="10"/>
  <c r="F59" i="10"/>
  <c r="G59" i="10"/>
  <c r="F36" i="10"/>
  <c r="G36" i="10"/>
  <c r="F50" i="10"/>
  <c r="G50" i="10"/>
  <c r="F4" i="10"/>
  <c r="G4" i="10"/>
  <c r="F7" i="8"/>
  <c r="F57" i="8"/>
  <c r="E57" i="8"/>
  <c r="E15" i="8"/>
  <c r="E7" i="8"/>
  <c r="G10" i="8"/>
  <c r="F15" i="8"/>
  <c r="H139" i="5"/>
  <c r="G140" i="5"/>
  <c r="H141" i="5"/>
  <c r="G142" i="5"/>
  <c r="H142" i="5"/>
  <c r="G143" i="5"/>
  <c r="H143" i="5"/>
  <c r="G144" i="5"/>
  <c r="H144" i="5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G152" i="5"/>
  <c r="H152" i="5"/>
  <c r="G153" i="5"/>
  <c r="H153" i="5"/>
  <c r="G154" i="5"/>
  <c r="H154" i="5"/>
  <c r="G155" i="5"/>
  <c r="H155" i="5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G163" i="5"/>
  <c r="H163" i="5"/>
  <c r="J163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G104" i="5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H135" i="5"/>
  <c r="G136" i="5"/>
  <c r="H136" i="5"/>
  <c r="G137" i="5"/>
  <c r="H137" i="5"/>
  <c r="G138" i="5"/>
  <c r="H138" i="5"/>
  <c r="J138" i="5"/>
  <c r="G18" i="8"/>
  <c r="H13" i="8"/>
  <c r="G10" i="7"/>
  <c r="G19" i="7"/>
  <c r="H13" i="7"/>
  <c r="F56" i="7"/>
  <c r="E56" i="7"/>
  <c r="F15" i="7"/>
  <c r="E15" i="7"/>
  <c r="F6" i="7"/>
  <c r="E6" i="7"/>
  <c r="F33" i="6"/>
  <c r="E58" i="6"/>
  <c r="F58" i="6"/>
  <c r="F37" i="6"/>
</calcChain>
</file>

<file path=xl/sharedStrings.xml><?xml version="1.0" encoding="utf-8"?>
<sst xmlns="http://schemas.openxmlformats.org/spreadsheetml/2006/main" count="2101" uniqueCount="343">
  <si>
    <t>manufact</t>
  </si>
  <si>
    <t>model</t>
  </si>
  <si>
    <t>model Year</t>
  </si>
  <si>
    <t>price(*1000)</t>
  </si>
  <si>
    <t>engine_s</t>
  </si>
  <si>
    <t>horsepow (hp)</t>
  </si>
  <si>
    <t>wheelbas(inch)</t>
  </si>
  <si>
    <t>length(inch)</t>
  </si>
  <si>
    <t>curb_wgt(lbs)</t>
  </si>
  <si>
    <t>fuel_cap(gallon)</t>
  </si>
  <si>
    <t>mpg</t>
  </si>
  <si>
    <t>width</t>
  </si>
  <si>
    <t>Acura</t>
  </si>
  <si>
    <t>MDX</t>
  </si>
  <si>
    <t>ILX</t>
  </si>
  <si>
    <t>TLX</t>
  </si>
  <si>
    <t>RDX</t>
  </si>
  <si>
    <t>Audi</t>
  </si>
  <si>
    <t>A4</t>
  </si>
  <si>
    <t>A6</t>
  </si>
  <si>
    <t>Q3</t>
  </si>
  <si>
    <t>Q7</t>
  </si>
  <si>
    <t>A8</t>
  </si>
  <si>
    <t>BMW</t>
  </si>
  <si>
    <t>X4</t>
  </si>
  <si>
    <t>328i</t>
  </si>
  <si>
    <t>528i</t>
  </si>
  <si>
    <t>Buick</t>
  </si>
  <si>
    <t>Cascada</t>
  </si>
  <si>
    <t>Encore</t>
  </si>
  <si>
    <t>Enclave</t>
  </si>
  <si>
    <t>LaCrosse</t>
  </si>
  <si>
    <t>Cadillac</t>
  </si>
  <si>
    <t>CTS</t>
  </si>
  <si>
    <t>ATS</t>
  </si>
  <si>
    <t>XTS</t>
  </si>
  <si>
    <t>Escalade</t>
  </si>
  <si>
    <t>Chevrolet</t>
  </si>
  <si>
    <t>Malibu</t>
  </si>
  <si>
    <t>suburban</t>
  </si>
  <si>
    <t>Impala</t>
  </si>
  <si>
    <t>Camaro</t>
  </si>
  <si>
    <t>Chrysler</t>
  </si>
  <si>
    <t>Voyager</t>
  </si>
  <si>
    <t>Pacifica</t>
  </si>
  <si>
    <t>Dodge</t>
  </si>
  <si>
    <t>Viper</t>
  </si>
  <si>
    <t>Caravan</t>
  </si>
  <si>
    <t>Durango</t>
  </si>
  <si>
    <t>charger</t>
  </si>
  <si>
    <t>Ford</t>
  </si>
  <si>
    <t>Focus</t>
  </si>
  <si>
    <t>Mustang</t>
  </si>
  <si>
    <t>Taurus</t>
  </si>
  <si>
    <t>Honda</t>
  </si>
  <si>
    <t>Civic</t>
  </si>
  <si>
    <t>Accord</t>
  </si>
  <si>
    <t>CR-V</t>
  </si>
  <si>
    <t>Hyundai</t>
  </si>
  <si>
    <t>Accent</t>
  </si>
  <si>
    <t>Sonata</t>
  </si>
  <si>
    <t>Infiniti</t>
  </si>
  <si>
    <t>q50</t>
  </si>
  <si>
    <t>Jaguar</t>
  </si>
  <si>
    <t>XF</t>
  </si>
  <si>
    <t>Jeep</t>
  </si>
  <si>
    <t>Cherokee</t>
  </si>
  <si>
    <t>Lexus</t>
  </si>
  <si>
    <t>ES300</t>
  </si>
  <si>
    <t>LS500</t>
  </si>
  <si>
    <t>RX350</t>
  </si>
  <si>
    <t>Lincoln</t>
  </si>
  <si>
    <t>Continental</t>
  </si>
  <si>
    <t>Navigator</t>
  </si>
  <si>
    <t>Mercedes-Benz</t>
  </si>
  <si>
    <t>C-Class</t>
  </si>
  <si>
    <t>E-Class</t>
  </si>
  <si>
    <t>SL-Class</t>
  </si>
  <si>
    <t>GLC-Class</t>
  </si>
  <si>
    <t>GLE-Class</t>
  </si>
  <si>
    <t>S-Class</t>
  </si>
  <si>
    <t>Mitsubishi</t>
  </si>
  <si>
    <t>Eclipse</t>
  </si>
  <si>
    <t>Nissan</t>
  </si>
  <si>
    <t>Sentra</t>
  </si>
  <si>
    <t>Altima</t>
  </si>
  <si>
    <t>Rogue</t>
  </si>
  <si>
    <t>Maxima</t>
  </si>
  <si>
    <t>Porsche</t>
  </si>
  <si>
    <t>Boxter</t>
  </si>
  <si>
    <t>Cayenne</t>
  </si>
  <si>
    <t>Subaru</t>
  </si>
  <si>
    <t>WRX</t>
  </si>
  <si>
    <t>Forester</t>
  </si>
  <si>
    <t>Outback</t>
  </si>
  <si>
    <t>Toyota</t>
  </si>
  <si>
    <t>Corolla</t>
  </si>
  <si>
    <t>RAV4</t>
  </si>
  <si>
    <t>Camry</t>
  </si>
  <si>
    <t>4Runner</t>
  </si>
  <si>
    <t>Volkswagen</t>
  </si>
  <si>
    <t>GTI</t>
  </si>
  <si>
    <t>Golf</t>
  </si>
  <si>
    <t>Beetle</t>
  </si>
  <si>
    <t>Jetta</t>
  </si>
  <si>
    <t>Passat</t>
  </si>
  <si>
    <t>Volvo</t>
  </si>
  <si>
    <t>XC40</t>
  </si>
  <si>
    <t>S60</t>
  </si>
  <si>
    <t>V60</t>
  </si>
  <si>
    <t>Case #</t>
  </si>
  <si>
    <t>type(1=SUV,0=Sedan)</t>
  </si>
  <si>
    <t>color(1=white,0=black)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</si>
  <si>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</si>
  <si>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</si>
  <si>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</si>
  <si>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</si>
  <si>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</si>
  <si>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</si>
  <si>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</si>
  <si>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</si>
  <si>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</si>
  <si>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</si>
  <si>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</si>
  <si>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</si>
  <si>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</si>
  <si>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</si>
  <si>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</si>
  <si>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</si>
  <si>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</si>
  <si>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</si>
  <si>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</si>
  <si>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</si>
  <si>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</si>
  <si>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</si>
  <si>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</si>
  <si>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</si>
  <si>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 xml:space="preserve"> </t>
  </si>
  <si>
    <t>use random function between any two number and past only value. Aside by each obervation, use top 50/75 to train the last 25 (sort)</t>
  </si>
  <si>
    <t>Backward Stepwise Regression using Y= Car Price</t>
  </si>
  <si>
    <t>Smallest t in absolute value is engine_s and that t is not significant. So we need to drop engine_s</t>
  </si>
  <si>
    <t>The second smallest t absolute value is color(1=white,0=black), so we will drop color because it is not signifiant.</t>
  </si>
  <si>
    <t>We will run Y = Price = f(all variables without engine_s and color(1=white, 0=black)</t>
  </si>
  <si>
    <t xml:space="preserve">mpg has t* closest to zero and it is not significant. We will now drop mpg and run other variables. </t>
  </si>
  <si>
    <t xml:space="preserve">width has t* closest to zero and it is not significant. So we drop width. </t>
  </si>
  <si>
    <t>Wheelbas has t* greater than zero but its value is still too small, so we consider that it may not be significant enough.</t>
  </si>
  <si>
    <t>So drop wheelbas and run Y = price = f(horsepow, length, curb_wgt, fuel_cap and type(1=suv, 0=sedan)</t>
  </si>
  <si>
    <t>type(1=suv, 0=sedan) has small t* absolute value and it is not considered significant enough. So drop type(1=suv, 0=sedan)</t>
  </si>
  <si>
    <t>C300</t>
  </si>
  <si>
    <t>All t* are signifant now. Since there are three variables still in equation, let's try to use transformation to train the model.</t>
  </si>
  <si>
    <t>This is the best equation if using Backward Regression.</t>
  </si>
  <si>
    <t>Y(Price) = 71.107 + 0.173X1 - 0.546X2 + 1.605X3</t>
  </si>
  <si>
    <t>Using randowm function in one of three variables and train the model. Use top 50/75 observations to train last 25 observation.</t>
  </si>
  <si>
    <t>Now, we first try on randomize fuel_cap between botton = 11 gallons and top 31 gallons.</t>
  </si>
  <si>
    <t>Becase horsepow has highest t*, so it is considered to be the 1st variable into equation.</t>
  </si>
  <si>
    <t>Look to see if need to transform X (if possibly transforming X, then only X needs to be &gt;1)(if looking to transform X or Y , then need to add constants so both X and Y &gt;1)</t>
  </si>
  <si>
    <t>Sort on X values, since 75 overvations, there should be 75/3 = 25 in each third</t>
  </si>
  <si>
    <t>Which third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</si>
  <si>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</si>
  <si>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</si>
  <si>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</si>
  <si>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</si>
  <si>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</si>
  <si>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</si>
  <si>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</si>
  <si>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</si>
  <si>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</si>
  <si>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</si>
  <si>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</si>
  <si>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</si>
  <si>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</si>
  <si>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</si>
  <si>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</si>
  <si>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</si>
  <si>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</si>
  <si>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</si>
  <si>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</si>
  <si>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</si>
  <si>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</si>
  <si>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</si>
  <si>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</si>
  <si>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</si>
  <si>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</si>
  <si>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</si>
  <si>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</si>
  <si>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</si>
  <si>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</si>
  <si>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</si>
  <si>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</si>
  <si>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</si>
  <si>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</si>
  <si>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</si>
  <si>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</si>
  <si>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</si>
  <si>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</si>
  <si>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</si>
  <si>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</si>
  <si>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</si>
  <si>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</si>
  <si>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</si>
  <si>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</si>
  <si>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</si>
  <si>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</si>
  <si>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</si>
  <si>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</si>
  <si>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</si>
  <si>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</si>
  <si>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</si>
  <si>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</si>
  <si>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</si>
  <si>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</si>
  <si>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</si>
  <si>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</si>
  <si>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</si>
  <si>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</si>
  <si>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</si>
  <si>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</si>
  <si>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</si>
  <si>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</si>
  <si>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</si>
  <si>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</si>
  <si>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</si>
  <si>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</si>
  <si>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</si>
  <si>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</si>
  <si>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</si>
  <si>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</si>
  <si>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</si>
  <si>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</si>
  <si>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</si>
  <si>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</si>
  <si>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</si>
  <si>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</si>
  <si>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Y-left</t>
  </si>
  <si>
    <t>X-left</t>
  </si>
  <si>
    <t>Y-mid</t>
  </si>
  <si>
    <t>X-mid</t>
  </si>
  <si>
    <t>Y-right</t>
  </si>
  <si>
    <t>X-right</t>
  </si>
  <si>
    <t>Slope-right</t>
  </si>
  <si>
    <t>Slope-left</t>
  </si>
  <si>
    <t>Slope ration:</t>
  </si>
  <si>
    <t>Since slope ration is between 1/3 to 3, no need to transform horsepow.</t>
  </si>
  <si>
    <t>RESIDUAL OUTPUT</t>
  </si>
  <si>
    <t>Observation</t>
  </si>
  <si>
    <t>Predicted price(*1000)</t>
  </si>
  <si>
    <t>Residuals(Y-1var)</t>
  </si>
  <si>
    <t>Use residual from 1st step and second hightest t* absolute value - length to see if need transform length.</t>
  </si>
  <si>
    <t>Sort on X (length)</t>
  </si>
  <si>
    <t>Case#</t>
  </si>
  <si>
    <t>Slope ration</t>
  </si>
  <si>
    <t>Since slope ration is between 1/3 and 3, length does not need to transform.</t>
  </si>
  <si>
    <t>Use residual from 2nd step and fuel_cap to see if need transform fuel_cap</t>
  </si>
  <si>
    <t>Sort on X (fuel_cap)</t>
  </si>
  <si>
    <t xml:space="preserve">Since horse power has greatest t*, let's get the residual with one variable. </t>
  </si>
  <si>
    <t>Residuals (Y-1var)</t>
  </si>
  <si>
    <t>length has second highest t*, let's get the residual with two variables: horsepow and length</t>
  </si>
  <si>
    <t>Residuals(Y-2var)</t>
  </si>
  <si>
    <t>Which Third</t>
  </si>
  <si>
    <t>Slope ratio</t>
  </si>
  <si>
    <t>Random</t>
  </si>
  <si>
    <t>use 50 to get the three variables in regression tool to get coefficiant, and use the coefficiant to apply to last 25 and get the predictive value and error</t>
  </si>
  <si>
    <t>Then use the last 25 coefficiant to apply to first 50 to get the predictive value and see the error</t>
  </si>
  <si>
    <t>(y = 59.638 + 0.170*horsepw - 0.512*length + 1.999*fuel_cap) equation can be obtained by using 50 training data. Test data is brought into the equation to obtain prediction y (at this time, y is not the real prediction).</t>
  </si>
  <si>
    <t>predictive y (test)</t>
  </si>
  <si>
    <t>First 50 Training data :</t>
  </si>
  <si>
    <t>Last 25 test datas:</t>
  </si>
  <si>
    <t>&lt;-- sum of e^2</t>
  </si>
  <si>
    <t>X Variable 1</t>
  </si>
  <si>
    <t>X Variable 2</t>
  </si>
  <si>
    <t>X Variable 3</t>
  </si>
  <si>
    <t>By using last 25 test datas, the equation will become (y = 85.463 + 0.176*horsepow - 0.570* length + 0.778*fuel_cap)</t>
  </si>
  <si>
    <t>using 25 test data's coefficients in 50 training data to get prediction and error.</t>
  </si>
  <si>
    <t>(y-ŷ)^2</t>
  </si>
  <si>
    <t>Since slope ratio is not between 1/3 and 3, negative value means no need for transform due to XXXX.</t>
  </si>
  <si>
    <t>This is best euqation after using cross-validation:</t>
  </si>
  <si>
    <t>Y(Price) = 85.463 + 0.176X1 - 0.570X2 + 0.778X3</t>
  </si>
  <si>
    <t>Case</t>
  </si>
  <si>
    <t>Predictive Y</t>
  </si>
  <si>
    <t>Residuals</t>
  </si>
  <si>
    <t>&lt;--sd(residuals for lower half of x's residuals)</t>
  </si>
  <si>
    <t>&lt;--sd(residuals for upper half of x's residuals)</t>
  </si>
  <si>
    <t>&lt;--Ratio of stdev which is between 0.5 and 2.0</t>
  </si>
  <si>
    <t>Observation:</t>
  </si>
  <si>
    <t>k</t>
  </si>
  <si>
    <t>stuff in ()</t>
  </si>
  <si>
    <t>NORMSINV</t>
  </si>
  <si>
    <t>sorted errors</t>
  </si>
  <si>
    <t>This XY scatterplot has sorted errors on the vertical</t>
  </si>
  <si>
    <t xml:space="preserve">axis and the expected value (NORMSINV) on the </t>
  </si>
  <si>
    <t>horizontal axis.</t>
  </si>
  <si>
    <t>DW numerator</t>
  </si>
  <si>
    <t>DW Denominator</t>
  </si>
  <si>
    <t>DW:</t>
  </si>
  <si>
    <t>n=75</t>
  </si>
  <si>
    <t>dL: 1.47</t>
  </si>
  <si>
    <t>du: 1.64</t>
  </si>
  <si>
    <t>In one-side positive test at 2.5% with 75 observations and 3 variables (k=3).</t>
  </si>
  <si>
    <t>Assume:</t>
  </si>
  <si>
    <t>H0: 𝛒≤0 (no positive serial correlation)</t>
  </si>
  <si>
    <t>Ha: 𝛒&gt;0 (positive serial correlation)</t>
  </si>
  <si>
    <t>if d &lt; 1.47 Reject H0</t>
  </si>
  <si>
    <t>if d &gt; 1.64 Do not reject H0</t>
  </si>
  <si>
    <t>if 1.47 ≤ d ≤ 1.64  Incoclusive.</t>
  </si>
  <si>
    <t>DW &gt; du : 1.761 &gt; 1.64</t>
  </si>
  <si>
    <t xml:space="preserve">Hence, the null hypothesis of no positive serial correlation cannot be reject at 2.5% level of significant. </t>
  </si>
  <si>
    <t xml:space="preserve">curb_wgt has relative small t* absolute value now and it is not considered significant enough. </t>
  </si>
  <si>
    <t>So drop curb_wgt and run Y = f(horsepow, length, fuel_cap)</t>
  </si>
  <si>
    <t>predictive</t>
  </si>
  <si>
    <t>Error</t>
  </si>
  <si>
    <t>Y-hat</t>
  </si>
  <si>
    <t>R^2</t>
  </si>
  <si>
    <t>Sum of DW num</t>
  </si>
  <si>
    <t>Sum of DW denominator</t>
  </si>
  <si>
    <t>Y-2var</t>
  </si>
  <si>
    <t>Res Y-2var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</si>
  <si>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</si>
  <si>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</si>
  <si>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</si>
  <si>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</si>
  <si>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</si>
  <si>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</si>
  <si>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</si>
  <si>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</si>
  <si>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</si>
  <si>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</si>
  <si>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</si>
  <si>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</si>
  <si>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</si>
  <si>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</si>
  <si>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</si>
  <si>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</si>
  <si>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</si>
  <si>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</si>
  <si>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</si>
  <si>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</si>
  <si>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</si>
  <si>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</si>
  <si>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</si>
  <si>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</si>
  <si>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</si>
  <si>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Slope-Right</t>
  </si>
  <si>
    <t>Slope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</si>
</sst>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indexed="206"/>
      <name val="Calibri"/>
      <family val="2"/>
    </font>
    <font>
      <i/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3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3" borderId="0" xfId="0" applyFill="1"/>
    <xf numFmtId="0" fontId="1" fillId="0" borderId="2" xfId="0" applyFont="1" applyFill="1" applyBorder="1" applyAlignment="1">
      <alignment horizontal="centerContinuous"/>
    </xf>
    <xf numFmtId="0" fontId="0" fillId="0" borderId="0" xfId="0" applyFill="1"/>
    <xf numFmtId="0" fontId="0" fillId="2" borderId="0" xfId="0" applyFill="1" applyBorder="1" applyAlignment="1"/>
    <xf numFmtId="0" fontId="0" fillId="2" borderId="1" xfId="0" applyFill="1" applyBorder="1" applyAlignment="1"/>
    <xf numFmtId="0" fontId="1" fillId="2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0" fillId="4" borderId="0" xfId="0" applyFill="1"/>
    <xf numFmtId="0" fontId="0" fillId="5" borderId="0" xfId="0" applyFill="1"/>
    <xf numFmtId="0" fontId="2" fillId="0" borderId="0" xfId="0" applyFont="1"/>
    <xf numFmtId="0" fontId="3" fillId="0" borderId="0" xfId="0" applyFont="1" applyFill="1" applyBorder="1" applyAlignment="1">
      <alignment horizontal="center"/>
    </xf>
    <xf numFmtId="164" fontId="0" fillId="0" borderId="0" xfId="0" applyNumberFormat="1" applyFill="1"/>
    <xf numFmtId="0" fontId="6" fillId="0" borderId="0" xfId="0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Sheet1!$G$26</c:f>
              <c:strCache>
                <c:ptCount val="1"/>
                <c:pt idx="0">
                  <c:v>sorted errors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Sheet1!$F$27:$F$101</c:f>
              <c:numCache>
                <c:formatCode>General</c:formatCode>
                <c:ptCount val="75"/>
                <c:pt idx="0">
                  <c:v>-2.39520013073111</c:v>
                </c:pt>
                <c:pt idx="1">
                  <c:v>-2.021874015952312</c:v>
                </c:pt>
                <c:pt idx="2">
                  <c:v>-1.813417568674034</c:v>
                </c:pt>
                <c:pt idx="3">
                  <c:v>-1.662834767940941</c:v>
                </c:pt>
                <c:pt idx="4">
                  <c:v>-1.542617588184845</c:v>
                </c:pt>
                <c:pt idx="5">
                  <c:v>-1.441293931039018</c:v>
                </c:pt>
                <c:pt idx="6">
                  <c:v>-1.352924554089691</c:v>
                </c:pt>
                <c:pt idx="7">
                  <c:v>-1.274015826526125</c:v>
                </c:pt>
                <c:pt idx="8">
                  <c:v>-1.202329529360096</c:v>
                </c:pt>
                <c:pt idx="9">
                  <c:v>-1.136340819255391</c:v>
                </c:pt>
                <c:pt idx="10">
                  <c:v>-1.074961363852581</c:v>
                </c:pt>
                <c:pt idx="11">
                  <c:v>-1.017385452622135</c:v>
                </c:pt>
                <c:pt idx="12">
                  <c:v>-0.962998705782821</c:v>
                </c:pt>
                <c:pt idx="13">
                  <c:v>-0.911321035875467</c:v>
                </c:pt>
                <c:pt idx="14">
                  <c:v>-0.861969468931089</c:v>
                </c:pt>
                <c:pt idx="15">
                  <c:v>-0.81463304031258</c:v>
                </c:pt>
                <c:pt idx="16">
                  <c:v>-0.76905532945128</c:v>
                </c:pt>
                <c:pt idx="17">
                  <c:v>-0.725021993017232</c:v>
                </c:pt>
                <c:pt idx="18">
                  <c:v>-0.682351665022036</c:v>
                </c:pt>
                <c:pt idx="19">
                  <c:v>-0.640889182773632</c:v>
                </c:pt>
                <c:pt idx="20">
                  <c:v>-0.600500455407345</c:v>
                </c:pt>
                <c:pt idx="21">
                  <c:v>-0.561068515292923</c:v>
                </c:pt>
                <c:pt idx="22">
                  <c:v>-0.522490436142899</c:v>
                </c:pt>
                <c:pt idx="23">
                  <c:v>-0.484674896022781</c:v>
                </c:pt>
                <c:pt idx="24">
                  <c:v>-0.447540226866066</c:v>
                </c:pt>
                <c:pt idx="25">
                  <c:v>-0.411012835521054</c:v>
                </c:pt>
                <c:pt idx="26">
                  <c:v>-0.375025911618811</c:v>
                </c:pt>
                <c:pt idx="27">
                  <c:v>-0.339518358975194</c:v>
                </c:pt>
                <c:pt idx="28">
                  <c:v>-0.304433902622356</c:v>
                </c:pt>
                <c:pt idx="29">
                  <c:v>-0.269720334750891</c:v>
                </c:pt>
                <c:pt idx="30">
                  <c:v>-0.235328871069517</c:v>
                </c:pt>
                <c:pt idx="31">
                  <c:v>-0.201213595196664</c:v>
                </c:pt>
                <c:pt idx="32">
                  <c:v>-0.167330973268651</c:v>
                </c:pt>
                <c:pt idx="33">
                  <c:v>-0.133639424388071</c:v>
                </c:pt>
                <c:pt idx="34">
                  <c:v>-0.100098935129922</c:v>
                </c:pt>
                <c:pt idx="35">
                  <c:v>-0.0666707082754282</c:v>
                </c:pt>
                <c:pt idx="36">
                  <c:v>-0.033316837399432</c:v>
                </c:pt>
                <c:pt idx="37">
                  <c:v>0.0</c:v>
                </c:pt>
                <c:pt idx="38">
                  <c:v>0.033316837399432</c:v>
                </c:pt>
                <c:pt idx="39">
                  <c:v>0.066670708275428</c:v>
                </c:pt>
                <c:pt idx="40">
                  <c:v>0.100098935129923</c:v>
                </c:pt>
                <c:pt idx="41">
                  <c:v>0.133639424388071</c:v>
                </c:pt>
                <c:pt idx="42">
                  <c:v>0.167330973268651</c:v>
                </c:pt>
                <c:pt idx="43">
                  <c:v>0.201213595196664</c:v>
                </c:pt>
                <c:pt idx="44">
                  <c:v>0.235328871069517</c:v>
                </c:pt>
                <c:pt idx="45">
                  <c:v>0.269720334750891</c:v>
                </c:pt>
                <c:pt idx="46">
                  <c:v>0.304433902622356</c:v>
                </c:pt>
                <c:pt idx="47">
                  <c:v>0.339518358975194</c:v>
                </c:pt>
                <c:pt idx="48">
                  <c:v>0.375025911618811</c:v>
                </c:pt>
                <c:pt idx="49">
                  <c:v>0.411012835521055</c:v>
                </c:pt>
                <c:pt idx="50">
                  <c:v>0.447540226866066</c:v>
                </c:pt>
                <c:pt idx="51">
                  <c:v>0.484674896022781</c:v>
                </c:pt>
                <c:pt idx="52">
                  <c:v>0.522490436142899</c:v>
                </c:pt>
                <c:pt idx="53">
                  <c:v>0.561068515292923</c:v>
                </c:pt>
                <c:pt idx="54">
                  <c:v>0.600500455407345</c:v>
                </c:pt>
                <c:pt idx="55">
                  <c:v>0.640889182773632</c:v>
                </c:pt>
                <c:pt idx="56">
                  <c:v>0.682351665022036</c:v>
                </c:pt>
                <c:pt idx="57">
                  <c:v>0.725021993017232</c:v>
                </c:pt>
                <c:pt idx="58">
                  <c:v>0.76905532945128</c:v>
                </c:pt>
                <c:pt idx="59">
                  <c:v>0.81463304031258</c:v>
                </c:pt>
                <c:pt idx="60">
                  <c:v>0.861969468931089</c:v>
                </c:pt>
                <c:pt idx="61">
                  <c:v>0.911321035875467</c:v>
                </c:pt>
                <c:pt idx="62">
                  <c:v>0.96299870578282</c:v>
                </c:pt>
                <c:pt idx="63">
                  <c:v>1.017385452622135</c:v>
                </c:pt>
                <c:pt idx="64">
                  <c:v>1.074961363852581</c:v>
                </c:pt>
                <c:pt idx="65">
                  <c:v>1.136340819255391</c:v>
                </c:pt>
                <c:pt idx="66">
                  <c:v>1.202329529360096</c:v>
                </c:pt>
                <c:pt idx="67">
                  <c:v>1.274015826526125</c:v>
                </c:pt>
                <c:pt idx="68">
                  <c:v>1.352924554089691</c:v>
                </c:pt>
                <c:pt idx="69">
                  <c:v>1.441293931039019</c:v>
                </c:pt>
                <c:pt idx="70">
                  <c:v>1.542617588184845</c:v>
                </c:pt>
                <c:pt idx="71">
                  <c:v>1.662834767940941</c:v>
                </c:pt>
                <c:pt idx="72">
                  <c:v>1.813417568674035</c:v>
                </c:pt>
                <c:pt idx="73">
                  <c:v>2.021874015952312</c:v>
                </c:pt>
                <c:pt idx="74">
                  <c:v>2.39520013073111</c:v>
                </c:pt>
              </c:numCache>
            </c:numRef>
          </c:xVal>
          <c:yVal>
            <c:numRef>
              <c:f>Sheet1!$G$27:$G$101</c:f>
              <c:numCache>
                <c:formatCode>General</c:formatCode>
                <c:ptCount val="75"/>
                <c:pt idx="0">
                  <c:v>-25.62502968258194</c:v>
                </c:pt>
                <c:pt idx="1">
                  <c:v>-23.55213411666777</c:v>
                </c:pt>
                <c:pt idx="2">
                  <c:v>-23.08652554025468</c:v>
                </c:pt>
                <c:pt idx="3">
                  <c:v>-18.50029748645504</c:v>
                </c:pt>
                <c:pt idx="4">
                  <c:v>-17.85151178857124</c:v>
                </c:pt>
                <c:pt idx="5">
                  <c:v>-16.52782388162491</c:v>
                </c:pt>
                <c:pt idx="6">
                  <c:v>-12.91691918645134</c:v>
                </c:pt>
                <c:pt idx="7">
                  <c:v>-12.68368617847801</c:v>
                </c:pt>
                <c:pt idx="8">
                  <c:v>-12.40622364070456</c:v>
                </c:pt>
                <c:pt idx="9">
                  <c:v>-12.25976401015563</c:v>
                </c:pt>
                <c:pt idx="10">
                  <c:v>-12.05934609576605</c:v>
                </c:pt>
                <c:pt idx="11">
                  <c:v>-11.2874408909488</c:v>
                </c:pt>
                <c:pt idx="12">
                  <c:v>-11.19698627792451</c:v>
                </c:pt>
                <c:pt idx="13">
                  <c:v>-8.45221052248898</c:v>
                </c:pt>
                <c:pt idx="14">
                  <c:v>-7.918137568395618</c:v>
                </c:pt>
                <c:pt idx="15">
                  <c:v>-7.817353477277994</c:v>
                </c:pt>
                <c:pt idx="16">
                  <c:v>-7.590530726537619</c:v>
                </c:pt>
                <c:pt idx="17">
                  <c:v>-6.419175316980954</c:v>
                </c:pt>
                <c:pt idx="18">
                  <c:v>-6.361811105511321</c:v>
                </c:pt>
                <c:pt idx="19">
                  <c:v>-5.847258075328899</c:v>
                </c:pt>
                <c:pt idx="20">
                  <c:v>-5.761024666912071</c:v>
                </c:pt>
                <c:pt idx="21">
                  <c:v>-5.245531697764019</c:v>
                </c:pt>
                <c:pt idx="22">
                  <c:v>-4.597319522042795</c:v>
                </c:pt>
                <c:pt idx="23">
                  <c:v>-4.240117568113817</c:v>
                </c:pt>
                <c:pt idx="24">
                  <c:v>-4.2327508013379</c:v>
                </c:pt>
                <c:pt idx="25">
                  <c:v>-4.096369589292653</c:v>
                </c:pt>
                <c:pt idx="26">
                  <c:v>-2.936363312650563</c:v>
                </c:pt>
                <c:pt idx="27">
                  <c:v>-2.692172536311329</c:v>
                </c:pt>
                <c:pt idx="28">
                  <c:v>-2.415932939530464</c:v>
                </c:pt>
                <c:pt idx="29">
                  <c:v>-2.27696352820951</c:v>
                </c:pt>
                <c:pt idx="30">
                  <c:v>-2.086328509465577</c:v>
                </c:pt>
                <c:pt idx="31">
                  <c:v>-1.667263986221311</c:v>
                </c:pt>
                <c:pt idx="32">
                  <c:v>-1.226620108456927</c:v>
                </c:pt>
                <c:pt idx="33">
                  <c:v>-1.208749886191733</c:v>
                </c:pt>
                <c:pt idx="34">
                  <c:v>-1.033692064177856</c:v>
                </c:pt>
                <c:pt idx="35">
                  <c:v>-1.004541599719524</c:v>
                </c:pt>
                <c:pt idx="36">
                  <c:v>-0.239637095125001</c:v>
                </c:pt>
                <c:pt idx="37">
                  <c:v>-0.0668546243096202</c:v>
                </c:pt>
                <c:pt idx="38">
                  <c:v>0.243547240981925</c:v>
                </c:pt>
                <c:pt idx="39">
                  <c:v>0.662477546947286</c:v>
                </c:pt>
                <c:pt idx="40">
                  <c:v>1.00670068333595</c:v>
                </c:pt>
                <c:pt idx="41">
                  <c:v>1.012146411364988</c:v>
                </c:pt>
                <c:pt idx="42">
                  <c:v>1.269599600457781</c:v>
                </c:pt>
                <c:pt idx="43">
                  <c:v>1.594832544003417</c:v>
                </c:pt>
                <c:pt idx="44">
                  <c:v>2.29721937112356</c:v>
                </c:pt>
                <c:pt idx="45">
                  <c:v>2.443600588347092</c:v>
                </c:pt>
                <c:pt idx="46">
                  <c:v>2.506066107281256</c:v>
                </c:pt>
                <c:pt idx="47">
                  <c:v>2.542095174617955</c:v>
                </c:pt>
                <c:pt idx="48">
                  <c:v>2.575454964774007</c:v>
                </c:pt>
                <c:pt idx="49">
                  <c:v>3.06779282054299</c:v>
                </c:pt>
                <c:pt idx="50">
                  <c:v>3.291598461338697</c:v>
                </c:pt>
                <c:pt idx="51">
                  <c:v>3.498809615163264</c:v>
                </c:pt>
                <c:pt idx="52">
                  <c:v>3.514755075263604</c:v>
                </c:pt>
                <c:pt idx="53">
                  <c:v>3.626880005224191</c:v>
                </c:pt>
                <c:pt idx="54">
                  <c:v>3.991660337205783</c:v>
                </c:pt>
                <c:pt idx="55">
                  <c:v>5.549610005778422</c:v>
                </c:pt>
                <c:pt idx="56">
                  <c:v>5.909619989238386</c:v>
                </c:pt>
                <c:pt idx="57">
                  <c:v>6.194011285587003</c:v>
                </c:pt>
                <c:pt idx="58">
                  <c:v>7.602094527000609</c:v>
                </c:pt>
                <c:pt idx="59">
                  <c:v>8.518746338051002</c:v>
                </c:pt>
                <c:pt idx="60">
                  <c:v>8.812394474957933</c:v>
                </c:pt>
                <c:pt idx="61">
                  <c:v>8.847485950839704</c:v>
                </c:pt>
                <c:pt idx="62">
                  <c:v>8.925175814073284</c:v>
                </c:pt>
                <c:pt idx="63">
                  <c:v>9.058777985631327</c:v>
                </c:pt>
                <c:pt idx="64">
                  <c:v>11.72524773468964</c:v>
                </c:pt>
                <c:pt idx="65">
                  <c:v>12.77379015962975</c:v>
                </c:pt>
                <c:pt idx="66">
                  <c:v>12.89935335129703</c:v>
                </c:pt>
                <c:pt idx="67">
                  <c:v>13.40202923763716</c:v>
                </c:pt>
                <c:pt idx="68">
                  <c:v>14.34382203956127</c:v>
                </c:pt>
                <c:pt idx="69">
                  <c:v>16.53928411695532</c:v>
                </c:pt>
                <c:pt idx="70">
                  <c:v>18.43052699238275</c:v>
                </c:pt>
                <c:pt idx="71">
                  <c:v>21.23949715162411</c:v>
                </c:pt>
                <c:pt idx="72">
                  <c:v>22.42714938546784</c:v>
                </c:pt>
                <c:pt idx="73">
                  <c:v>22.9375519688411</c:v>
                </c:pt>
                <c:pt idx="74">
                  <c:v>32.10699454772315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556128"/>
        <c:axId val="-2044459696"/>
      </c:scatterChart>
      <c:valAx>
        <c:axId val="-20455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459696"/>
        <c:crosses val="autoZero"/>
        <c:crossBetween val="midCat"/>
      </c:valAx>
      <c:valAx>
        <c:axId val="-204445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5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Sheet1!$F$188</c:f>
              <c:strCache>
                <c:ptCount val="1"/>
                <c:pt idx="0">
                  <c:v>R^2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Sheet1!$E$189:$E$263</c:f>
              <c:numCache>
                <c:formatCode>General</c:formatCode>
                <c:ptCount val="75"/>
                <c:pt idx="0">
                  <c:v>45.40454159971952</c:v>
                </c:pt>
                <c:pt idx="1">
                  <c:v>27.56726398622131</c:v>
                </c:pt>
                <c:pt idx="2">
                  <c:v>29.93220717945701</c:v>
                </c:pt>
                <c:pt idx="3">
                  <c:v>43.36102466691207</c:v>
                </c:pt>
                <c:pt idx="4">
                  <c:v>26.07632850946558</c:v>
                </c:pt>
                <c:pt idx="5">
                  <c:v>30.4352449247364</c:v>
                </c:pt>
                <c:pt idx="6">
                  <c:v>39.2973195220428</c:v>
                </c:pt>
                <c:pt idx="7">
                  <c:v>40.77620984037024</c:v>
                </c:pt>
                <c:pt idx="8">
                  <c:v>54.3979054729994</c:v>
                </c:pt>
                <c:pt idx="9">
                  <c:v>39.37475226531036</c:v>
                </c:pt>
                <c:pt idx="10">
                  <c:v>27.85064664870297</c:v>
                </c:pt>
                <c:pt idx="11">
                  <c:v>31.47285061453216</c:v>
                </c:pt>
                <c:pt idx="12">
                  <c:v>27.52038999422158</c:v>
                </c:pt>
                <c:pt idx="13">
                  <c:v>25.61593293953046</c:v>
                </c:pt>
                <c:pt idx="14">
                  <c:v>44.2327508013379</c:v>
                </c:pt>
                <c:pt idx="15">
                  <c:v>41.82976401015563</c:v>
                </c:pt>
                <c:pt idx="16">
                  <c:v>40.80098871441299</c:v>
                </c:pt>
                <c:pt idx="17">
                  <c:v>43.23511756811381</c:v>
                </c:pt>
                <c:pt idx="18">
                  <c:v>44.28893389271874</c:v>
                </c:pt>
                <c:pt idx="19">
                  <c:v>73.92540039954221</c:v>
                </c:pt>
                <c:pt idx="20">
                  <c:v>18.09833966279422</c:v>
                </c:pt>
                <c:pt idx="21">
                  <c:v>58.06181110551132</c:v>
                </c:pt>
                <c:pt idx="22">
                  <c:v>43.65934609576605</c:v>
                </c:pt>
                <c:pt idx="23">
                  <c:v>42.85151178857124</c:v>
                </c:pt>
                <c:pt idx="24">
                  <c:v>34.89813756839562</c:v>
                </c:pt>
                <c:pt idx="25">
                  <c:v>20.34797076236284</c:v>
                </c:pt>
                <c:pt idx="26">
                  <c:v>53.02213411666776</c:v>
                </c:pt>
                <c:pt idx="27">
                  <c:v>108.7105028483759</c:v>
                </c:pt>
                <c:pt idx="28">
                  <c:v>18.19251404916029</c:v>
                </c:pt>
                <c:pt idx="29">
                  <c:v>56.11502968258194</c:v>
                </c:pt>
                <c:pt idx="30">
                  <c:v>42.153686178478</c:v>
                </c:pt>
                <c:pt idx="31">
                  <c:v>15.50639941165291</c:v>
                </c:pt>
                <c:pt idx="32">
                  <c:v>49.75652554025469</c:v>
                </c:pt>
                <c:pt idx="33">
                  <c:v>35.61735347727799</c:v>
                </c:pt>
                <c:pt idx="34">
                  <c:v>20.78369206417786</c:v>
                </c:pt>
                <c:pt idx="35">
                  <c:v>26.80636331265056</c:v>
                </c:pt>
                <c:pt idx="36">
                  <c:v>28.54636958929265</c:v>
                </c:pt>
                <c:pt idx="37">
                  <c:v>16.40374988619173</c:v>
                </c:pt>
                <c:pt idx="38">
                  <c:v>30.24053072653762</c:v>
                </c:pt>
                <c:pt idx="39">
                  <c:v>48.80622364070456</c:v>
                </c:pt>
                <c:pt idx="40">
                  <c:v>36.75617796043873</c:v>
                </c:pt>
                <c:pt idx="41">
                  <c:v>50.55029748645504</c:v>
                </c:pt>
                <c:pt idx="42">
                  <c:v>30.84122201436867</c:v>
                </c:pt>
                <c:pt idx="43">
                  <c:v>66.52482418592671</c:v>
                </c:pt>
                <c:pt idx="44">
                  <c:v>44.21685462430962</c:v>
                </c:pt>
                <c:pt idx="45">
                  <c:v>46.06645275901808</c:v>
                </c:pt>
                <c:pt idx="46">
                  <c:v>82.24917531698095</c:v>
                </c:pt>
                <c:pt idx="47">
                  <c:v>40.39329931666405</c:v>
                </c:pt>
                <c:pt idx="48">
                  <c:v>45.53125366194899</c:v>
                </c:pt>
                <c:pt idx="49">
                  <c:v>68.06244803115891</c:v>
                </c:pt>
                <c:pt idx="50">
                  <c:v>40.90516745599658</c:v>
                </c:pt>
                <c:pt idx="51">
                  <c:v>64.15221052248899</c:v>
                </c:pt>
                <c:pt idx="52">
                  <c:v>62.14300545227685</c:v>
                </c:pt>
                <c:pt idx="53">
                  <c:v>28.6972580753289</c:v>
                </c:pt>
                <c:pt idx="54">
                  <c:v>14.26311999477581</c:v>
                </c:pt>
                <c:pt idx="55">
                  <c:v>23.08785358863501</c:v>
                </c:pt>
                <c:pt idx="56">
                  <c:v>22.65790482538204</c:v>
                </c:pt>
                <c:pt idx="57">
                  <c:v>47.16691918645133</c:v>
                </c:pt>
                <c:pt idx="58">
                  <c:v>50.18760552504207</c:v>
                </c:pt>
                <c:pt idx="59">
                  <c:v>50.26071588304467</c:v>
                </c:pt>
                <c:pt idx="60">
                  <c:v>44.02282388162492</c:v>
                </c:pt>
                <c:pt idx="61">
                  <c:v>29.74053169776402</c:v>
                </c:pt>
                <c:pt idx="62">
                  <c:v>27.87162010845693</c:v>
                </c:pt>
                <c:pt idx="63">
                  <c:v>16.3084015386613</c:v>
                </c:pt>
                <c:pt idx="64">
                  <c:v>28.12696352820951</c:v>
                </c:pt>
                <c:pt idx="65">
                  <c:v>24.534637095125</c:v>
                </c:pt>
                <c:pt idx="66">
                  <c:v>30.11038001076162</c:v>
                </c:pt>
                <c:pt idx="67">
                  <c:v>39.8824408909488</c:v>
                </c:pt>
                <c:pt idx="68">
                  <c:v>25.88717253631133</c:v>
                </c:pt>
                <c:pt idx="69">
                  <c:v>32.09198627792451</c:v>
                </c:pt>
                <c:pt idx="70">
                  <c:v>16.59778062887644</c:v>
                </c:pt>
                <c:pt idx="71">
                  <c:v>21.79619038483674</c:v>
                </c:pt>
                <c:pt idx="72">
                  <c:v>31.124545035226</c:v>
                </c:pt>
                <c:pt idx="73">
                  <c:v>35.38752245305271</c:v>
                </c:pt>
                <c:pt idx="74">
                  <c:v>21.21947300761725</c:v>
                </c:pt>
              </c:numCache>
            </c:numRef>
          </c:xVal>
          <c:yVal>
            <c:numRef>
              <c:f>Sheet1!$F$189:$F$263</c:f>
              <c:numCache>
                <c:formatCode>General</c:formatCode>
                <c:ptCount val="75"/>
                <c:pt idx="0">
                  <c:v>1.009103825567052</c:v>
                </c:pt>
                <c:pt idx="1">
                  <c:v>2.779769199750576</c:v>
                </c:pt>
                <c:pt idx="2">
                  <c:v>9.411352789775119</c:v>
                </c:pt>
                <c:pt idx="3">
                  <c:v>33.18940521276934</c:v>
                </c:pt>
                <c:pt idx="4">
                  <c:v>4.352766649408857</c:v>
                </c:pt>
                <c:pt idx="5">
                  <c:v>12.35350323909126</c:v>
                </c:pt>
                <c:pt idx="6">
                  <c:v>21.1353467877558</c:v>
                </c:pt>
                <c:pt idx="7">
                  <c:v>163.169715042254</c:v>
                </c:pt>
                <c:pt idx="8">
                  <c:v>57.79184119745262</c:v>
                </c:pt>
                <c:pt idx="9">
                  <c:v>137.4814344398445</c:v>
                </c:pt>
                <c:pt idx="10">
                  <c:v>166.393316881618</c:v>
                </c:pt>
                <c:pt idx="11">
                  <c:v>502.9770295580906</c:v>
                </c:pt>
                <c:pt idx="12">
                  <c:v>30.79817121623598</c:v>
                </c:pt>
                <c:pt idx="13">
                  <c:v>5.836731968308308</c:v>
                </c:pt>
                <c:pt idx="14">
                  <c:v>17.91617934622664</c:v>
                </c:pt>
                <c:pt idx="15">
                  <c:v>150.3018135847072</c:v>
                </c:pt>
                <c:pt idx="16">
                  <c:v>38.36577580597915</c:v>
                </c:pt>
                <c:pt idx="17">
                  <c:v>17.97859699142743</c:v>
                </c:pt>
                <c:pt idx="18">
                  <c:v>6.28036733406383</c:v>
                </c:pt>
                <c:pt idx="19">
                  <c:v>1.611883145482557</c:v>
                </c:pt>
                <c:pt idx="20">
                  <c:v>15.93335224762178</c:v>
                </c:pt>
                <c:pt idx="21">
                  <c:v>40.47264054220719</c:v>
                </c:pt>
                <c:pt idx="22">
                  <c:v>145.427828257468</c:v>
                </c:pt>
                <c:pt idx="23">
                  <c:v>318.6764731374981</c:v>
                </c:pt>
                <c:pt idx="24">
                  <c:v>62.69690255203807</c:v>
                </c:pt>
                <c:pt idx="25">
                  <c:v>179.6143876864813</c:v>
                </c:pt>
                <c:pt idx="26">
                  <c:v>554.7030214495057</c:v>
                </c:pt>
                <c:pt idx="27">
                  <c:v>451.1162392538486</c:v>
                </c:pt>
                <c:pt idx="28">
                  <c:v>78.27800765030595</c:v>
                </c:pt>
                <c:pt idx="29">
                  <c:v>656.6421462332056</c:v>
                </c:pt>
                <c:pt idx="30">
                  <c:v>160.875895074114</c:v>
                </c:pt>
                <c:pt idx="31">
                  <c:v>5.971183835370254</c:v>
                </c:pt>
                <c:pt idx="32">
                  <c:v>532.9876615208318</c:v>
                </c:pt>
                <c:pt idx="33">
                  <c:v>61.11101538871034</c:v>
                </c:pt>
                <c:pt idx="34">
                  <c:v>1.068519283544277</c:v>
                </c:pt>
                <c:pt idx="35">
                  <c:v>8.62222950388019</c:v>
                </c:pt>
                <c:pt idx="36">
                  <c:v>16.78024381208166</c:v>
                </c:pt>
                <c:pt idx="37">
                  <c:v>1.461076287368526</c:v>
                </c:pt>
                <c:pt idx="38">
                  <c:v>57.6161567105117</c:v>
                </c:pt>
                <c:pt idx="39">
                  <c:v>153.9143850231767</c:v>
                </c:pt>
                <c:pt idx="40">
                  <c:v>205.7452307026035</c:v>
                </c:pt>
                <c:pt idx="41">
                  <c:v>342.2610070873346</c:v>
                </c:pt>
                <c:pt idx="42">
                  <c:v>82.06145859295876</c:v>
                </c:pt>
                <c:pt idx="43">
                  <c:v>79.65876331211872</c:v>
                </c:pt>
                <c:pt idx="44">
                  <c:v>0.00446954079158046</c:v>
                </c:pt>
                <c:pt idx="45">
                  <c:v>0.0593152585899081</c:v>
                </c:pt>
                <c:pt idx="46">
                  <c:v>41.20581175013753</c:v>
                </c:pt>
                <c:pt idx="47">
                  <c:v>1.013446265829069</c:v>
                </c:pt>
                <c:pt idx="48">
                  <c:v>72.56903917205736</c:v>
                </c:pt>
                <c:pt idx="49">
                  <c:v>526.1312903232858</c:v>
                </c:pt>
                <c:pt idx="50">
                  <c:v>2.54349084341241</c:v>
                </c:pt>
                <c:pt idx="51">
                  <c:v>71.43986271647348</c:v>
                </c:pt>
                <c:pt idx="52">
                  <c:v>1030.859098887524</c:v>
                </c:pt>
                <c:pt idx="53">
                  <c:v>34.19042699949902</c:v>
                </c:pt>
                <c:pt idx="54">
                  <c:v>13.15425857229503</c:v>
                </c:pt>
                <c:pt idx="55">
                  <c:v>1.024440358039023</c:v>
                </c:pt>
                <c:pt idx="56">
                  <c:v>6.462247876815893</c:v>
                </c:pt>
                <c:pt idx="57">
                  <c:v>166.8468012693147</c:v>
                </c:pt>
                <c:pt idx="58">
                  <c:v>77.65829638226911</c:v>
                </c:pt>
                <c:pt idx="59">
                  <c:v>273.5479191013706</c:v>
                </c:pt>
                <c:pt idx="60">
                  <c:v>273.1689622620109</c:v>
                </c:pt>
                <c:pt idx="61">
                  <c:v>27.51560279224707</c:v>
                </c:pt>
                <c:pt idx="62">
                  <c:v>1.504596890470885</c:v>
                </c:pt>
                <c:pt idx="63">
                  <c:v>10.83462043068728</c:v>
                </c:pt>
                <c:pt idx="64">
                  <c:v>5.184562908796301</c:v>
                </c:pt>
                <c:pt idx="65">
                  <c:v>0.0574259373599489</c:v>
                </c:pt>
                <c:pt idx="66">
                  <c:v>34.92360841720591</c:v>
                </c:pt>
                <c:pt idx="67">
                  <c:v>127.4063218666631</c:v>
                </c:pt>
                <c:pt idx="68">
                  <c:v>7.247792965268974</c:v>
                </c:pt>
                <c:pt idx="69">
                  <c:v>125.3725017080297</c:v>
                </c:pt>
                <c:pt idx="70">
                  <c:v>5.277216839065327</c:v>
                </c:pt>
                <c:pt idx="71">
                  <c:v>12.24166872315891</c:v>
                </c:pt>
                <c:pt idx="72">
                  <c:v>6.632968275579082</c:v>
                </c:pt>
                <c:pt idx="73">
                  <c:v>0.438876500209294</c:v>
                </c:pt>
                <c:pt idx="74">
                  <c:v>339.6843252169491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4628368"/>
        <c:axId val="-2041544112"/>
      </c:scatterChart>
      <c:valAx>
        <c:axId val="-204462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544112"/>
        <c:crosses val="autoZero"/>
        <c:crossBetween val="midCat"/>
      </c:valAx>
      <c:valAx>
        <c:axId val="-20415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62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'Homoscedascity&amp;Normality'!$H$91</c:f>
              <c:strCache>
                <c:ptCount val="1"/>
                <c:pt idx="0">
                  <c:v>sorted errors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'Homoscedascity&amp;Normality'!$G$92:$G$166</c:f>
              <c:numCache>
                <c:formatCode>General</c:formatCode>
                <c:ptCount val="75"/>
                <c:pt idx="0">
                  <c:v>-2.39520013073111</c:v>
                </c:pt>
                <c:pt idx="1">
                  <c:v>-2.021874015952312</c:v>
                </c:pt>
                <c:pt idx="2">
                  <c:v>-1.813417568674034</c:v>
                </c:pt>
                <c:pt idx="3">
                  <c:v>-1.662834767940941</c:v>
                </c:pt>
                <c:pt idx="4">
                  <c:v>-1.542617588184845</c:v>
                </c:pt>
                <c:pt idx="5">
                  <c:v>-1.441293931039018</c:v>
                </c:pt>
                <c:pt idx="6">
                  <c:v>-1.352924554089691</c:v>
                </c:pt>
                <c:pt idx="7">
                  <c:v>-1.274015826526125</c:v>
                </c:pt>
                <c:pt idx="8">
                  <c:v>-1.202329529360096</c:v>
                </c:pt>
                <c:pt idx="9">
                  <c:v>-1.136340819255391</c:v>
                </c:pt>
                <c:pt idx="10">
                  <c:v>-1.074961363852581</c:v>
                </c:pt>
                <c:pt idx="11">
                  <c:v>-1.017385452622135</c:v>
                </c:pt>
                <c:pt idx="12">
                  <c:v>-0.962998705782821</c:v>
                </c:pt>
                <c:pt idx="13">
                  <c:v>-0.911321035875467</c:v>
                </c:pt>
                <c:pt idx="14">
                  <c:v>-0.861969468931089</c:v>
                </c:pt>
                <c:pt idx="15">
                  <c:v>-0.81463304031258</c:v>
                </c:pt>
                <c:pt idx="16">
                  <c:v>-0.76905532945128</c:v>
                </c:pt>
                <c:pt idx="17">
                  <c:v>-0.725021993017232</c:v>
                </c:pt>
                <c:pt idx="18">
                  <c:v>-0.682351665022036</c:v>
                </c:pt>
                <c:pt idx="19">
                  <c:v>-0.640889182773632</c:v>
                </c:pt>
                <c:pt idx="20">
                  <c:v>-0.600500455407345</c:v>
                </c:pt>
                <c:pt idx="21">
                  <c:v>-0.561068515292923</c:v>
                </c:pt>
                <c:pt idx="22">
                  <c:v>-0.522490436142899</c:v>
                </c:pt>
                <c:pt idx="23">
                  <c:v>-0.484674896022781</c:v>
                </c:pt>
                <c:pt idx="24">
                  <c:v>-0.447540226866066</c:v>
                </c:pt>
                <c:pt idx="25">
                  <c:v>-0.411012835521054</c:v>
                </c:pt>
                <c:pt idx="26">
                  <c:v>-0.375025911618811</c:v>
                </c:pt>
                <c:pt idx="27">
                  <c:v>-0.339518358975194</c:v>
                </c:pt>
                <c:pt idx="28">
                  <c:v>-0.304433902622356</c:v>
                </c:pt>
                <c:pt idx="29">
                  <c:v>-0.269720334750891</c:v>
                </c:pt>
                <c:pt idx="30">
                  <c:v>-0.235328871069517</c:v>
                </c:pt>
                <c:pt idx="31">
                  <c:v>-0.201213595196664</c:v>
                </c:pt>
                <c:pt idx="32">
                  <c:v>-0.167330973268651</c:v>
                </c:pt>
                <c:pt idx="33">
                  <c:v>-0.133639424388071</c:v>
                </c:pt>
                <c:pt idx="34">
                  <c:v>-0.100098935129922</c:v>
                </c:pt>
                <c:pt idx="35">
                  <c:v>-0.0666707082754282</c:v>
                </c:pt>
                <c:pt idx="36">
                  <c:v>-0.033316837399432</c:v>
                </c:pt>
                <c:pt idx="37">
                  <c:v>0.0</c:v>
                </c:pt>
                <c:pt idx="38">
                  <c:v>0.033316837399432</c:v>
                </c:pt>
                <c:pt idx="39">
                  <c:v>0.066670708275428</c:v>
                </c:pt>
                <c:pt idx="40">
                  <c:v>0.100098935129923</c:v>
                </c:pt>
                <c:pt idx="41">
                  <c:v>0.133639424388071</c:v>
                </c:pt>
                <c:pt idx="42">
                  <c:v>0.167330973268651</c:v>
                </c:pt>
                <c:pt idx="43">
                  <c:v>0.201213595196664</c:v>
                </c:pt>
                <c:pt idx="44">
                  <c:v>0.235328871069517</c:v>
                </c:pt>
                <c:pt idx="45">
                  <c:v>0.269720334750891</c:v>
                </c:pt>
                <c:pt idx="46">
                  <c:v>0.304433902622356</c:v>
                </c:pt>
                <c:pt idx="47">
                  <c:v>0.339518358975194</c:v>
                </c:pt>
                <c:pt idx="48">
                  <c:v>0.375025911618811</c:v>
                </c:pt>
                <c:pt idx="49">
                  <c:v>0.411012835521055</c:v>
                </c:pt>
                <c:pt idx="50">
                  <c:v>0.447540226866066</c:v>
                </c:pt>
                <c:pt idx="51">
                  <c:v>0.484674896022781</c:v>
                </c:pt>
                <c:pt idx="52">
                  <c:v>0.522490436142899</c:v>
                </c:pt>
                <c:pt idx="53">
                  <c:v>0.561068515292923</c:v>
                </c:pt>
                <c:pt idx="54">
                  <c:v>0.600500455407345</c:v>
                </c:pt>
                <c:pt idx="55">
                  <c:v>0.640889182773632</c:v>
                </c:pt>
                <c:pt idx="56">
                  <c:v>0.682351665022036</c:v>
                </c:pt>
                <c:pt idx="57">
                  <c:v>0.725021993017232</c:v>
                </c:pt>
                <c:pt idx="58">
                  <c:v>0.76905532945128</c:v>
                </c:pt>
                <c:pt idx="59">
                  <c:v>0.81463304031258</c:v>
                </c:pt>
                <c:pt idx="60">
                  <c:v>0.861969468931089</c:v>
                </c:pt>
                <c:pt idx="61">
                  <c:v>0.911321035875467</c:v>
                </c:pt>
                <c:pt idx="62">
                  <c:v>0.96299870578282</c:v>
                </c:pt>
                <c:pt idx="63">
                  <c:v>1.017385452622135</c:v>
                </c:pt>
                <c:pt idx="64">
                  <c:v>1.074961363852581</c:v>
                </c:pt>
                <c:pt idx="65">
                  <c:v>1.136340819255391</c:v>
                </c:pt>
                <c:pt idx="66">
                  <c:v>1.202329529360096</c:v>
                </c:pt>
                <c:pt idx="67">
                  <c:v>1.274015826526125</c:v>
                </c:pt>
                <c:pt idx="68">
                  <c:v>1.352924554089691</c:v>
                </c:pt>
                <c:pt idx="69">
                  <c:v>1.441293931039019</c:v>
                </c:pt>
                <c:pt idx="70">
                  <c:v>1.542617588184845</c:v>
                </c:pt>
                <c:pt idx="71">
                  <c:v>1.662834767940941</c:v>
                </c:pt>
                <c:pt idx="72">
                  <c:v>1.813417568674035</c:v>
                </c:pt>
                <c:pt idx="73">
                  <c:v>2.021874015952312</c:v>
                </c:pt>
                <c:pt idx="74">
                  <c:v>2.39520013073111</c:v>
                </c:pt>
              </c:numCache>
            </c:numRef>
          </c:xVal>
          <c:yVal>
            <c:numRef>
              <c:f>'Homoscedascity&amp;Normality'!$H$92:$H$166</c:f>
              <c:numCache>
                <c:formatCode>General</c:formatCode>
                <c:ptCount val="75"/>
                <c:pt idx="0">
                  <c:v>-20.9670222099997</c:v>
                </c:pt>
                <c:pt idx="1">
                  <c:v>-20.16054546056652</c:v>
                </c:pt>
                <c:pt idx="2">
                  <c:v>-15.5194479307779</c:v>
                </c:pt>
                <c:pt idx="3">
                  <c:v>-14.6069252929827</c:v>
                </c:pt>
                <c:pt idx="4">
                  <c:v>-14.17487741806577</c:v>
                </c:pt>
                <c:pt idx="5">
                  <c:v>-12.6372159863004</c:v>
                </c:pt>
                <c:pt idx="6">
                  <c:v>-11.36340603109106</c:v>
                </c:pt>
                <c:pt idx="7">
                  <c:v>-10.0187984977697</c:v>
                </c:pt>
                <c:pt idx="8">
                  <c:v>-9.703452747024066</c:v>
                </c:pt>
                <c:pt idx="9">
                  <c:v>-8.218695984398877</c:v>
                </c:pt>
                <c:pt idx="10">
                  <c:v>-7.779779757722842</c:v>
                </c:pt>
                <c:pt idx="11">
                  <c:v>-7.184079001155986</c:v>
                </c:pt>
                <c:pt idx="12">
                  <c:v>-4.986783341364564</c:v>
                </c:pt>
                <c:pt idx="13">
                  <c:v>-4.912799214930085</c:v>
                </c:pt>
                <c:pt idx="14">
                  <c:v>-3.358141280103378</c:v>
                </c:pt>
                <c:pt idx="15">
                  <c:v>-2.723578416999622</c:v>
                </c:pt>
                <c:pt idx="16">
                  <c:v>-2.535382152030277</c:v>
                </c:pt>
                <c:pt idx="17">
                  <c:v>-2.283654159652577</c:v>
                </c:pt>
                <c:pt idx="18">
                  <c:v>-2.225137817529414</c:v>
                </c:pt>
                <c:pt idx="19">
                  <c:v>-2.042659266900852</c:v>
                </c:pt>
                <c:pt idx="20">
                  <c:v>-1.998226779096743</c:v>
                </c:pt>
                <c:pt idx="21">
                  <c:v>-1.929798259642915</c:v>
                </c:pt>
                <c:pt idx="22">
                  <c:v>-1.768228628597498</c:v>
                </c:pt>
                <c:pt idx="23">
                  <c:v>-1.744189259994577</c:v>
                </c:pt>
                <c:pt idx="24">
                  <c:v>-1.571707826626575</c:v>
                </c:pt>
                <c:pt idx="25">
                  <c:v>-1.330673795892292</c:v>
                </c:pt>
                <c:pt idx="26">
                  <c:v>-1.036711148524823</c:v>
                </c:pt>
                <c:pt idx="27">
                  <c:v>0.340347234694637</c:v>
                </c:pt>
                <c:pt idx="28">
                  <c:v>0.890521392490626</c:v>
                </c:pt>
                <c:pt idx="29">
                  <c:v>0.947397711487042</c:v>
                </c:pt>
                <c:pt idx="30">
                  <c:v>1.089484674992605</c:v>
                </c:pt>
                <c:pt idx="31">
                  <c:v>1.111468849121792</c:v>
                </c:pt>
                <c:pt idx="32">
                  <c:v>1.405526573112017</c:v>
                </c:pt>
                <c:pt idx="33">
                  <c:v>2.052953342067653</c:v>
                </c:pt>
                <c:pt idx="34">
                  <c:v>2.149464727417447</c:v>
                </c:pt>
                <c:pt idx="35">
                  <c:v>2.860759230138854</c:v>
                </c:pt>
                <c:pt idx="36">
                  <c:v>3.570680071715998</c:v>
                </c:pt>
                <c:pt idx="37">
                  <c:v>3.58782924209003</c:v>
                </c:pt>
                <c:pt idx="38">
                  <c:v>3.762826163374942</c:v>
                </c:pt>
                <c:pt idx="39">
                  <c:v>3.830273640916534</c:v>
                </c:pt>
                <c:pt idx="40">
                  <c:v>3.90619185786786</c:v>
                </c:pt>
                <c:pt idx="41">
                  <c:v>4.114600089788254</c:v>
                </c:pt>
                <c:pt idx="42">
                  <c:v>4.14742317697743</c:v>
                </c:pt>
                <c:pt idx="43">
                  <c:v>4.184731620004978</c:v>
                </c:pt>
                <c:pt idx="44">
                  <c:v>4.62116242594115</c:v>
                </c:pt>
                <c:pt idx="45">
                  <c:v>5.369142852524483</c:v>
                </c:pt>
                <c:pt idx="46">
                  <c:v>6.35926371750498</c:v>
                </c:pt>
                <c:pt idx="47">
                  <c:v>6.870515920240575</c:v>
                </c:pt>
                <c:pt idx="48">
                  <c:v>6.883294590508406</c:v>
                </c:pt>
                <c:pt idx="49">
                  <c:v>6.913218361554477</c:v>
                </c:pt>
                <c:pt idx="50">
                  <c:v>7.764880538873257</c:v>
                </c:pt>
                <c:pt idx="51">
                  <c:v>7.797689854188547</c:v>
                </c:pt>
                <c:pt idx="52">
                  <c:v>8.476404336913873</c:v>
                </c:pt>
                <c:pt idx="53">
                  <c:v>8.604135126457564</c:v>
                </c:pt>
                <c:pt idx="54">
                  <c:v>9.285901284867506</c:v>
                </c:pt>
                <c:pt idx="55">
                  <c:v>11.46944973378671</c:v>
                </c:pt>
                <c:pt idx="56">
                  <c:v>11.86828643635301</c:v>
                </c:pt>
                <c:pt idx="57">
                  <c:v>12.0884375495223</c:v>
                </c:pt>
                <c:pt idx="58">
                  <c:v>14.07303013114937</c:v>
                </c:pt>
                <c:pt idx="59">
                  <c:v>14.68844076689115</c:v>
                </c:pt>
                <c:pt idx="60">
                  <c:v>15.33935651139086</c:v>
                </c:pt>
                <c:pt idx="61">
                  <c:v>15.35427946723915</c:v>
                </c:pt>
                <c:pt idx="62">
                  <c:v>15.4102552438807</c:v>
                </c:pt>
                <c:pt idx="63">
                  <c:v>15.45645168063973</c:v>
                </c:pt>
                <c:pt idx="64">
                  <c:v>16.4121421022282</c:v>
                </c:pt>
                <c:pt idx="65">
                  <c:v>16.69622448947861</c:v>
                </c:pt>
                <c:pt idx="66">
                  <c:v>16.90897885135951</c:v>
                </c:pt>
                <c:pt idx="67">
                  <c:v>19.15949832015604</c:v>
                </c:pt>
                <c:pt idx="68">
                  <c:v>19.92041100203425</c:v>
                </c:pt>
                <c:pt idx="69">
                  <c:v>20.0566318369193</c:v>
                </c:pt>
                <c:pt idx="70">
                  <c:v>21.09678675757841</c:v>
                </c:pt>
                <c:pt idx="71">
                  <c:v>24.4282668754003</c:v>
                </c:pt>
                <c:pt idx="72">
                  <c:v>25.09914501616578</c:v>
                </c:pt>
                <c:pt idx="73">
                  <c:v>29.34453804672476</c:v>
                </c:pt>
                <c:pt idx="74">
                  <c:v>40.65735923501926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1547744"/>
        <c:axId val="-2040706912"/>
      </c:scatterChart>
      <c:valAx>
        <c:axId val="-204154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706912"/>
        <c:crosses val="autoZero"/>
        <c:crossBetween val="midCat"/>
      </c:valAx>
      <c:valAx>
        <c:axId val="-204070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54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'Homoscedascity&amp;Normality'!$N$91</c:f>
              <c:strCache>
                <c:ptCount val="1"/>
                <c:pt idx="0">
                  <c:v>Error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'Homoscedascity&amp;Normality'!$M$92:$M$166</c:f>
              <c:numCache>
                <c:formatCode>General</c:formatCode>
                <c:ptCount val="75"/>
                <c:pt idx="0">
                  <c:v>-2.39520013073111</c:v>
                </c:pt>
                <c:pt idx="1">
                  <c:v>-2.021874015952312</c:v>
                </c:pt>
                <c:pt idx="2">
                  <c:v>-1.813417568674034</c:v>
                </c:pt>
                <c:pt idx="3">
                  <c:v>-1.662834767940941</c:v>
                </c:pt>
                <c:pt idx="4">
                  <c:v>-1.542617588184845</c:v>
                </c:pt>
                <c:pt idx="5">
                  <c:v>-1.441293931039018</c:v>
                </c:pt>
                <c:pt idx="6">
                  <c:v>-1.352924554089691</c:v>
                </c:pt>
                <c:pt idx="7">
                  <c:v>-1.274015826526125</c:v>
                </c:pt>
                <c:pt idx="8">
                  <c:v>-1.202329529360096</c:v>
                </c:pt>
                <c:pt idx="9">
                  <c:v>-1.136340819255391</c:v>
                </c:pt>
                <c:pt idx="10">
                  <c:v>-1.074961363852581</c:v>
                </c:pt>
                <c:pt idx="11">
                  <c:v>-1.017385452622135</c:v>
                </c:pt>
                <c:pt idx="12">
                  <c:v>-0.962998705782821</c:v>
                </c:pt>
                <c:pt idx="13">
                  <c:v>-0.911321035875467</c:v>
                </c:pt>
                <c:pt idx="14">
                  <c:v>-0.861969468931089</c:v>
                </c:pt>
                <c:pt idx="15">
                  <c:v>-0.81463304031258</c:v>
                </c:pt>
                <c:pt idx="16">
                  <c:v>-0.76905532945128</c:v>
                </c:pt>
                <c:pt idx="17">
                  <c:v>-0.725021993017232</c:v>
                </c:pt>
                <c:pt idx="18">
                  <c:v>-0.682351665022036</c:v>
                </c:pt>
                <c:pt idx="19">
                  <c:v>-0.640889182773632</c:v>
                </c:pt>
                <c:pt idx="20">
                  <c:v>-0.600500455407345</c:v>
                </c:pt>
                <c:pt idx="21">
                  <c:v>-0.561068515292923</c:v>
                </c:pt>
                <c:pt idx="22">
                  <c:v>-0.522490436142899</c:v>
                </c:pt>
                <c:pt idx="23">
                  <c:v>-0.484674896022781</c:v>
                </c:pt>
                <c:pt idx="24">
                  <c:v>-0.447540226866066</c:v>
                </c:pt>
                <c:pt idx="25">
                  <c:v>-0.411012835521054</c:v>
                </c:pt>
                <c:pt idx="26">
                  <c:v>-0.375025911618811</c:v>
                </c:pt>
                <c:pt idx="27">
                  <c:v>-0.339518358975194</c:v>
                </c:pt>
                <c:pt idx="28">
                  <c:v>-0.304433902622356</c:v>
                </c:pt>
                <c:pt idx="29">
                  <c:v>-0.269720334750891</c:v>
                </c:pt>
                <c:pt idx="30">
                  <c:v>-0.235328871069517</c:v>
                </c:pt>
                <c:pt idx="31">
                  <c:v>-0.201213595196664</c:v>
                </c:pt>
                <c:pt idx="32">
                  <c:v>-0.167330973268651</c:v>
                </c:pt>
                <c:pt idx="33">
                  <c:v>-0.133639424388071</c:v>
                </c:pt>
                <c:pt idx="34">
                  <c:v>-0.100098935129922</c:v>
                </c:pt>
                <c:pt idx="35">
                  <c:v>-0.0666707082754282</c:v>
                </c:pt>
                <c:pt idx="36">
                  <c:v>-0.033316837399432</c:v>
                </c:pt>
                <c:pt idx="37">
                  <c:v>0.0</c:v>
                </c:pt>
                <c:pt idx="38">
                  <c:v>0.033316837399432</c:v>
                </c:pt>
                <c:pt idx="39">
                  <c:v>0.066670708275428</c:v>
                </c:pt>
                <c:pt idx="40">
                  <c:v>0.100098935129923</c:v>
                </c:pt>
                <c:pt idx="41">
                  <c:v>0.133639424388071</c:v>
                </c:pt>
                <c:pt idx="42">
                  <c:v>0.167330973268651</c:v>
                </c:pt>
                <c:pt idx="43">
                  <c:v>0.201213595196664</c:v>
                </c:pt>
                <c:pt idx="44">
                  <c:v>0.235328871069517</c:v>
                </c:pt>
                <c:pt idx="45">
                  <c:v>0.269720334750891</c:v>
                </c:pt>
                <c:pt idx="46">
                  <c:v>0.304433902622356</c:v>
                </c:pt>
                <c:pt idx="47">
                  <c:v>0.339518358975194</c:v>
                </c:pt>
                <c:pt idx="48">
                  <c:v>0.375025911618811</c:v>
                </c:pt>
                <c:pt idx="49">
                  <c:v>0.411012835521055</c:v>
                </c:pt>
                <c:pt idx="50">
                  <c:v>0.447540226866066</c:v>
                </c:pt>
                <c:pt idx="51">
                  <c:v>0.484674896022781</c:v>
                </c:pt>
                <c:pt idx="52">
                  <c:v>0.522490436142899</c:v>
                </c:pt>
                <c:pt idx="53">
                  <c:v>0.561068515292923</c:v>
                </c:pt>
                <c:pt idx="54">
                  <c:v>0.600500455407345</c:v>
                </c:pt>
                <c:pt idx="55">
                  <c:v>0.640889182773632</c:v>
                </c:pt>
                <c:pt idx="56">
                  <c:v>0.682351665022036</c:v>
                </c:pt>
                <c:pt idx="57">
                  <c:v>0.725021993017232</c:v>
                </c:pt>
                <c:pt idx="58">
                  <c:v>0.76905532945128</c:v>
                </c:pt>
                <c:pt idx="59">
                  <c:v>0.81463304031258</c:v>
                </c:pt>
                <c:pt idx="60">
                  <c:v>0.861969468931089</c:v>
                </c:pt>
                <c:pt idx="61">
                  <c:v>0.911321035875467</c:v>
                </c:pt>
                <c:pt idx="62">
                  <c:v>0.96299870578282</c:v>
                </c:pt>
                <c:pt idx="63">
                  <c:v>1.017385452622135</c:v>
                </c:pt>
                <c:pt idx="64">
                  <c:v>1.074961363852581</c:v>
                </c:pt>
                <c:pt idx="65">
                  <c:v>1.136340819255391</c:v>
                </c:pt>
                <c:pt idx="66">
                  <c:v>1.202329529360096</c:v>
                </c:pt>
                <c:pt idx="67">
                  <c:v>1.274015826526125</c:v>
                </c:pt>
                <c:pt idx="68">
                  <c:v>1.352924554089691</c:v>
                </c:pt>
                <c:pt idx="69">
                  <c:v>1.441293931039019</c:v>
                </c:pt>
                <c:pt idx="70">
                  <c:v>1.542617588184845</c:v>
                </c:pt>
                <c:pt idx="71">
                  <c:v>1.662834767940941</c:v>
                </c:pt>
                <c:pt idx="72">
                  <c:v>1.813417568674035</c:v>
                </c:pt>
                <c:pt idx="73">
                  <c:v>2.021874015952312</c:v>
                </c:pt>
                <c:pt idx="74">
                  <c:v>2.39520013073111</c:v>
                </c:pt>
              </c:numCache>
            </c:numRef>
          </c:xVal>
          <c:yVal>
            <c:numRef>
              <c:f>'Homoscedascity&amp;Normality'!$N$92:$N$166</c:f>
              <c:numCache>
                <c:formatCode>General</c:formatCode>
                <c:ptCount val="75"/>
                <c:pt idx="0">
                  <c:v>-25.24945214675047</c:v>
                </c:pt>
                <c:pt idx="1">
                  <c:v>-22.2380672958088</c:v>
                </c:pt>
                <c:pt idx="2">
                  <c:v>-21.35958586228724</c:v>
                </c:pt>
                <c:pt idx="3">
                  <c:v>-17.75664678171383</c:v>
                </c:pt>
                <c:pt idx="4">
                  <c:v>-16.66576185280108</c:v>
                </c:pt>
                <c:pt idx="5">
                  <c:v>-15.94284840468003</c:v>
                </c:pt>
                <c:pt idx="6">
                  <c:v>-11.65023355341036</c:v>
                </c:pt>
                <c:pt idx="7">
                  <c:v>-11.63721901872644</c:v>
                </c:pt>
                <c:pt idx="8">
                  <c:v>-11.48652261254147</c:v>
                </c:pt>
                <c:pt idx="9">
                  <c:v>-11.29976889084212</c:v>
                </c:pt>
                <c:pt idx="10">
                  <c:v>-9.830272485175364</c:v>
                </c:pt>
                <c:pt idx="11">
                  <c:v>-9.766084896578888</c:v>
                </c:pt>
                <c:pt idx="12">
                  <c:v>-9.165273491946188</c:v>
                </c:pt>
                <c:pt idx="13">
                  <c:v>-8.501284570044177</c:v>
                </c:pt>
                <c:pt idx="14">
                  <c:v>-6.956868945628244</c:v>
                </c:pt>
                <c:pt idx="15">
                  <c:v>-6.103778016749501</c:v>
                </c:pt>
                <c:pt idx="16">
                  <c:v>-5.14668315373335</c:v>
                </c:pt>
                <c:pt idx="17">
                  <c:v>-4.877805297481625</c:v>
                </c:pt>
                <c:pt idx="18">
                  <c:v>-4.870412732813562</c:v>
                </c:pt>
                <c:pt idx="19">
                  <c:v>-4.733906350147087</c:v>
                </c:pt>
                <c:pt idx="20">
                  <c:v>-4.655273531294973</c:v>
                </c:pt>
                <c:pt idx="21">
                  <c:v>-4.436424566367812</c:v>
                </c:pt>
                <c:pt idx="22">
                  <c:v>-3.727802595206022</c:v>
                </c:pt>
                <c:pt idx="23">
                  <c:v>-3.392447791084074</c:v>
                </c:pt>
                <c:pt idx="24">
                  <c:v>-3.349064176300466</c:v>
                </c:pt>
                <c:pt idx="25">
                  <c:v>-3.02607079473248</c:v>
                </c:pt>
                <c:pt idx="26">
                  <c:v>-2.884704512820054</c:v>
                </c:pt>
                <c:pt idx="27">
                  <c:v>-1.887559810225863</c:v>
                </c:pt>
                <c:pt idx="28">
                  <c:v>-1.809907215466374</c:v>
                </c:pt>
                <c:pt idx="29">
                  <c:v>-1.673951656439968</c:v>
                </c:pt>
                <c:pt idx="30">
                  <c:v>-1.353658134219863</c:v>
                </c:pt>
                <c:pt idx="31">
                  <c:v>-0.775415479453294</c:v>
                </c:pt>
                <c:pt idx="32">
                  <c:v>-0.50002031199212</c:v>
                </c:pt>
                <c:pt idx="33">
                  <c:v>-0.175885040629851</c:v>
                </c:pt>
                <c:pt idx="34">
                  <c:v>0.0109488862616693</c:v>
                </c:pt>
                <c:pt idx="35">
                  <c:v>0.580960094939897</c:v>
                </c:pt>
                <c:pt idx="36">
                  <c:v>1.586558523744436</c:v>
                </c:pt>
                <c:pt idx="37">
                  <c:v>1.784984228427604</c:v>
                </c:pt>
                <c:pt idx="38">
                  <c:v>1.94074862285381</c:v>
                </c:pt>
                <c:pt idx="39">
                  <c:v>2.137981585238677</c:v>
                </c:pt>
                <c:pt idx="40">
                  <c:v>2.280612668674834</c:v>
                </c:pt>
                <c:pt idx="41">
                  <c:v>2.574044518556718</c:v>
                </c:pt>
                <c:pt idx="42">
                  <c:v>2.583278272690251</c:v>
                </c:pt>
                <c:pt idx="43">
                  <c:v>2.686104417579468</c:v>
                </c:pt>
                <c:pt idx="44">
                  <c:v>2.710801262658226</c:v>
                </c:pt>
                <c:pt idx="45">
                  <c:v>2.858510138406402</c:v>
                </c:pt>
                <c:pt idx="46">
                  <c:v>3.798991448971172</c:v>
                </c:pt>
                <c:pt idx="47">
                  <c:v>3.817321818464375</c:v>
                </c:pt>
                <c:pt idx="48">
                  <c:v>4.522693004080604</c:v>
                </c:pt>
                <c:pt idx="49">
                  <c:v>4.57897770531336</c:v>
                </c:pt>
                <c:pt idx="50">
                  <c:v>4.71412476374018</c:v>
                </c:pt>
                <c:pt idx="51">
                  <c:v>4.809219357730559</c:v>
                </c:pt>
                <c:pt idx="52">
                  <c:v>4.850632746532348</c:v>
                </c:pt>
                <c:pt idx="53">
                  <c:v>4.856775818140996</c:v>
                </c:pt>
                <c:pt idx="54">
                  <c:v>6.018636595597808</c:v>
                </c:pt>
                <c:pt idx="55">
                  <c:v>6.276894590093071</c:v>
                </c:pt>
                <c:pt idx="56">
                  <c:v>6.853114652729079</c:v>
                </c:pt>
                <c:pt idx="57">
                  <c:v>7.869224621680871</c:v>
                </c:pt>
                <c:pt idx="58">
                  <c:v>8.238255723974255</c:v>
                </c:pt>
                <c:pt idx="59">
                  <c:v>8.703884443714251</c:v>
                </c:pt>
                <c:pt idx="60">
                  <c:v>9.125162202156396</c:v>
                </c:pt>
                <c:pt idx="61">
                  <c:v>10.82978044402445</c:v>
                </c:pt>
                <c:pt idx="62">
                  <c:v>11.0533900269033</c:v>
                </c:pt>
                <c:pt idx="63">
                  <c:v>11.13089999888842</c:v>
                </c:pt>
                <c:pt idx="64">
                  <c:v>12.73999147983101</c:v>
                </c:pt>
                <c:pt idx="65">
                  <c:v>14.0901746053573</c:v>
                </c:pt>
                <c:pt idx="66">
                  <c:v>14.28705674969693</c:v>
                </c:pt>
                <c:pt idx="67">
                  <c:v>15.28529706965547</c:v>
                </c:pt>
                <c:pt idx="68">
                  <c:v>16.01765007940353</c:v>
                </c:pt>
                <c:pt idx="69">
                  <c:v>18.32699539843107</c:v>
                </c:pt>
                <c:pt idx="70">
                  <c:v>19.92210694780047</c:v>
                </c:pt>
                <c:pt idx="71">
                  <c:v>20.76559689342818</c:v>
                </c:pt>
                <c:pt idx="72">
                  <c:v>22.72393422225736</c:v>
                </c:pt>
                <c:pt idx="73">
                  <c:v>24.68149179292727</c:v>
                </c:pt>
                <c:pt idx="74">
                  <c:v>33.37037305731619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069712"/>
        <c:axId val="-2043140736"/>
      </c:scatterChart>
      <c:valAx>
        <c:axId val="-208106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140736"/>
        <c:crosses val="autoZero"/>
        <c:crossBetween val="midCat"/>
      </c:valAx>
      <c:valAx>
        <c:axId val="-204314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06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17</xdr:row>
      <xdr:rowOff>76200</xdr:rowOff>
    </xdr:from>
    <xdr:to>
      <xdr:col>16</xdr:col>
      <xdr:colOff>152400</xdr:colOff>
      <xdr:row>38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425450</xdr:colOff>
      <xdr:row>266</xdr:row>
      <xdr:rowOff>152400</xdr:rowOff>
    </xdr:from>
    <xdr:to>
      <xdr:col>11</xdr:col>
      <xdr:colOff>806450</xdr:colOff>
      <xdr:row>282</xdr:row>
      <xdr:rowOff>101600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781050</xdr:colOff>
      <xdr:row>170</xdr:row>
      <xdr:rowOff>88900</xdr:rowOff>
    </xdr:from>
    <xdr:to>
      <xdr:col>9</xdr:col>
      <xdr:colOff>241300</xdr:colOff>
      <xdr:row>191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819150</xdr:colOff>
      <xdr:row>171</xdr:row>
      <xdr:rowOff>50800</xdr:rowOff>
    </xdr:from>
    <xdr:to>
      <xdr:col>16</xdr:col>
      <xdr:colOff>723900</xdr:colOff>
      <xdr:row>191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opLeftCell="A29" zoomScale="90" zoomScaleNormal="90" zoomScalePageLayoutView="90" workbookViewId="0">
      <selection activeCell="P12" sqref="P12"/>
    </sheetView>
  </sheetViews>
  <sheetFormatPr baseColWidth="10" defaultRowHeight="16" x14ac:dyDescent="0.2"/>
  <cols>
    <col min="15" max="15" width="16.83203125" customWidth="1"/>
    <col min="16" max="16" width="15.33203125" customWidth="1"/>
  </cols>
  <sheetData>
    <row r="1" spans="1:15" x14ac:dyDescent="0.2">
      <c r="A1" t="s">
        <v>110</v>
      </c>
      <c r="B1" t="s">
        <v>1</v>
      </c>
      <c r="C1" t="s">
        <v>2</v>
      </c>
      <c r="D1" t="s">
        <v>0</v>
      </c>
      <c r="E1" t="s">
        <v>4</v>
      </c>
      <c r="F1" t="s">
        <v>5</v>
      </c>
      <c r="G1" t="s">
        <v>6</v>
      </c>
      <c r="H1" t="s">
        <v>7</v>
      </c>
      <c r="I1" t="s">
        <v>11</v>
      </c>
      <c r="J1" t="s">
        <v>8</v>
      </c>
      <c r="K1" t="s">
        <v>9</v>
      </c>
      <c r="L1" t="s">
        <v>10</v>
      </c>
      <c r="M1" t="s">
        <v>111</v>
      </c>
      <c r="N1" t="s">
        <v>112</v>
      </c>
      <c r="O1" s="1" t="s">
        <v>3</v>
      </c>
    </row>
    <row r="2" spans="1:15" x14ac:dyDescent="0.2">
      <c r="A2">
        <v>1</v>
      </c>
      <c r="B2" t="s">
        <v>13</v>
      </c>
      <c r="C2">
        <v>2020</v>
      </c>
      <c r="D2" t="s">
        <v>12</v>
      </c>
      <c r="E2">
        <v>3.5</v>
      </c>
      <c r="F2">
        <v>290</v>
      </c>
      <c r="G2">
        <v>114</v>
      </c>
      <c r="H2">
        <v>196</v>
      </c>
      <c r="I2">
        <v>78</v>
      </c>
      <c r="J2">
        <v>4.032</v>
      </c>
      <c r="K2">
        <v>19.5</v>
      </c>
      <c r="L2">
        <v>20</v>
      </c>
      <c r="M2">
        <v>1</v>
      </c>
      <c r="N2">
        <v>1</v>
      </c>
      <c r="O2">
        <v>44.4</v>
      </c>
    </row>
    <row r="3" spans="1:15" x14ac:dyDescent="0.2">
      <c r="A3">
        <v>2</v>
      </c>
      <c r="B3" t="s">
        <v>14</v>
      </c>
      <c r="C3">
        <v>2020</v>
      </c>
      <c r="D3" t="s">
        <v>12</v>
      </c>
      <c r="E3">
        <v>2.4</v>
      </c>
      <c r="F3">
        <v>201</v>
      </c>
      <c r="G3">
        <v>106.9</v>
      </c>
      <c r="H3">
        <v>182</v>
      </c>
      <c r="I3">
        <v>71</v>
      </c>
      <c r="J3">
        <v>3.0950000000000002</v>
      </c>
      <c r="K3">
        <v>13.2</v>
      </c>
      <c r="L3">
        <v>24</v>
      </c>
      <c r="M3">
        <v>0</v>
      </c>
      <c r="N3">
        <v>0</v>
      </c>
      <c r="O3">
        <v>25.9</v>
      </c>
    </row>
    <row r="4" spans="1:15" x14ac:dyDescent="0.2">
      <c r="A4">
        <v>3</v>
      </c>
      <c r="B4" t="s">
        <v>15</v>
      </c>
      <c r="C4">
        <v>2020</v>
      </c>
      <c r="D4" t="s">
        <v>12</v>
      </c>
      <c r="E4">
        <v>2.4</v>
      </c>
      <c r="F4">
        <v>206</v>
      </c>
      <c r="G4">
        <v>108.1</v>
      </c>
      <c r="H4">
        <v>191</v>
      </c>
      <c r="I4">
        <v>73</v>
      </c>
      <c r="J4">
        <v>3.5049999999999999</v>
      </c>
      <c r="K4">
        <v>17.2</v>
      </c>
      <c r="L4">
        <v>23</v>
      </c>
      <c r="M4">
        <v>0</v>
      </c>
      <c r="N4">
        <v>0</v>
      </c>
      <c r="O4">
        <v>33</v>
      </c>
    </row>
    <row r="5" spans="1:15" x14ac:dyDescent="0.2">
      <c r="A5">
        <v>4</v>
      </c>
      <c r="B5" t="s">
        <v>16</v>
      </c>
      <c r="C5">
        <v>2020</v>
      </c>
      <c r="D5" t="s">
        <v>12</v>
      </c>
      <c r="E5">
        <v>2</v>
      </c>
      <c r="F5">
        <v>272</v>
      </c>
      <c r="G5">
        <v>114.6</v>
      </c>
      <c r="H5">
        <v>187</v>
      </c>
      <c r="I5">
        <v>75</v>
      </c>
      <c r="J5">
        <v>3.7829999999999999</v>
      </c>
      <c r="K5">
        <v>17.100000000000001</v>
      </c>
      <c r="L5">
        <v>22</v>
      </c>
      <c r="M5">
        <v>1</v>
      </c>
      <c r="N5">
        <v>0</v>
      </c>
      <c r="O5">
        <v>37.6</v>
      </c>
    </row>
    <row r="6" spans="1:15" x14ac:dyDescent="0.2">
      <c r="A6">
        <v>5</v>
      </c>
      <c r="B6" t="s">
        <v>18</v>
      </c>
      <c r="C6">
        <v>2019</v>
      </c>
      <c r="D6" t="s">
        <v>17</v>
      </c>
      <c r="E6">
        <v>1.8</v>
      </c>
      <c r="F6">
        <v>150</v>
      </c>
      <c r="G6">
        <v>102.6</v>
      </c>
      <c r="H6">
        <v>178</v>
      </c>
      <c r="I6">
        <v>68.2</v>
      </c>
      <c r="J6">
        <v>2.9980000000000002</v>
      </c>
      <c r="K6">
        <v>16.399999999999999</v>
      </c>
      <c r="L6">
        <v>27</v>
      </c>
      <c r="M6">
        <v>0</v>
      </c>
      <c r="N6">
        <v>1</v>
      </c>
      <c r="O6">
        <v>23.99</v>
      </c>
    </row>
    <row r="7" spans="1:15" x14ac:dyDescent="0.2">
      <c r="A7">
        <v>6</v>
      </c>
      <c r="B7" t="s">
        <v>19</v>
      </c>
      <c r="C7">
        <v>2019</v>
      </c>
      <c r="D7" t="s">
        <v>17</v>
      </c>
      <c r="E7">
        <v>2.8</v>
      </c>
      <c r="F7">
        <v>200</v>
      </c>
      <c r="G7">
        <v>108.7</v>
      </c>
      <c r="H7">
        <v>192</v>
      </c>
      <c r="I7">
        <v>76.099999999999994</v>
      </c>
      <c r="J7">
        <v>3.5609999999999999</v>
      </c>
      <c r="K7">
        <v>18.5</v>
      </c>
      <c r="L7">
        <v>22</v>
      </c>
      <c r="M7">
        <v>0</v>
      </c>
      <c r="N7">
        <v>0</v>
      </c>
      <c r="O7">
        <v>33.950000000000003</v>
      </c>
    </row>
    <row r="8" spans="1:15" x14ac:dyDescent="0.2">
      <c r="A8">
        <v>7</v>
      </c>
      <c r="B8" t="s">
        <v>20</v>
      </c>
      <c r="C8">
        <v>2019</v>
      </c>
      <c r="D8" t="s">
        <v>17</v>
      </c>
      <c r="E8">
        <v>2</v>
      </c>
      <c r="F8">
        <v>228</v>
      </c>
      <c r="G8">
        <v>105.5</v>
      </c>
      <c r="H8">
        <v>177</v>
      </c>
      <c r="I8">
        <v>73</v>
      </c>
      <c r="J8">
        <v>3.9049999999999998</v>
      </c>
      <c r="K8">
        <v>15.9</v>
      </c>
      <c r="L8">
        <v>19</v>
      </c>
      <c r="M8">
        <v>1</v>
      </c>
      <c r="N8">
        <v>0</v>
      </c>
      <c r="O8">
        <v>34.700000000000003</v>
      </c>
    </row>
    <row r="9" spans="1:15" x14ac:dyDescent="0.2">
      <c r="A9">
        <v>8</v>
      </c>
      <c r="B9" t="s">
        <v>21</v>
      </c>
      <c r="C9">
        <v>2019</v>
      </c>
      <c r="D9" t="s">
        <v>17</v>
      </c>
      <c r="E9">
        <v>3</v>
      </c>
      <c r="F9">
        <v>248</v>
      </c>
      <c r="G9">
        <v>117.9</v>
      </c>
      <c r="H9">
        <v>200</v>
      </c>
      <c r="I9">
        <v>78</v>
      </c>
      <c r="J9">
        <v>4.7290000000000001</v>
      </c>
      <c r="K9">
        <v>22.5</v>
      </c>
      <c r="L9">
        <v>19</v>
      </c>
      <c r="M9">
        <v>1</v>
      </c>
      <c r="N9">
        <v>0</v>
      </c>
      <c r="O9">
        <v>53.55</v>
      </c>
    </row>
    <row r="10" spans="1:15" x14ac:dyDescent="0.2">
      <c r="A10">
        <v>9</v>
      </c>
      <c r="B10" t="s">
        <v>22</v>
      </c>
      <c r="C10">
        <v>2019</v>
      </c>
      <c r="D10" t="s">
        <v>17</v>
      </c>
      <c r="E10">
        <v>4.2</v>
      </c>
      <c r="F10">
        <v>310</v>
      </c>
      <c r="G10">
        <v>113</v>
      </c>
      <c r="H10">
        <v>198.2</v>
      </c>
      <c r="I10">
        <v>74</v>
      </c>
      <c r="J10">
        <v>3.9020000000000001</v>
      </c>
      <c r="K10">
        <v>23.7</v>
      </c>
      <c r="L10">
        <v>21</v>
      </c>
      <c r="M10">
        <v>0</v>
      </c>
      <c r="N10">
        <v>1</v>
      </c>
      <c r="O10">
        <v>62</v>
      </c>
    </row>
    <row r="11" spans="1:15" x14ac:dyDescent="0.2">
      <c r="A11">
        <v>10</v>
      </c>
      <c r="B11" t="s">
        <v>24</v>
      </c>
      <c r="C11">
        <v>2020</v>
      </c>
      <c r="D11" t="s">
        <v>23</v>
      </c>
      <c r="E11">
        <v>2</v>
      </c>
      <c r="F11">
        <v>248</v>
      </c>
      <c r="G11">
        <v>107.3</v>
      </c>
      <c r="H11">
        <v>187</v>
      </c>
      <c r="I11">
        <v>76</v>
      </c>
      <c r="J11">
        <v>4.4146999999999998</v>
      </c>
      <c r="K11">
        <v>17.2</v>
      </c>
      <c r="L11">
        <v>23</v>
      </c>
      <c r="M11">
        <v>1</v>
      </c>
      <c r="N11">
        <v>1</v>
      </c>
      <c r="O11">
        <v>51.1</v>
      </c>
    </row>
    <row r="12" spans="1:15" x14ac:dyDescent="0.2">
      <c r="A12">
        <v>11</v>
      </c>
      <c r="B12" t="s">
        <v>25</v>
      </c>
      <c r="C12">
        <v>2020</v>
      </c>
      <c r="D12" t="s">
        <v>23</v>
      </c>
      <c r="E12">
        <v>2</v>
      </c>
      <c r="F12">
        <v>193</v>
      </c>
      <c r="G12">
        <v>107.3</v>
      </c>
      <c r="H12">
        <v>186</v>
      </c>
      <c r="I12">
        <v>72</v>
      </c>
      <c r="J12">
        <v>3.5819999999999999</v>
      </c>
      <c r="K12">
        <v>15.6</v>
      </c>
      <c r="L12">
        <v>26</v>
      </c>
      <c r="M12">
        <v>0</v>
      </c>
      <c r="N12">
        <v>0</v>
      </c>
      <c r="O12">
        <v>40.75</v>
      </c>
    </row>
    <row r="13" spans="1:15" x14ac:dyDescent="0.2">
      <c r="A13">
        <v>12</v>
      </c>
      <c r="B13" t="s">
        <v>26</v>
      </c>
      <c r="C13">
        <v>2019</v>
      </c>
      <c r="D13" t="s">
        <v>23</v>
      </c>
      <c r="E13">
        <v>3</v>
      </c>
      <c r="F13">
        <v>248</v>
      </c>
      <c r="G13">
        <v>111.4</v>
      </c>
      <c r="H13">
        <v>195</v>
      </c>
      <c r="I13">
        <v>74</v>
      </c>
      <c r="J13">
        <v>3.746</v>
      </c>
      <c r="K13">
        <v>15</v>
      </c>
      <c r="L13">
        <v>25</v>
      </c>
      <c r="M13">
        <v>0</v>
      </c>
      <c r="N13">
        <v>1</v>
      </c>
      <c r="O13">
        <v>53.9</v>
      </c>
    </row>
    <row r="14" spans="1:15" x14ac:dyDescent="0.2">
      <c r="A14">
        <v>13</v>
      </c>
      <c r="B14" t="s">
        <v>28</v>
      </c>
      <c r="C14">
        <v>2019</v>
      </c>
      <c r="D14" t="s">
        <v>27</v>
      </c>
      <c r="E14">
        <v>3</v>
      </c>
      <c r="F14">
        <v>200</v>
      </c>
      <c r="G14">
        <v>109</v>
      </c>
      <c r="H14">
        <v>185</v>
      </c>
      <c r="I14">
        <v>72</v>
      </c>
      <c r="J14">
        <v>3.9790000000000001</v>
      </c>
      <c r="K14">
        <v>14.3</v>
      </c>
      <c r="L14">
        <v>21</v>
      </c>
      <c r="M14">
        <v>0</v>
      </c>
      <c r="N14">
        <v>1</v>
      </c>
      <c r="O14">
        <v>33.07</v>
      </c>
    </row>
    <row r="15" spans="1:15" x14ac:dyDescent="0.2">
      <c r="A15">
        <v>14</v>
      </c>
      <c r="B15" t="s">
        <v>29</v>
      </c>
      <c r="C15">
        <v>2020</v>
      </c>
      <c r="D15" t="s">
        <v>27</v>
      </c>
      <c r="E15">
        <v>1.4</v>
      </c>
      <c r="F15">
        <v>138</v>
      </c>
      <c r="G15">
        <v>109</v>
      </c>
      <c r="H15">
        <v>168</v>
      </c>
      <c r="I15">
        <v>70</v>
      </c>
      <c r="J15">
        <v>3.2370000000000001</v>
      </c>
      <c r="K15">
        <v>14</v>
      </c>
      <c r="L15">
        <v>25</v>
      </c>
      <c r="M15">
        <v>1</v>
      </c>
      <c r="N15">
        <v>1</v>
      </c>
      <c r="O15">
        <v>23.2</v>
      </c>
    </row>
    <row r="16" spans="1:15" x14ac:dyDescent="0.2">
      <c r="A16">
        <v>15</v>
      </c>
      <c r="B16" t="s">
        <v>30</v>
      </c>
      <c r="C16">
        <v>2020</v>
      </c>
      <c r="D16" t="s">
        <v>27</v>
      </c>
      <c r="E16">
        <v>3.6</v>
      </c>
      <c r="F16">
        <v>310</v>
      </c>
      <c r="G16">
        <v>112.2</v>
      </c>
      <c r="H16">
        <v>203</v>
      </c>
      <c r="I16">
        <v>79</v>
      </c>
      <c r="J16">
        <v>4.359</v>
      </c>
      <c r="K16">
        <v>19</v>
      </c>
      <c r="L16">
        <v>18</v>
      </c>
      <c r="M16">
        <v>1</v>
      </c>
      <c r="N16">
        <v>1</v>
      </c>
      <c r="O16">
        <v>40</v>
      </c>
    </row>
    <row r="17" spans="1:15" x14ac:dyDescent="0.2">
      <c r="A17">
        <v>16</v>
      </c>
      <c r="B17" t="s">
        <v>31</v>
      </c>
      <c r="C17">
        <v>2019</v>
      </c>
      <c r="D17" t="s">
        <v>27</v>
      </c>
      <c r="E17">
        <v>2.5</v>
      </c>
      <c r="F17">
        <v>310</v>
      </c>
      <c r="G17">
        <v>113.8</v>
      </c>
      <c r="H17">
        <v>198</v>
      </c>
      <c r="I17">
        <v>74</v>
      </c>
      <c r="J17">
        <v>3.49</v>
      </c>
      <c r="K17">
        <v>15.8</v>
      </c>
      <c r="L17">
        <v>25</v>
      </c>
      <c r="M17">
        <v>0</v>
      </c>
      <c r="N17">
        <v>1</v>
      </c>
      <c r="O17">
        <v>29.57</v>
      </c>
    </row>
    <row r="18" spans="1:15" x14ac:dyDescent="0.2">
      <c r="A18">
        <v>17</v>
      </c>
      <c r="B18" t="s">
        <v>33</v>
      </c>
      <c r="C18">
        <v>2019</v>
      </c>
      <c r="D18" t="s">
        <v>32</v>
      </c>
      <c r="E18">
        <v>2</v>
      </c>
      <c r="F18">
        <v>268</v>
      </c>
      <c r="G18">
        <v>107.4</v>
      </c>
      <c r="H18">
        <v>196</v>
      </c>
      <c r="I18">
        <v>72</v>
      </c>
      <c r="J18">
        <v>3.6520000000000001</v>
      </c>
      <c r="K18">
        <v>19</v>
      </c>
      <c r="L18">
        <v>22</v>
      </c>
      <c r="M18">
        <v>0</v>
      </c>
      <c r="N18">
        <v>1</v>
      </c>
      <c r="O18">
        <v>46.994999999999997</v>
      </c>
    </row>
    <row r="19" spans="1:15" x14ac:dyDescent="0.2">
      <c r="A19">
        <v>18</v>
      </c>
      <c r="B19" t="s">
        <v>34</v>
      </c>
      <c r="C19">
        <v>2020</v>
      </c>
      <c r="D19" t="s">
        <v>32</v>
      </c>
      <c r="E19">
        <v>2</v>
      </c>
      <c r="F19">
        <v>272</v>
      </c>
      <c r="G19">
        <v>108</v>
      </c>
      <c r="H19">
        <v>184</v>
      </c>
      <c r="I19">
        <v>73</v>
      </c>
      <c r="J19">
        <v>3.4180000000000001</v>
      </c>
      <c r="K19">
        <v>16</v>
      </c>
      <c r="L19">
        <v>22</v>
      </c>
      <c r="M19">
        <v>0</v>
      </c>
      <c r="N19">
        <v>0</v>
      </c>
      <c r="O19">
        <v>38.994999999999997</v>
      </c>
    </row>
    <row r="20" spans="1:15" x14ac:dyDescent="0.2">
      <c r="A20">
        <v>19</v>
      </c>
      <c r="B20" t="s">
        <v>35</v>
      </c>
      <c r="C20">
        <v>2019</v>
      </c>
      <c r="D20" t="s">
        <v>32</v>
      </c>
      <c r="E20">
        <v>3.6</v>
      </c>
      <c r="F20">
        <v>304</v>
      </c>
      <c r="G20">
        <v>115.3</v>
      </c>
      <c r="H20">
        <v>201</v>
      </c>
      <c r="I20">
        <v>73</v>
      </c>
      <c r="J20">
        <v>4.0209999999999999</v>
      </c>
      <c r="K20">
        <v>19</v>
      </c>
      <c r="L20">
        <v>19</v>
      </c>
      <c r="M20">
        <v>0</v>
      </c>
      <c r="N20">
        <v>1</v>
      </c>
      <c r="O20">
        <v>46.795000000000002</v>
      </c>
    </row>
    <row r="21" spans="1:15" x14ac:dyDescent="0.2">
      <c r="A21">
        <v>20</v>
      </c>
      <c r="B21" t="s">
        <v>36</v>
      </c>
      <c r="C21">
        <v>2019</v>
      </c>
      <c r="D21" t="s">
        <v>32</v>
      </c>
      <c r="E21">
        <v>6.2</v>
      </c>
      <c r="F21">
        <v>420</v>
      </c>
      <c r="G21">
        <v>117.5</v>
      </c>
      <c r="H21">
        <v>204</v>
      </c>
      <c r="I21">
        <v>81</v>
      </c>
      <c r="J21">
        <v>5.5720000000000001</v>
      </c>
      <c r="K21">
        <v>26</v>
      </c>
      <c r="L21">
        <v>14</v>
      </c>
      <c r="M21">
        <v>1</v>
      </c>
      <c r="N21">
        <v>0</v>
      </c>
      <c r="O21">
        <v>75.194999999999993</v>
      </c>
    </row>
    <row r="22" spans="1:15" x14ac:dyDescent="0.2">
      <c r="A22">
        <v>21</v>
      </c>
      <c r="B22" t="s">
        <v>38</v>
      </c>
      <c r="C22">
        <v>2019</v>
      </c>
      <c r="D22" t="s">
        <v>37</v>
      </c>
      <c r="E22">
        <v>2</v>
      </c>
      <c r="F22">
        <v>160</v>
      </c>
      <c r="G22">
        <v>111.4</v>
      </c>
      <c r="H22">
        <v>194</v>
      </c>
      <c r="I22">
        <v>73</v>
      </c>
      <c r="J22">
        <v>3.1259999999999999</v>
      </c>
      <c r="K22">
        <v>15.8</v>
      </c>
      <c r="L22">
        <v>29</v>
      </c>
      <c r="M22">
        <v>0</v>
      </c>
      <c r="N22">
        <v>1</v>
      </c>
      <c r="O22">
        <v>22.09</v>
      </c>
    </row>
    <row r="23" spans="1:15" x14ac:dyDescent="0.2">
      <c r="A23">
        <v>22</v>
      </c>
      <c r="B23" t="s">
        <v>39</v>
      </c>
      <c r="C23">
        <v>2020</v>
      </c>
      <c r="D23" t="s">
        <v>37</v>
      </c>
      <c r="E23">
        <v>5.3</v>
      </c>
      <c r="F23">
        <v>345</v>
      </c>
      <c r="G23">
        <v>130</v>
      </c>
      <c r="H23">
        <v>224</v>
      </c>
      <c r="I23">
        <v>81</v>
      </c>
      <c r="J23">
        <v>5.5860000000000003</v>
      </c>
      <c r="K23">
        <v>31</v>
      </c>
      <c r="L23">
        <v>15</v>
      </c>
      <c r="M23">
        <v>1</v>
      </c>
      <c r="N23">
        <v>1</v>
      </c>
      <c r="O23">
        <v>51.7</v>
      </c>
    </row>
    <row r="24" spans="1:15" x14ac:dyDescent="0.2">
      <c r="A24">
        <v>23</v>
      </c>
      <c r="B24" t="s">
        <v>40</v>
      </c>
      <c r="C24">
        <v>2019</v>
      </c>
      <c r="D24" t="s">
        <v>37</v>
      </c>
      <c r="E24">
        <v>3.6</v>
      </c>
      <c r="F24">
        <v>305</v>
      </c>
      <c r="G24">
        <v>111.7</v>
      </c>
      <c r="H24">
        <v>201</v>
      </c>
      <c r="I24">
        <v>73</v>
      </c>
      <c r="J24">
        <v>3.6819999999999999</v>
      </c>
      <c r="K24">
        <v>18.5</v>
      </c>
      <c r="L24">
        <v>19</v>
      </c>
      <c r="M24">
        <v>0</v>
      </c>
      <c r="N24">
        <v>0</v>
      </c>
      <c r="O24">
        <v>31.6</v>
      </c>
    </row>
    <row r="25" spans="1:15" x14ac:dyDescent="0.2">
      <c r="A25">
        <v>24</v>
      </c>
      <c r="B25" t="s">
        <v>41</v>
      </c>
      <c r="C25">
        <v>2019</v>
      </c>
      <c r="D25" t="s">
        <v>37</v>
      </c>
      <c r="E25">
        <v>3.6</v>
      </c>
      <c r="F25">
        <v>275</v>
      </c>
      <c r="G25">
        <v>110.7</v>
      </c>
      <c r="H25">
        <v>188</v>
      </c>
      <c r="I25">
        <v>75</v>
      </c>
      <c r="J25">
        <v>3.351</v>
      </c>
      <c r="K25">
        <v>16.8</v>
      </c>
      <c r="L25">
        <v>22</v>
      </c>
      <c r="M25">
        <v>0</v>
      </c>
      <c r="N25">
        <v>1</v>
      </c>
      <c r="O25">
        <v>25</v>
      </c>
    </row>
    <row r="26" spans="1:15" x14ac:dyDescent="0.2">
      <c r="A26">
        <v>25</v>
      </c>
      <c r="B26" t="s">
        <v>43</v>
      </c>
      <c r="C26">
        <v>2019</v>
      </c>
      <c r="D26" t="s">
        <v>42</v>
      </c>
      <c r="E26">
        <v>3.6</v>
      </c>
      <c r="F26">
        <v>287</v>
      </c>
      <c r="G26">
        <v>108</v>
      </c>
      <c r="H26">
        <v>204</v>
      </c>
      <c r="I26">
        <v>80</v>
      </c>
      <c r="J26">
        <v>2.911</v>
      </c>
      <c r="K26">
        <v>16</v>
      </c>
      <c r="L26">
        <v>27</v>
      </c>
      <c r="M26">
        <v>1</v>
      </c>
      <c r="N26">
        <v>0</v>
      </c>
      <c r="O26">
        <v>26.98</v>
      </c>
    </row>
    <row r="27" spans="1:15" x14ac:dyDescent="0.2">
      <c r="A27">
        <v>26</v>
      </c>
      <c r="B27" t="s">
        <v>44</v>
      </c>
      <c r="C27">
        <v>2019</v>
      </c>
      <c r="D27" t="s">
        <v>42</v>
      </c>
      <c r="E27">
        <v>2.5</v>
      </c>
      <c r="F27">
        <v>168</v>
      </c>
      <c r="G27">
        <v>106</v>
      </c>
      <c r="H27">
        <v>193</v>
      </c>
      <c r="I27">
        <v>69.2</v>
      </c>
      <c r="J27">
        <v>3.3319999999999999</v>
      </c>
      <c r="K27">
        <v>16</v>
      </c>
      <c r="L27">
        <v>24</v>
      </c>
      <c r="M27">
        <v>1</v>
      </c>
      <c r="N27">
        <v>1</v>
      </c>
      <c r="O27">
        <v>33.75</v>
      </c>
    </row>
    <row r="28" spans="1:15" x14ac:dyDescent="0.2">
      <c r="A28">
        <v>27</v>
      </c>
      <c r="B28" t="s">
        <v>148</v>
      </c>
      <c r="C28">
        <v>2019</v>
      </c>
      <c r="D28" t="s">
        <v>42</v>
      </c>
      <c r="E28">
        <v>3.6</v>
      </c>
      <c r="F28">
        <v>363</v>
      </c>
      <c r="G28">
        <v>113</v>
      </c>
      <c r="H28">
        <v>197.8</v>
      </c>
      <c r="I28">
        <v>74.400000000000006</v>
      </c>
      <c r="J28">
        <v>4.38</v>
      </c>
      <c r="K28">
        <v>17</v>
      </c>
      <c r="L28">
        <v>30</v>
      </c>
      <c r="M28">
        <v>0</v>
      </c>
      <c r="N28">
        <v>0</v>
      </c>
      <c r="O28">
        <v>29.47</v>
      </c>
    </row>
    <row r="29" spans="1:15" x14ac:dyDescent="0.2">
      <c r="A29">
        <v>28</v>
      </c>
      <c r="B29" t="s">
        <v>46</v>
      </c>
      <c r="C29">
        <v>2019</v>
      </c>
      <c r="D29" t="s">
        <v>45</v>
      </c>
      <c r="E29">
        <v>8.4</v>
      </c>
      <c r="F29">
        <v>600</v>
      </c>
      <c r="G29">
        <v>96.2</v>
      </c>
      <c r="H29">
        <v>176.7</v>
      </c>
      <c r="I29">
        <v>75.7</v>
      </c>
      <c r="J29">
        <v>3.375</v>
      </c>
      <c r="K29">
        <v>19</v>
      </c>
      <c r="L29">
        <v>16</v>
      </c>
      <c r="M29">
        <v>0</v>
      </c>
      <c r="N29">
        <v>0</v>
      </c>
      <c r="O29">
        <v>129.94999999999999</v>
      </c>
    </row>
    <row r="30" spans="1:15" x14ac:dyDescent="0.2">
      <c r="A30">
        <v>29</v>
      </c>
      <c r="B30" t="s">
        <v>47</v>
      </c>
      <c r="C30">
        <v>2019</v>
      </c>
      <c r="D30" t="s">
        <v>45</v>
      </c>
      <c r="E30">
        <v>2.4</v>
      </c>
      <c r="F30">
        <v>150</v>
      </c>
      <c r="G30">
        <v>113.3</v>
      </c>
      <c r="H30">
        <v>203</v>
      </c>
      <c r="I30">
        <v>79</v>
      </c>
      <c r="J30">
        <v>3.5329999999999999</v>
      </c>
      <c r="K30">
        <v>20</v>
      </c>
      <c r="L30">
        <v>24</v>
      </c>
      <c r="M30">
        <v>1</v>
      </c>
      <c r="N30">
        <v>0</v>
      </c>
      <c r="O30">
        <v>27.04</v>
      </c>
    </row>
    <row r="31" spans="1:15" x14ac:dyDescent="0.2">
      <c r="A31">
        <v>30</v>
      </c>
      <c r="B31" t="s">
        <v>48</v>
      </c>
      <c r="C31">
        <v>2020</v>
      </c>
      <c r="D31" t="s">
        <v>45</v>
      </c>
      <c r="E31">
        <v>5.7</v>
      </c>
      <c r="F31">
        <v>293</v>
      </c>
      <c r="G31">
        <v>115.7</v>
      </c>
      <c r="H31">
        <v>193.5</v>
      </c>
      <c r="I31">
        <v>71.7</v>
      </c>
      <c r="J31">
        <v>4.3940000000000001</v>
      </c>
      <c r="K31">
        <v>25</v>
      </c>
      <c r="L31">
        <v>17</v>
      </c>
      <c r="M31">
        <v>1</v>
      </c>
      <c r="N31">
        <v>1</v>
      </c>
      <c r="O31">
        <v>30.49</v>
      </c>
    </row>
    <row r="32" spans="1:15" x14ac:dyDescent="0.2">
      <c r="A32">
        <v>31</v>
      </c>
      <c r="B32" t="s">
        <v>49</v>
      </c>
      <c r="C32">
        <v>2019</v>
      </c>
      <c r="D32" t="s">
        <v>45</v>
      </c>
      <c r="E32">
        <v>3.6</v>
      </c>
      <c r="F32">
        <v>300</v>
      </c>
      <c r="G32">
        <v>138.69999999999999</v>
      </c>
      <c r="H32">
        <v>224.2</v>
      </c>
      <c r="I32">
        <v>79.3</v>
      </c>
      <c r="J32">
        <v>3.93</v>
      </c>
      <c r="K32">
        <v>26</v>
      </c>
      <c r="L32">
        <v>20</v>
      </c>
      <c r="M32">
        <v>0</v>
      </c>
      <c r="N32">
        <v>0</v>
      </c>
      <c r="O32">
        <v>29.47</v>
      </c>
    </row>
    <row r="33" spans="1:15" x14ac:dyDescent="0.2">
      <c r="A33">
        <v>32</v>
      </c>
      <c r="B33" t="s">
        <v>51</v>
      </c>
      <c r="C33">
        <v>2018</v>
      </c>
      <c r="D33" t="s">
        <v>50</v>
      </c>
      <c r="E33">
        <v>2</v>
      </c>
      <c r="F33">
        <v>107</v>
      </c>
      <c r="G33">
        <v>104.2</v>
      </c>
      <c r="H33">
        <v>172</v>
      </c>
      <c r="I33">
        <v>72</v>
      </c>
      <c r="J33">
        <v>2.9350000000000001</v>
      </c>
      <c r="K33">
        <v>12.4</v>
      </c>
      <c r="L33">
        <v>30</v>
      </c>
      <c r="M33">
        <v>0</v>
      </c>
      <c r="N33">
        <v>1</v>
      </c>
      <c r="O33">
        <v>17.95</v>
      </c>
    </row>
    <row r="34" spans="1:15" x14ac:dyDescent="0.2">
      <c r="A34">
        <v>33</v>
      </c>
      <c r="B34" t="s">
        <v>52</v>
      </c>
      <c r="C34">
        <v>2020</v>
      </c>
      <c r="D34" t="s">
        <v>50</v>
      </c>
      <c r="E34">
        <v>5</v>
      </c>
      <c r="F34">
        <v>310</v>
      </c>
      <c r="G34">
        <v>101.3</v>
      </c>
      <c r="H34">
        <v>183.2</v>
      </c>
      <c r="I34">
        <v>73.099999999999994</v>
      </c>
      <c r="J34">
        <v>3.2029999999999998</v>
      </c>
      <c r="K34">
        <v>15.7</v>
      </c>
      <c r="L34">
        <v>24</v>
      </c>
      <c r="M34">
        <v>0</v>
      </c>
      <c r="N34">
        <v>1</v>
      </c>
      <c r="O34">
        <v>26.67</v>
      </c>
    </row>
    <row r="35" spans="1:15" x14ac:dyDescent="0.2">
      <c r="A35">
        <v>34</v>
      </c>
      <c r="B35" t="s">
        <v>53</v>
      </c>
      <c r="C35">
        <v>2019</v>
      </c>
      <c r="D35" t="s">
        <v>50</v>
      </c>
      <c r="E35">
        <v>3</v>
      </c>
      <c r="F35">
        <v>288</v>
      </c>
      <c r="G35">
        <v>108.5</v>
      </c>
      <c r="H35">
        <v>203</v>
      </c>
      <c r="I35">
        <v>76</v>
      </c>
      <c r="J35">
        <v>3.3679999999999999</v>
      </c>
      <c r="K35">
        <v>16</v>
      </c>
      <c r="L35">
        <v>24</v>
      </c>
      <c r="M35">
        <v>0</v>
      </c>
      <c r="N35">
        <v>1</v>
      </c>
      <c r="O35">
        <v>27.8</v>
      </c>
    </row>
    <row r="36" spans="1:15" x14ac:dyDescent="0.2">
      <c r="A36">
        <v>35</v>
      </c>
      <c r="B36" t="s">
        <v>55</v>
      </c>
      <c r="C36">
        <v>2020</v>
      </c>
      <c r="D36" t="s">
        <v>54</v>
      </c>
      <c r="E36">
        <v>1.5</v>
      </c>
      <c r="F36">
        <v>158</v>
      </c>
      <c r="G36">
        <v>103.2</v>
      </c>
      <c r="H36">
        <v>177</v>
      </c>
      <c r="I36">
        <v>71</v>
      </c>
      <c r="J36">
        <v>2.339</v>
      </c>
      <c r="K36">
        <v>11.9</v>
      </c>
      <c r="L36">
        <v>32</v>
      </c>
      <c r="M36">
        <v>0</v>
      </c>
      <c r="N36">
        <v>1</v>
      </c>
      <c r="O36">
        <v>19.75</v>
      </c>
    </row>
    <row r="37" spans="1:15" x14ac:dyDescent="0.2">
      <c r="A37">
        <v>36</v>
      </c>
      <c r="B37" t="s">
        <v>56</v>
      </c>
      <c r="C37">
        <v>2019</v>
      </c>
      <c r="D37" t="s">
        <v>54</v>
      </c>
      <c r="E37">
        <v>2</v>
      </c>
      <c r="F37">
        <v>192</v>
      </c>
      <c r="G37">
        <v>106.9</v>
      </c>
      <c r="H37">
        <v>192</v>
      </c>
      <c r="I37">
        <v>73</v>
      </c>
      <c r="J37">
        <v>2.9319999999999999</v>
      </c>
      <c r="K37">
        <v>17.100000000000001</v>
      </c>
      <c r="L37">
        <v>30</v>
      </c>
      <c r="M37">
        <v>0</v>
      </c>
      <c r="N37">
        <v>1</v>
      </c>
      <c r="O37">
        <v>23.87</v>
      </c>
    </row>
    <row r="38" spans="1:15" x14ac:dyDescent="0.2">
      <c r="A38">
        <v>37</v>
      </c>
      <c r="B38" t="s">
        <v>57</v>
      </c>
      <c r="C38">
        <v>2019</v>
      </c>
      <c r="D38" t="s">
        <v>54</v>
      </c>
      <c r="E38">
        <v>2.4</v>
      </c>
      <c r="F38">
        <v>184</v>
      </c>
      <c r="G38">
        <v>103.2</v>
      </c>
      <c r="H38">
        <v>181</v>
      </c>
      <c r="I38">
        <v>73</v>
      </c>
      <c r="J38">
        <v>3.2189999999999999</v>
      </c>
      <c r="K38">
        <v>15.3</v>
      </c>
      <c r="L38">
        <v>28</v>
      </c>
      <c r="M38">
        <v>1</v>
      </c>
      <c r="N38">
        <v>0</v>
      </c>
      <c r="O38">
        <v>24.45</v>
      </c>
    </row>
    <row r="39" spans="1:15" x14ac:dyDescent="0.2">
      <c r="A39">
        <v>38</v>
      </c>
      <c r="B39" t="s">
        <v>59</v>
      </c>
      <c r="C39">
        <v>2020</v>
      </c>
      <c r="D39" t="s">
        <v>58</v>
      </c>
      <c r="E39">
        <v>1.6</v>
      </c>
      <c r="F39">
        <v>120</v>
      </c>
      <c r="G39">
        <v>96.1</v>
      </c>
      <c r="H39">
        <v>173</v>
      </c>
      <c r="I39">
        <v>68</v>
      </c>
      <c r="J39">
        <v>2.2400000000000002</v>
      </c>
      <c r="K39">
        <v>11.9</v>
      </c>
      <c r="L39">
        <v>33</v>
      </c>
      <c r="M39">
        <v>0</v>
      </c>
      <c r="N39">
        <v>1</v>
      </c>
      <c r="O39">
        <v>15.195</v>
      </c>
    </row>
    <row r="40" spans="1:15" x14ac:dyDescent="0.2">
      <c r="A40">
        <v>39</v>
      </c>
      <c r="B40" t="s">
        <v>60</v>
      </c>
      <c r="C40">
        <v>2019</v>
      </c>
      <c r="D40" t="s">
        <v>58</v>
      </c>
      <c r="E40">
        <v>2</v>
      </c>
      <c r="F40">
        <v>178</v>
      </c>
      <c r="G40">
        <v>106.3</v>
      </c>
      <c r="H40">
        <v>185.4</v>
      </c>
      <c r="I40">
        <v>71.599999999999994</v>
      </c>
      <c r="J40">
        <v>3.0720000000000001</v>
      </c>
      <c r="K40">
        <v>18.5</v>
      </c>
      <c r="L40">
        <v>28</v>
      </c>
      <c r="M40">
        <v>0</v>
      </c>
      <c r="N40">
        <v>1</v>
      </c>
      <c r="O40">
        <v>22.65</v>
      </c>
    </row>
    <row r="41" spans="1:15" x14ac:dyDescent="0.2">
      <c r="A41">
        <v>40</v>
      </c>
      <c r="B41" t="s">
        <v>62</v>
      </c>
      <c r="C41">
        <v>2020</v>
      </c>
      <c r="D41" t="s">
        <v>61</v>
      </c>
      <c r="E41">
        <v>3</v>
      </c>
      <c r="F41">
        <v>300</v>
      </c>
      <c r="G41">
        <v>108.3</v>
      </c>
      <c r="H41">
        <v>190</v>
      </c>
      <c r="I41">
        <v>72</v>
      </c>
      <c r="J41">
        <v>3.3420000000000001</v>
      </c>
      <c r="K41">
        <v>18.5</v>
      </c>
      <c r="L41">
        <v>25</v>
      </c>
      <c r="M41">
        <v>0</v>
      </c>
      <c r="N41">
        <v>1</v>
      </c>
      <c r="O41">
        <v>36.4</v>
      </c>
    </row>
    <row r="42" spans="1:15" x14ac:dyDescent="0.2">
      <c r="A42">
        <v>41</v>
      </c>
      <c r="B42" t="s">
        <v>64</v>
      </c>
      <c r="C42">
        <v>2020</v>
      </c>
      <c r="D42" t="s">
        <v>63</v>
      </c>
      <c r="E42">
        <v>3</v>
      </c>
      <c r="F42">
        <v>247</v>
      </c>
      <c r="G42">
        <v>114.5</v>
      </c>
      <c r="H42">
        <v>195</v>
      </c>
      <c r="I42">
        <v>78</v>
      </c>
      <c r="J42">
        <v>3.65</v>
      </c>
      <c r="K42">
        <v>18.399999999999999</v>
      </c>
      <c r="L42">
        <v>25</v>
      </c>
      <c r="M42">
        <v>0</v>
      </c>
      <c r="N42">
        <v>0</v>
      </c>
      <c r="O42">
        <v>51.1</v>
      </c>
    </row>
    <row r="43" spans="1:15" x14ac:dyDescent="0.2">
      <c r="A43">
        <v>42</v>
      </c>
      <c r="B43" t="s">
        <v>66</v>
      </c>
      <c r="C43">
        <v>2020</v>
      </c>
      <c r="D43" t="s">
        <v>65</v>
      </c>
      <c r="E43">
        <v>3.6</v>
      </c>
      <c r="F43">
        <v>293</v>
      </c>
      <c r="G43">
        <v>101.4</v>
      </c>
      <c r="H43">
        <v>189</v>
      </c>
      <c r="I43">
        <v>77</v>
      </c>
      <c r="J43">
        <v>3.194</v>
      </c>
      <c r="K43">
        <v>20</v>
      </c>
      <c r="L43">
        <v>20</v>
      </c>
      <c r="M43">
        <v>1</v>
      </c>
      <c r="N43">
        <v>1</v>
      </c>
      <c r="O43">
        <v>32.049999999999997</v>
      </c>
    </row>
    <row r="44" spans="1:15" x14ac:dyDescent="0.2">
      <c r="A44">
        <v>43</v>
      </c>
      <c r="B44" t="s">
        <v>68</v>
      </c>
      <c r="C44">
        <v>2020</v>
      </c>
      <c r="D44" t="s">
        <v>67</v>
      </c>
      <c r="E44">
        <v>2.5</v>
      </c>
      <c r="F44">
        <v>215</v>
      </c>
      <c r="G44">
        <v>105.1</v>
      </c>
      <c r="H44">
        <v>196</v>
      </c>
      <c r="I44">
        <v>73</v>
      </c>
      <c r="J44">
        <v>3.3730000000000002</v>
      </c>
      <c r="K44">
        <v>18.5</v>
      </c>
      <c r="L44">
        <v>43</v>
      </c>
      <c r="M44">
        <v>0</v>
      </c>
      <c r="N44">
        <v>0</v>
      </c>
      <c r="O44">
        <v>39.9</v>
      </c>
    </row>
    <row r="45" spans="1:15" x14ac:dyDescent="0.2">
      <c r="A45">
        <v>44</v>
      </c>
      <c r="B45" t="s">
        <v>69</v>
      </c>
      <c r="C45">
        <v>2020</v>
      </c>
      <c r="D45" t="s">
        <v>67</v>
      </c>
      <c r="E45">
        <v>3.5</v>
      </c>
      <c r="F45">
        <v>416</v>
      </c>
      <c r="G45">
        <v>112.2</v>
      </c>
      <c r="H45">
        <v>206</v>
      </c>
      <c r="I45">
        <v>75</v>
      </c>
      <c r="J45">
        <v>3.89</v>
      </c>
      <c r="K45">
        <v>22.5</v>
      </c>
      <c r="L45">
        <v>22</v>
      </c>
      <c r="M45">
        <v>0</v>
      </c>
      <c r="N45">
        <v>0</v>
      </c>
      <c r="O45">
        <v>75.45</v>
      </c>
    </row>
    <row r="46" spans="1:15" x14ac:dyDescent="0.2">
      <c r="A46">
        <v>45</v>
      </c>
      <c r="B46" t="s">
        <v>70</v>
      </c>
      <c r="C46">
        <v>2020</v>
      </c>
      <c r="D46" t="s">
        <v>67</v>
      </c>
      <c r="E46">
        <v>3.5</v>
      </c>
      <c r="F46">
        <v>295</v>
      </c>
      <c r="G46">
        <v>103</v>
      </c>
      <c r="H46">
        <v>193</v>
      </c>
      <c r="I46">
        <v>75</v>
      </c>
      <c r="J46">
        <v>3.9</v>
      </c>
      <c r="K46">
        <v>17.2</v>
      </c>
      <c r="L46">
        <v>21</v>
      </c>
      <c r="M46">
        <v>1</v>
      </c>
      <c r="N46">
        <v>0</v>
      </c>
      <c r="O46">
        <v>44.15</v>
      </c>
    </row>
    <row r="47" spans="1:15" x14ac:dyDescent="0.2">
      <c r="A47">
        <v>46</v>
      </c>
      <c r="B47" t="s">
        <v>72</v>
      </c>
      <c r="C47">
        <v>2020</v>
      </c>
      <c r="D47" t="s">
        <v>71</v>
      </c>
      <c r="E47">
        <v>2.7</v>
      </c>
      <c r="F47">
        <v>305</v>
      </c>
      <c r="G47">
        <v>109</v>
      </c>
      <c r="H47">
        <v>201</v>
      </c>
      <c r="I47">
        <v>75</v>
      </c>
      <c r="J47">
        <v>3.8679999999999999</v>
      </c>
      <c r="K47">
        <v>20</v>
      </c>
      <c r="L47">
        <v>18</v>
      </c>
      <c r="M47">
        <v>0</v>
      </c>
      <c r="N47">
        <v>1</v>
      </c>
      <c r="O47">
        <v>46.31</v>
      </c>
    </row>
    <row r="48" spans="1:15" x14ac:dyDescent="0.2">
      <c r="A48">
        <v>47</v>
      </c>
      <c r="B48" t="s">
        <v>73</v>
      </c>
      <c r="C48">
        <v>2020</v>
      </c>
      <c r="D48" t="s">
        <v>71</v>
      </c>
      <c r="E48">
        <v>3.5</v>
      </c>
      <c r="F48">
        <v>450</v>
      </c>
      <c r="G48">
        <v>119</v>
      </c>
      <c r="H48">
        <v>210</v>
      </c>
      <c r="I48">
        <v>79.900000000000006</v>
      </c>
      <c r="J48">
        <v>5.3929999999999998</v>
      </c>
      <c r="K48">
        <v>30</v>
      </c>
      <c r="L48">
        <v>16</v>
      </c>
      <c r="M48">
        <v>1</v>
      </c>
      <c r="N48">
        <v>0</v>
      </c>
      <c r="O48">
        <v>75.83</v>
      </c>
    </row>
    <row r="49" spans="1:15" x14ac:dyDescent="0.2">
      <c r="A49">
        <v>48</v>
      </c>
      <c r="B49" t="s">
        <v>75</v>
      </c>
      <c r="C49">
        <v>2020</v>
      </c>
      <c r="D49" t="s">
        <v>74</v>
      </c>
      <c r="E49">
        <v>2</v>
      </c>
      <c r="F49">
        <v>255</v>
      </c>
      <c r="G49">
        <v>105.9</v>
      </c>
      <c r="H49">
        <v>185</v>
      </c>
      <c r="I49">
        <v>71</v>
      </c>
      <c r="J49">
        <v>3.25</v>
      </c>
      <c r="K49">
        <v>16.399999999999999</v>
      </c>
      <c r="L49">
        <v>24</v>
      </c>
      <c r="M49">
        <v>0</v>
      </c>
      <c r="N49">
        <v>0</v>
      </c>
      <c r="O49">
        <v>41.4</v>
      </c>
    </row>
    <row r="50" spans="1:15" x14ac:dyDescent="0.2">
      <c r="A50">
        <v>49</v>
      </c>
      <c r="B50" t="s">
        <v>76</v>
      </c>
      <c r="C50">
        <v>2020</v>
      </c>
      <c r="D50" t="s">
        <v>74</v>
      </c>
      <c r="E50">
        <v>3</v>
      </c>
      <c r="F50">
        <v>255</v>
      </c>
      <c r="G50">
        <v>111.5</v>
      </c>
      <c r="H50">
        <v>189.4</v>
      </c>
      <c r="I50">
        <v>70.8</v>
      </c>
      <c r="J50">
        <v>3.823</v>
      </c>
      <c r="K50">
        <v>21.1</v>
      </c>
      <c r="L50">
        <v>25</v>
      </c>
      <c r="M50">
        <v>0</v>
      </c>
      <c r="N50">
        <v>1</v>
      </c>
      <c r="O50">
        <v>54.05</v>
      </c>
    </row>
    <row r="51" spans="1:15" x14ac:dyDescent="0.2">
      <c r="A51">
        <v>50</v>
      </c>
      <c r="B51" t="s">
        <v>77</v>
      </c>
      <c r="C51">
        <v>2020</v>
      </c>
      <c r="D51" t="s">
        <v>74</v>
      </c>
      <c r="E51">
        <v>4.7</v>
      </c>
      <c r="F51">
        <v>362</v>
      </c>
      <c r="G51">
        <v>99</v>
      </c>
      <c r="H51">
        <v>182</v>
      </c>
      <c r="I51">
        <v>74</v>
      </c>
      <c r="J51">
        <v>4.125</v>
      </c>
      <c r="K51">
        <v>21.1</v>
      </c>
      <c r="L51">
        <v>20</v>
      </c>
      <c r="M51">
        <v>0</v>
      </c>
      <c r="N51">
        <v>1</v>
      </c>
      <c r="O51">
        <v>91</v>
      </c>
    </row>
    <row r="52" spans="1:15" x14ac:dyDescent="0.2">
      <c r="A52">
        <v>51</v>
      </c>
      <c r="B52" t="s">
        <v>78</v>
      </c>
      <c r="C52">
        <v>2020</v>
      </c>
      <c r="D52" t="s">
        <v>74</v>
      </c>
      <c r="E52">
        <v>3</v>
      </c>
      <c r="F52">
        <v>255</v>
      </c>
      <c r="G52">
        <v>113.1</v>
      </c>
      <c r="H52">
        <v>187</v>
      </c>
      <c r="I52">
        <v>76</v>
      </c>
      <c r="J52">
        <v>4.3</v>
      </c>
      <c r="K52">
        <v>17.399999999999999</v>
      </c>
      <c r="L52">
        <v>22</v>
      </c>
      <c r="M52">
        <v>1</v>
      </c>
      <c r="N52">
        <v>1</v>
      </c>
      <c r="O52">
        <v>42.5</v>
      </c>
    </row>
    <row r="53" spans="1:15" x14ac:dyDescent="0.2">
      <c r="A53">
        <v>52</v>
      </c>
      <c r="B53" t="s">
        <v>79</v>
      </c>
      <c r="C53">
        <v>2020</v>
      </c>
      <c r="D53" t="s">
        <v>74</v>
      </c>
      <c r="E53">
        <v>5.5</v>
      </c>
      <c r="F53">
        <v>329</v>
      </c>
      <c r="G53">
        <v>114.8</v>
      </c>
      <c r="H53">
        <v>189</v>
      </c>
      <c r="I53">
        <v>76</v>
      </c>
      <c r="J53">
        <v>4.7510000000000003</v>
      </c>
      <c r="K53">
        <v>24.6</v>
      </c>
      <c r="L53">
        <v>23</v>
      </c>
      <c r="M53">
        <v>1</v>
      </c>
      <c r="N53">
        <v>0</v>
      </c>
      <c r="O53">
        <v>55.7</v>
      </c>
    </row>
    <row r="54" spans="1:15" x14ac:dyDescent="0.2">
      <c r="A54">
        <v>53</v>
      </c>
      <c r="B54" t="s">
        <v>80</v>
      </c>
      <c r="C54">
        <v>2020</v>
      </c>
      <c r="D54" t="s">
        <v>74</v>
      </c>
      <c r="E54">
        <v>4</v>
      </c>
      <c r="F54">
        <v>362</v>
      </c>
      <c r="G54">
        <v>121.5</v>
      </c>
      <c r="H54">
        <v>199</v>
      </c>
      <c r="I54">
        <v>75</v>
      </c>
      <c r="J54">
        <v>4.133</v>
      </c>
      <c r="K54">
        <v>23.2</v>
      </c>
      <c r="L54">
        <v>21</v>
      </c>
      <c r="M54">
        <v>0</v>
      </c>
      <c r="N54">
        <v>1</v>
      </c>
      <c r="O54">
        <v>94.25</v>
      </c>
    </row>
    <row r="55" spans="1:15" x14ac:dyDescent="0.2">
      <c r="A55">
        <v>54</v>
      </c>
      <c r="B55" t="s">
        <v>82</v>
      </c>
      <c r="C55">
        <v>2020</v>
      </c>
      <c r="D55" t="s">
        <v>81</v>
      </c>
      <c r="E55">
        <v>1.5</v>
      </c>
      <c r="F55">
        <v>154</v>
      </c>
      <c r="G55">
        <v>100.8</v>
      </c>
      <c r="H55">
        <v>173</v>
      </c>
      <c r="I55">
        <v>71</v>
      </c>
      <c r="J55">
        <v>3.3</v>
      </c>
      <c r="K55">
        <v>15.9</v>
      </c>
      <c r="L55">
        <v>26</v>
      </c>
      <c r="M55">
        <v>0</v>
      </c>
      <c r="N55">
        <v>0</v>
      </c>
      <c r="O55">
        <v>22.85</v>
      </c>
    </row>
    <row r="56" spans="1:15" x14ac:dyDescent="0.2">
      <c r="A56">
        <v>55</v>
      </c>
      <c r="B56" t="s">
        <v>84</v>
      </c>
      <c r="C56">
        <v>2019</v>
      </c>
      <c r="D56" t="s">
        <v>83</v>
      </c>
      <c r="E56">
        <v>1.6</v>
      </c>
      <c r="F56">
        <v>124</v>
      </c>
      <c r="G56">
        <v>99.8</v>
      </c>
      <c r="H56">
        <v>182</v>
      </c>
      <c r="I56">
        <v>69</v>
      </c>
      <c r="J56">
        <v>2.593</v>
      </c>
      <c r="K56">
        <v>13.2</v>
      </c>
      <c r="L56">
        <v>29</v>
      </c>
      <c r="M56">
        <v>0</v>
      </c>
      <c r="N56">
        <v>0</v>
      </c>
      <c r="O56">
        <v>17.89</v>
      </c>
    </row>
    <row r="57" spans="1:15" x14ac:dyDescent="0.2">
      <c r="A57">
        <v>56</v>
      </c>
      <c r="B57" t="s">
        <v>85</v>
      </c>
      <c r="C57">
        <v>2020</v>
      </c>
      <c r="D57" t="s">
        <v>83</v>
      </c>
      <c r="E57">
        <v>2</v>
      </c>
      <c r="F57">
        <v>182</v>
      </c>
      <c r="G57">
        <v>103.1</v>
      </c>
      <c r="H57">
        <v>193</v>
      </c>
      <c r="I57">
        <v>73</v>
      </c>
      <c r="J57">
        <v>3.012</v>
      </c>
      <c r="K57">
        <v>16.2</v>
      </c>
      <c r="L57">
        <v>28</v>
      </c>
      <c r="M57">
        <v>0</v>
      </c>
      <c r="N57">
        <v>1</v>
      </c>
      <c r="O57">
        <v>24.1</v>
      </c>
    </row>
    <row r="58" spans="1:15" x14ac:dyDescent="0.2">
      <c r="A58">
        <v>57</v>
      </c>
      <c r="B58" t="s">
        <v>86</v>
      </c>
      <c r="C58">
        <v>2020</v>
      </c>
      <c r="D58" t="s">
        <v>83</v>
      </c>
      <c r="E58">
        <v>2.5</v>
      </c>
      <c r="F58">
        <v>170</v>
      </c>
      <c r="G58">
        <v>106.5</v>
      </c>
      <c r="H58">
        <v>185</v>
      </c>
      <c r="I58">
        <v>72</v>
      </c>
      <c r="J58">
        <v>3.464</v>
      </c>
      <c r="K58">
        <v>14.5</v>
      </c>
      <c r="L58">
        <v>26</v>
      </c>
      <c r="M58">
        <v>1</v>
      </c>
      <c r="N58">
        <v>1</v>
      </c>
      <c r="O58">
        <v>25.2</v>
      </c>
    </row>
    <row r="59" spans="1:15" x14ac:dyDescent="0.2">
      <c r="A59">
        <v>58</v>
      </c>
      <c r="B59" t="s">
        <v>87</v>
      </c>
      <c r="C59">
        <v>2020</v>
      </c>
      <c r="D59" t="s">
        <v>83</v>
      </c>
      <c r="E59">
        <v>3.5</v>
      </c>
      <c r="F59">
        <v>300</v>
      </c>
      <c r="G59">
        <v>108.3</v>
      </c>
      <c r="H59">
        <v>193</v>
      </c>
      <c r="I59">
        <v>73</v>
      </c>
      <c r="J59">
        <v>3.294</v>
      </c>
      <c r="K59">
        <v>18.5</v>
      </c>
      <c r="L59">
        <v>20</v>
      </c>
      <c r="M59">
        <v>0</v>
      </c>
      <c r="N59">
        <v>0</v>
      </c>
      <c r="O59">
        <v>34.25</v>
      </c>
    </row>
    <row r="60" spans="1:15" x14ac:dyDescent="0.2">
      <c r="A60">
        <v>59</v>
      </c>
      <c r="B60" t="s">
        <v>89</v>
      </c>
      <c r="C60">
        <v>2016</v>
      </c>
      <c r="D60" t="s">
        <v>88</v>
      </c>
      <c r="E60">
        <v>2.7</v>
      </c>
      <c r="F60">
        <v>265</v>
      </c>
      <c r="G60">
        <v>95.2</v>
      </c>
      <c r="H60">
        <v>172</v>
      </c>
      <c r="I60">
        <v>71</v>
      </c>
      <c r="J60">
        <v>2.8879999999999999</v>
      </c>
      <c r="K60">
        <v>17</v>
      </c>
      <c r="L60">
        <v>22</v>
      </c>
      <c r="M60">
        <v>0</v>
      </c>
      <c r="N60">
        <v>0</v>
      </c>
      <c r="O60">
        <v>59</v>
      </c>
    </row>
    <row r="61" spans="1:15" x14ac:dyDescent="0.2">
      <c r="A61">
        <v>60</v>
      </c>
      <c r="B61" t="s">
        <v>90</v>
      </c>
      <c r="C61">
        <v>2020</v>
      </c>
      <c r="D61" t="s">
        <v>88</v>
      </c>
      <c r="E61">
        <v>3</v>
      </c>
      <c r="F61">
        <v>335</v>
      </c>
      <c r="G61">
        <v>92.6</v>
      </c>
      <c r="H61">
        <v>194</v>
      </c>
      <c r="I61">
        <v>78</v>
      </c>
      <c r="J61">
        <v>4.58</v>
      </c>
      <c r="K61">
        <v>17</v>
      </c>
      <c r="L61">
        <v>19</v>
      </c>
      <c r="M61">
        <v>0</v>
      </c>
      <c r="N61">
        <v>1</v>
      </c>
      <c r="O61">
        <v>66.8</v>
      </c>
    </row>
    <row r="62" spans="1:15" x14ac:dyDescent="0.2">
      <c r="A62">
        <v>61</v>
      </c>
      <c r="B62" t="s">
        <v>92</v>
      </c>
      <c r="C62">
        <v>2020</v>
      </c>
      <c r="D62" t="s">
        <v>91</v>
      </c>
      <c r="E62">
        <v>2.5</v>
      </c>
      <c r="F62">
        <v>268</v>
      </c>
      <c r="G62">
        <v>104</v>
      </c>
      <c r="H62">
        <v>181</v>
      </c>
      <c r="I62">
        <v>71</v>
      </c>
      <c r="J62">
        <v>3.294</v>
      </c>
      <c r="K62">
        <v>15.9</v>
      </c>
      <c r="L62">
        <v>21</v>
      </c>
      <c r="M62">
        <v>0</v>
      </c>
      <c r="N62">
        <v>1</v>
      </c>
      <c r="O62">
        <v>27.495000000000001</v>
      </c>
    </row>
    <row r="63" spans="1:15" x14ac:dyDescent="0.2">
      <c r="A63">
        <v>62</v>
      </c>
      <c r="B63" t="s">
        <v>93</v>
      </c>
      <c r="C63">
        <v>2020</v>
      </c>
      <c r="D63" t="s">
        <v>91</v>
      </c>
      <c r="E63">
        <v>2.5</v>
      </c>
      <c r="F63">
        <v>182</v>
      </c>
      <c r="G63">
        <v>99.4</v>
      </c>
      <c r="H63">
        <v>182</v>
      </c>
      <c r="I63">
        <v>71</v>
      </c>
      <c r="J63">
        <v>3.125</v>
      </c>
      <c r="K63">
        <v>16.600000000000001</v>
      </c>
      <c r="L63">
        <v>26</v>
      </c>
      <c r="M63">
        <v>1</v>
      </c>
      <c r="N63">
        <v>1</v>
      </c>
      <c r="O63">
        <v>24.495000000000001</v>
      </c>
    </row>
    <row r="64" spans="1:15" x14ac:dyDescent="0.2">
      <c r="A64">
        <v>63</v>
      </c>
      <c r="B64" t="s">
        <v>94</v>
      </c>
      <c r="C64">
        <v>2020</v>
      </c>
      <c r="D64" t="s">
        <v>91</v>
      </c>
      <c r="E64">
        <v>2.4</v>
      </c>
      <c r="F64">
        <v>182</v>
      </c>
      <c r="G64">
        <v>103.5</v>
      </c>
      <c r="H64">
        <v>191</v>
      </c>
      <c r="I64">
        <v>73</v>
      </c>
      <c r="J64">
        <v>3.415</v>
      </c>
      <c r="K64">
        <v>18.5</v>
      </c>
      <c r="L64">
        <v>26</v>
      </c>
      <c r="M64">
        <v>1</v>
      </c>
      <c r="N64">
        <v>1</v>
      </c>
      <c r="O64">
        <v>26.645</v>
      </c>
    </row>
    <row r="65" spans="1:15" x14ac:dyDescent="0.2">
      <c r="A65">
        <v>64</v>
      </c>
      <c r="B65" t="s">
        <v>96</v>
      </c>
      <c r="C65">
        <v>2020</v>
      </c>
      <c r="D65" t="s">
        <v>95</v>
      </c>
      <c r="E65">
        <v>1.8</v>
      </c>
      <c r="F65">
        <v>139</v>
      </c>
      <c r="G65">
        <v>97</v>
      </c>
      <c r="H65">
        <v>183</v>
      </c>
      <c r="I65">
        <v>70</v>
      </c>
      <c r="J65">
        <v>2.8</v>
      </c>
      <c r="K65">
        <v>13.2</v>
      </c>
      <c r="L65">
        <v>30</v>
      </c>
      <c r="M65">
        <v>0</v>
      </c>
      <c r="N65">
        <v>0</v>
      </c>
      <c r="O65">
        <v>19.600000000000001</v>
      </c>
    </row>
    <row r="66" spans="1:15" x14ac:dyDescent="0.2">
      <c r="A66">
        <v>65</v>
      </c>
      <c r="B66" t="s">
        <v>97</v>
      </c>
      <c r="C66">
        <v>2020</v>
      </c>
      <c r="D66" t="s">
        <v>95</v>
      </c>
      <c r="E66">
        <v>2.5</v>
      </c>
      <c r="F66">
        <v>176</v>
      </c>
      <c r="G66">
        <v>94.9</v>
      </c>
      <c r="H66">
        <v>181</v>
      </c>
      <c r="I66">
        <v>73</v>
      </c>
      <c r="J66">
        <v>3.4550000000000001</v>
      </c>
      <c r="K66">
        <v>15.9</v>
      </c>
      <c r="L66">
        <v>23</v>
      </c>
      <c r="M66">
        <v>1</v>
      </c>
      <c r="N66">
        <v>1</v>
      </c>
      <c r="O66">
        <v>25.85</v>
      </c>
    </row>
    <row r="67" spans="1:15" x14ac:dyDescent="0.2">
      <c r="A67">
        <v>66</v>
      </c>
      <c r="B67" t="s">
        <v>98</v>
      </c>
      <c r="C67">
        <v>2020</v>
      </c>
      <c r="D67" t="s">
        <v>95</v>
      </c>
      <c r="E67">
        <v>2.5</v>
      </c>
      <c r="F67">
        <v>203</v>
      </c>
      <c r="G67">
        <v>105.2</v>
      </c>
      <c r="H67">
        <v>192</v>
      </c>
      <c r="I67">
        <v>72</v>
      </c>
      <c r="J67">
        <v>2.9980000000000002</v>
      </c>
      <c r="K67">
        <v>14.5</v>
      </c>
      <c r="L67">
        <v>29</v>
      </c>
      <c r="M67">
        <v>0</v>
      </c>
      <c r="N67">
        <v>0</v>
      </c>
      <c r="O67">
        <v>24.295000000000002</v>
      </c>
    </row>
    <row r="68" spans="1:15" x14ac:dyDescent="0.2">
      <c r="A68">
        <v>67</v>
      </c>
      <c r="B68" t="s">
        <v>99</v>
      </c>
      <c r="C68">
        <v>2016</v>
      </c>
      <c r="D68" t="s">
        <v>95</v>
      </c>
      <c r="E68">
        <v>4</v>
      </c>
      <c r="F68">
        <v>150</v>
      </c>
      <c r="G68">
        <v>105.3</v>
      </c>
      <c r="H68">
        <v>190</v>
      </c>
      <c r="I68">
        <v>76</v>
      </c>
      <c r="J68">
        <v>4.4400000000000004</v>
      </c>
      <c r="K68">
        <v>23</v>
      </c>
      <c r="L68">
        <v>22</v>
      </c>
      <c r="M68">
        <v>1</v>
      </c>
      <c r="N68">
        <v>0</v>
      </c>
      <c r="O68">
        <v>36.020000000000003</v>
      </c>
    </row>
    <row r="69" spans="1:15" x14ac:dyDescent="0.2">
      <c r="A69">
        <v>68</v>
      </c>
      <c r="B69" t="s">
        <v>101</v>
      </c>
      <c r="C69">
        <v>2020</v>
      </c>
      <c r="D69" t="s">
        <v>100</v>
      </c>
      <c r="E69">
        <v>2</v>
      </c>
      <c r="F69">
        <v>228</v>
      </c>
      <c r="G69">
        <v>98.9</v>
      </c>
      <c r="H69">
        <v>168</v>
      </c>
      <c r="I69">
        <v>71</v>
      </c>
      <c r="J69">
        <v>3.0619999999999998</v>
      </c>
      <c r="K69">
        <v>13.2</v>
      </c>
      <c r="L69">
        <v>25</v>
      </c>
      <c r="M69">
        <v>0</v>
      </c>
      <c r="N69">
        <v>0</v>
      </c>
      <c r="O69">
        <v>28.594999999999999</v>
      </c>
    </row>
    <row r="70" spans="1:15" x14ac:dyDescent="0.2">
      <c r="A70">
        <v>69</v>
      </c>
      <c r="B70" t="s">
        <v>102</v>
      </c>
      <c r="C70">
        <v>2020</v>
      </c>
      <c r="D70" t="s">
        <v>100</v>
      </c>
      <c r="E70">
        <v>1.4</v>
      </c>
      <c r="F70">
        <v>147</v>
      </c>
      <c r="G70">
        <v>98.9</v>
      </c>
      <c r="H70">
        <v>168</v>
      </c>
      <c r="I70">
        <v>71</v>
      </c>
      <c r="J70">
        <v>3.2</v>
      </c>
      <c r="K70">
        <v>13.2</v>
      </c>
      <c r="L70">
        <v>29</v>
      </c>
      <c r="M70">
        <v>0</v>
      </c>
      <c r="N70">
        <v>0</v>
      </c>
      <c r="O70">
        <v>23.195</v>
      </c>
    </row>
    <row r="71" spans="1:15" x14ac:dyDescent="0.2">
      <c r="A71">
        <v>70</v>
      </c>
      <c r="B71" t="s">
        <v>103</v>
      </c>
      <c r="C71">
        <v>2019</v>
      </c>
      <c r="D71" t="s">
        <v>100</v>
      </c>
      <c r="E71">
        <v>2</v>
      </c>
      <c r="F71">
        <v>174</v>
      </c>
      <c r="G71">
        <v>98.9</v>
      </c>
      <c r="H71">
        <v>169</v>
      </c>
      <c r="I71">
        <v>72</v>
      </c>
      <c r="J71">
        <v>3.0449999999999999</v>
      </c>
      <c r="K71">
        <v>14.5</v>
      </c>
      <c r="L71">
        <v>26</v>
      </c>
      <c r="M71">
        <v>0</v>
      </c>
      <c r="N71">
        <v>1</v>
      </c>
      <c r="O71">
        <v>20.895</v>
      </c>
    </row>
    <row r="72" spans="1:15" x14ac:dyDescent="0.2">
      <c r="A72">
        <v>71</v>
      </c>
      <c r="B72" t="s">
        <v>104</v>
      </c>
      <c r="C72">
        <v>2020</v>
      </c>
      <c r="D72" t="s">
        <v>100</v>
      </c>
      <c r="E72">
        <v>1.4</v>
      </c>
      <c r="F72">
        <v>147</v>
      </c>
      <c r="G72">
        <v>98.9</v>
      </c>
      <c r="H72">
        <v>185</v>
      </c>
      <c r="I72">
        <v>71</v>
      </c>
      <c r="J72">
        <v>2.8879999999999999</v>
      </c>
      <c r="K72">
        <v>13.2</v>
      </c>
      <c r="L72">
        <v>30</v>
      </c>
      <c r="M72">
        <v>0</v>
      </c>
      <c r="N72">
        <v>1</v>
      </c>
      <c r="O72">
        <v>18.895</v>
      </c>
    </row>
    <row r="73" spans="1:15" x14ac:dyDescent="0.2">
      <c r="A73">
        <v>72</v>
      </c>
      <c r="B73" t="s">
        <v>105</v>
      </c>
      <c r="C73">
        <v>2019</v>
      </c>
      <c r="D73" t="s">
        <v>100</v>
      </c>
      <c r="E73">
        <v>2</v>
      </c>
      <c r="F73">
        <v>150</v>
      </c>
      <c r="G73">
        <v>106.4</v>
      </c>
      <c r="H73">
        <v>192</v>
      </c>
      <c r="I73">
        <v>72</v>
      </c>
      <c r="J73">
        <v>3.0430000000000001</v>
      </c>
      <c r="K73">
        <v>18.5</v>
      </c>
      <c r="L73">
        <v>25</v>
      </c>
      <c r="M73">
        <v>0</v>
      </c>
      <c r="N73">
        <v>0</v>
      </c>
      <c r="O73">
        <v>25.295000000000002</v>
      </c>
    </row>
    <row r="74" spans="1:15" x14ac:dyDescent="0.2">
      <c r="A74">
        <v>73</v>
      </c>
      <c r="B74" t="s">
        <v>107</v>
      </c>
      <c r="C74">
        <v>2020</v>
      </c>
      <c r="D74" t="s">
        <v>106</v>
      </c>
      <c r="E74">
        <v>2</v>
      </c>
      <c r="F74">
        <v>187</v>
      </c>
      <c r="G74">
        <v>100.5</v>
      </c>
      <c r="H74">
        <v>174</v>
      </c>
      <c r="I74">
        <v>73</v>
      </c>
      <c r="J74">
        <v>3.5739999999999998</v>
      </c>
      <c r="K74">
        <v>14.2</v>
      </c>
      <c r="L74">
        <v>23</v>
      </c>
      <c r="M74">
        <v>1</v>
      </c>
      <c r="N74">
        <v>0</v>
      </c>
      <c r="O74">
        <v>33.700000000000003</v>
      </c>
    </row>
    <row r="75" spans="1:15" x14ac:dyDescent="0.2">
      <c r="A75">
        <v>74</v>
      </c>
      <c r="B75" t="s">
        <v>108</v>
      </c>
      <c r="C75">
        <v>2020</v>
      </c>
      <c r="D75" t="s">
        <v>106</v>
      </c>
      <c r="E75">
        <v>2</v>
      </c>
      <c r="F75">
        <v>250</v>
      </c>
      <c r="G75">
        <v>104.9</v>
      </c>
      <c r="H75">
        <v>187</v>
      </c>
      <c r="I75">
        <v>80</v>
      </c>
      <c r="J75">
        <v>3.657</v>
      </c>
      <c r="K75">
        <v>14.5</v>
      </c>
      <c r="L75">
        <v>23</v>
      </c>
      <c r="M75">
        <v>0</v>
      </c>
      <c r="N75">
        <v>1</v>
      </c>
      <c r="O75">
        <v>36.049999999999997</v>
      </c>
    </row>
    <row r="76" spans="1:15" x14ac:dyDescent="0.2">
      <c r="A76">
        <v>75</v>
      </c>
      <c r="B76" t="s">
        <v>109</v>
      </c>
      <c r="C76">
        <v>2020</v>
      </c>
      <c r="D76" t="s">
        <v>106</v>
      </c>
      <c r="E76">
        <v>2</v>
      </c>
      <c r="F76">
        <v>168</v>
      </c>
      <c r="G76">
        <v>113.1</v>
      </c>
      <c r="H76">
        <v>187</v>
      </c>
      <c r="I76">
        <v>73</v>
      </c>
      <c r="J76">
        <v>3.9550000000000001</v>
      </c>
      <c r="K76">
        <v>14.5</v>
      </c>
      <c r="L76">
        <v>23</v>
      </c>
      <c r="M76">
        <v>1</v>
      </c>
      <c r="N76">
        <v>1</v>
      </c>
      <c r="O76">
        <v>39.65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0"/>
  <sheetViews>
    <sheetView workbookViewId="0">
      <selection activeCell="J86" sqref="J86"/>
    </sheetView>
  </sheetViews>
  <sheetFormatPr baseColWidth="10" defaultRowHeight="16" x14ac:dyDescent="0.2"/>
  <cols>
    <col min="1" max="1" width="13.1640625" customWidth="1"/>
  </cols>
  <sheetData>
    <row r="1" spans="1:19" x14ac:dyDescent="0.2">
      <c r="A1" t="s">
        <v>277</v>
      </c>
      <c r="B1" t="s">
        <v>5</v>
      </c>
      <c r="C1" t="s">
        <v>7</v>
      </c>
      <c r="D1" t="s">
        <v>9</v>
      </c>
      <c r="E1" s="1" t="s">
        <v>3</v>
      </c>
      <c r="F1" t="s">
        <v>278</v>
      </c>
      <c r="G1" t="s">
        <v>279</v>
      </c>
      <c r="M1" t="s">
        <v>278</v>
      </c>
      <c r="N1" t="s">
        <v>122</v>
      </c>
      <c r="R1" s="4"/>
      <c r="S1" s="4" t="s">
        <v>130</v>
      </c>
    </row>
    <row r="2" spans="1:19" x14ac:dyDescent="0.2">
      <c r="A2">
        <v>32</v>
      </c>
      <c r="B2" s="12">
        <v>107</v>
      </c>
      <c r="C2" s="12">
        <v>172</v>
      </c>
      <c r="D2" s="12">
        <v>12.4</v>
      </c>
      <c r="E2" s="12">
        <v>17.95</v>
      </c>
      <c r="F2">
        <f t="shared" ref="F2:F33" si="0">B$83+B2*B$84+C2*B$85+D2*B$86</f>
        <v>15.800535272582552</v>
      </c>
      <c r="G2">
        <f t="shared" ref="G2:G33" si="1">E2-F2</f>
        <v>2.1494647274174472</v>
      </c>
      <c r="M2">
        <f>S$2+S$3*B2+S$4*C2+S$5*D2</f>
        <v>15.263895582420531</v>
      </c>
      <c r="N2">
        <f>E2-M2</f>
        <v>2.6861044175794682</v>
      </c>
      <c r="R2" s="2" t="s">
        <v>124</v>
      </c>
      <c r="S2" s="2">
        <v>87.298161584330742</v>
      </c>
    </row>
    <row r="3" spans="1:19" x14ac:dyDescent="0.2">
      <c r="A3">
        <v>71</v>
      </c>
      <c r="B3" s="12">
        <v>120</v>
      </c>
      <c r="C3" s="12">
        <v>173</v>
      </c>
      <c r="D3" s="12">
        <v>11.9</v>
      </c>
      <c r="E3" s="12">
        <v>15.195</v>
      </c>
      <c r="F3">
        <f t="shared" si="0"/>
        <v>17.124798259642915</v>
      </c>
      <c r="G3">
        <f t="shared" si="1"/>
        <v>-1.9297982596429151</v>
      </c>
      <c r="M3">
        <f t="shared" ref="M3:M66" si="2">S$2+S$3*B3+S$4*C3+S$5*D3</f>
        <v>15.970415479453294</v>
      </c>
      <c r="N3">
        <f t="shared" ref="N3:N66" si="3">E3-M3</f>
        <v>-0.7754154794532937</v>
      </c>
      <c r="R3" s="2" t="s">
        <v>268</v>
      </c>
      <c r="S3" s="2">
        <v>0.17297713856782684</v>
      </c>
    </row>
    <row r="4" spans="1:19" x14ac:dyDescent="0.2">
      <c r="A4">
        <v>1</v>
      </c>
      <c r="B4" s="12">
        <v>124</v>
      </c>
      <c r="C4" s="12">
        <v>182</v>
      </c>
      <c r="D4" s="12">
        <v>13.2</v>
      </c>
      <c r="E4" s="12">
        <v>17.89</v>
      </c>
      <c r="F4">
        <f t="shared" si="0"/>
        <v>13.705268379995022</v>
      </c>
      <c r="G4">
        <f t="shared" si="1"/>
        <v>4.1847316200049782</v>
      </c>
      <c r="H4" s="14"/>
      <c r="M4">
        <f t="shared" si="2"/>
        <v>13.080780642269442</v>
      </c>
      <c r="N4">
        <f t="shared" si="3"/>
        <v>4.8092193577305586</v>
      </c>
      <c r="R4" s="2" t="s">
        <v>269</v>
      </c>
      <c r="S4" s="2">
        <v>-0.65441542610021486</v>
      </c>
    </row>
    <row r="5" spans="1:19" ht="17" thickBot="1" x14ac:dyDescent="0.25">
      <c r="A5">
        <v>53</v>
      </c>
      <c r="B5" s="12">
        <v>138</v>
      </c>
      <c r="C5" s="12">
        <v>168</v>
      </c>
      <c r="D5" s="12">
        <v>14</v>
      </c>
      <c r="E5" s="12">
        <v>23.2</v>
      </c>
      <c r="F5">
        <f t="shared" si="0"/>
        <v>24.771707826626574</v>
      </c>
      <c r="G5">
        <f t="shared" si="1"/>
        <v>-1.5717078266265752</v>
      </c>
      <c r="M5">
        <f t="shared" si="2"/>
        <v>26.084704512820053</v>
      </c>
      <c r="N5">
        <f t="shared" si="3"/>
        <v>-2.8847045128200541</v>
      </c>
      <c r="R5" s="3" t="s">
        <v>270</v>
      </c>
      <c r="S5" s="3">
        <v>1.7755349564975214</v>
      </c>
    </row>
    <row r="6" spans="1:19" x14ac:dyDescent="0.2">
      <c r="A6">
        <v>55</v>
      </c>
      <c r="B6" s="12">
        <v>139</v>
      </c>
      <c r="C6" s="12">
        <v>183</v>
      </c>
      <c r="D6" s="12">
        <v>13.2</v>
      </c>
      <c r="E6" s="12">
        <v>19.600000000000001</v>
      </c>
      <c r="F6">
        <f t="shared" si="0"/>
        <v>15.769726359083467</v>
      </c>
      <c r="G6">
        <f t="shared" si="1"/>
        <v>3.8302736409165341</v>
      </c>
      <c r="M6">
        <f t="shared" si="2"/>
        <v>15.021022294686642</v>
      </c>
      <c r="N6">
        <f t="shared" si="3"/>
        <v>4.5789777053133598</v>
      </c>
    </row>
    <row r="7" spans="1:19" x14ac:dyDescent="0.2">
      <c r="A7">
        <v>35</v>
      </c>
      <c r="B7" s="12">
        <v>147</v>
      </c>
      <c r="C7" s="12">
        <v>185</v>
      </c>
      <c r="D7" s="12">
        <v>13.2</v>
      </c>
      <c r="E7" s="12">
        <v>18.895</v>
      </c>
      <c r="F7">
        <f t="shared" si="0"/>
        <v>16.034240769861146</v>
      </c>
      <c r="G7">
        <f t="shared" si="1"/>
        <v>2.8607592301388536</v>
      </c>
      <c r="M7">
        <f t="shared" si="2"/>
        <v>15.096008551028827</v>
      </c>
      <c r="N7">
        <f t="shared" si="3"/>
        <v>3.7989914489711722</v>
      </c>
    </row>
    <row r="8" spans="1:19" x14ac:dyDescent="0.2">
      <c r="A8">
        <v>70</v>
      </c>
      <c r="B8" s="12">
        <v>147</v>
      </c>
      <c r="C8" s="12">
        <v>168</v>
      </c>
      <c r="D8" s="12">
        <v>13.2</v>
      </c>
      <c r="E8" s="12">
        <v>23.195</v>
      </c>
      <c r="F8">
        <f t="shared" si="0"/>
        <v>25.730382152030277</v>
      </c>
      <c r="G8">
        <f t="shared" si="1"/>
        <v>-2.5353821520302766</v>
      </c>
      <c r="M8">
        <f t="shared" si="2"/>
        <v>26.22107079473248</v>
      </c>
      <c r="N8">
        <f t="shared" si="3"/>
        <v>-3.0260707947324796</v>
      </c>
    </row>
    <row r="9" spans="1:19" x14ac:dyDescent="0.2">
      <c r="A9">
        <v>6</v>
      </c>
      <c r="B9" s="12">
        <v>150</v>
      </c>
      <c r="C9" s="12">
        <v>203</v>
      </c>
      <c r="D9" s="12">
        <v>20</v>
      </c>
      <c r="E9" s="12">
        <v>27.04</v>
      </c>
      <c r="F9">
        <f t="shared" si="0"/>
        <v>11.583548319360268</v>
      </c>
      <c r="G9">
        <f t="shared" si="1"/>
        <v>15.456451680639731</v>
      </c>
      <c r="M9">
        <f t="shared" si="2"/>
        <v>15.909100001111582</v>
      </c>
      <c r="N9">
        <f t="shared" si="3"/>
        <v>11.130899998888417</v>
      </c>
    </row>
    <row r="10" spans="1:19" x14ac:dyDescent="0.2">
      <c r="A10">
        <v>11</v>
      </c>
      <c r="B10" s="12">
        <v>150</v>
      </c>
      <c r="C10" s="12">
        <v>178</v>
      </c>
      <c r="D10" s="12">
        <v>16.399999999999999</v>
      </c>
      <c r="E10" s="12">
        <v>23.99</v>
      </c>
      <c r="F10">
        <f t="shared" si="0"/>
        <v>23.042602288512956</v>
      </c>
      <c r="G10">
        <f t="shared" si="1"/>
        <v>0.94739771148704222</v>
      </c>
      <c r="M10">
        <f t="shared" si="2"/>
        <v>25.877559810225861</v>
      </c>
      <c r="N10">
        <f t="shared" si="3"/>
        <v>-1.8875598102258628</v>
      </c>
    </row>
    <row r="11" spans="1:19" x14ac:dyDescent="0.2">
      <c r="A11">
        <v>25</v>
      </c>
      <c r="B11" s="12">
        <v>150</v>
      </c>
      <c r="C11" s="12">
        <v>192</v>
      </c>
      <c r="D11" s="12">
        <v>18.5</v>
      </c>
      <c r="E11" s="12">
        <v>25.295000000000002</v>
      </c>
      <c r="F11">
        <f t="shared" si="0"/>
        <v>16.690864873542438</v>
      </c>
      <c r="G11">
        <f t="shared" si="1"/>
        <v>8.6041351264575638</v>
      </c>
      <c r="M11">
        <f t="shared" si="2"/>
        <v>20.444367253467654</v>
      </c>
      <c r="N11">
        <f t="shared" si="3"/>
        <v>4.850632746532348</v>
      </c>
    </row>
    <row r="12" spans="1:19" x14ac:dyDescent="0.2">
      <c r="A12">
        <v>29</v>
      </c>
      <c r="B12" s="12">
        <v>150</v>
      </c>
      <c r="C12" s="12">
        <v>190</v>
      </c>
      <c r="D12" s="12">
        <v>23</v>
      </c>
      <c r="E12" s="12">
        <v>36.020000000000003</v>
      </c>
      <c r="F12">
        <f t="shared" si="0"/>
        <v>21.331559233108855</v>
      </c>
      <c r="G12">
        <f t="shared" si="1"/>
        <v>14.688440766891148</v>
      </c>
      <c r="M12">
        <f t="shared" si="2"/>
        <v>29.743105409906931</v>
      </c>
      <c r="N12">
        <f t="shared" si="3"/>
        <v>6.2768945900930717</v>
      </c>
    </row>
    <row r="13" spans="1:19" x14ac:dyDescent="0.2">
      <c r="A13">
        <v>51</v>
      </c>
      <c r="B13" s="12">
        <v>154</v>
      </c>
      <c r="C13" s="12">
        <v>173</v>
      </c>
      <c r="D13" s="12">
        <v>15.9</v>
      </c>
      <c r="E13" s="12">
        <v>22.85</v>
      </c>
      <c r="F13">
        <f t="shared" si="0"/>
        <v>26.20814128010338</v>
      </c>
      <c r="G13">
        <f t="shared" si="1"/>
        <v>-3.3581412801033785</v>
      </c>
      <c r="M13">
        <f t="shared" si="2"/>
        <v>28.953778016749503</v>
      </c>
      <c r="N13">
        <f t="shared" si="3"/>
        <v>-6.1037780167495015</v>
      </c>
    </row>
    <row r="14" spans="1:19" x14ac:dyDescent="0.2">
      <c r="A14">
        <v>54</v>
      </c>
      <c r="B14" s="12">
        <v>158</v>
      </c>
      <c r="C14" s="12">
        <v>177</v>
      </c>
      <c r="D14" s="12">
        <v>11.9</v>
      </c>
      <c r="E14" s="12">
        <v>19.75</v>
      </c>
      <c r="F14">
        <f t="shared" si="0"/>
        <v>21.518228628597498</v>
      </c>
      <c r="G14">
        <f t="shared" si="1"/>
        <v>-1.7682286285974982</v>
      </c>
      <c r="M14">
        <f t="shared" si="2"/>
        <v>19.925885040629851</v>
      </c>
      <c r="N14">
        <f t="shared" si="3"/>
        <v>-0.17588504062985066</v>
      </c>
    </row>
    <row r="15" spans="1:19" x14ac:dyDescent="0.2">
      <c r="A15">
        <v>61</v>
      </c>
      <c r="B15" s="12">
        <v>160</v>
      </c>
      <c r="C15" s="12">
        <v>194</v>
      </c>
      <c r="D15" s="12">
        <v>15.8</v>
      </c>
      <c r="E15" s="12">
        <v>22.09</v>
      </c>
      <c r="F15">
        <f t="shared" si="0"/>
        <v>15.206705409491594</v>
      </c>
      <c r="G15">
        <f t="shared" si="1"/>
        <v>6.883294590508406</v>
      </c>
      <c r="M15">
        <f t="shared" si="2"/>
        <v>16.071363404402192</v>
      </c>
      <c r="N15">
        <f t="shared" si="3"/>
        <v>6.0186365955978083</v>
      </c>
    </row>
    <row r="16" spans="1:19" x14ac:dyDescent="0.2">
      <c r="A16">
        <v>7</v>
      </c>
      <c r="B16" s="12">
        <v>168</v>
      </c>
      <c r="C16" s="12">
        <v>193</v>
      </c>
      <c r="D16" s="12">
        <v>16</v>
      </c>
      <c r="E16" s="12">
        <v>33.75</v>
      </c>
      <c r="F16">
        <f t="shared" si="0"/>
        <v>17.337857897771801</v>
      </c>
      <c r="G16">
        <f t="shared" si="1"/>
        <v>16.412142102228199</v>
      </c>
      <c r="M16">
        <f t="shared" si="2"/>
        <v>18.464702930344526</v>
      </c>
      <c r="N16">
        <f t="shared" si="3"/>
        <v>15.285297069655474</v>
      </c>
    </row>
    <row r="17" spans="1:14" x14ac:dyDescent="0.2">
      <c r="A17">
        <v>18</v>
      </c>
      <c r="B17" s="12">
        <v>168</v>
      </c>
      <c r="C17" s="12">
        <v>187</v>
      </c>
      <c r="D17" s="12">
        <v>14.5</v>
      </c>
      <c r="E17" s="12">
        <v>39.65</v>
      </c>
      <c r="F17">
        <f t="shared" si="0"/>
        <v>19.593368163080694</v>
      </c>
      <c r="G17">
        <f t="shared" si="1"/>
        <v>20.056631836919305</v>
      </c>
      <c r="M17">
        <f t="shared" si="2"/>
        <v>19.727893052199533</v>
      </c>
      <c r="N17">
        <f t="shared" si="3"/>
        <v>19.922106947800465</v>
      </c>
    </row>
    <row r="18" spans="1:14" x14ac:dyDescent="0.2">
      <c r="A18">
        <v>67</v>
      </c>
      <c r="B18" s="12">
        <v>170</v>
      </c>
      <c r="C18" s="12">
        <v>185</v>
      </c>
      <c r="D18" s="12">
        <v>14.5</v>
      </c>
      <c r="E18" s="12">
        <v>25.2</v>
      </c>
      <c r="F18">
        <f t="shared" si="0"/>
        <v>21.085399910211745</v>
      </c>
      <c r="G18">
        <f t="shared" si="1"/>
        <v>4.1146000897882544</v>
      </c>
      <c r="M18">
        <f t="shared" si="2"/>
        <v>21.382678181535624</v>
      </c>
      <c r="N18">
        <f t="shared" si="3"/>
        <v>3.8173218184643751</v>
      </c>
    </row>
    <row r="19" spans="1:14" x14ac:dyDescent="0.2">
      <c r="A19">
        <v>21</v>
      </c>
      <c r="B19" s="12">
        <v>174</v>
      </c>
      <c r="C19" s="12">
        <v>169</v>
      </c>
      <c r="D19" s="12">
        <v>14.5</v>
      </c>
      <c r="E19" s="12">
        <v>20.895</v>
      </c>
      <c r="F19">
        <f t="shared" si="0"/>
        <v>30.913798497769701</v>
      </c>
      <c r="G19">
        <f t="shared" si="1"/>
        <v>-10.018798497769701</v>
      </c>
      <c r="M19">
        <f t="shared" si="2"/>
        <v>32.545233553410355</v>
      </c>
      <c r="N19">
        <f t="shared" si="3"/>
        <v>-11.650233553410356</v>
      </c>
    </row>
    <row r="20" spans="1:14" x14ac:dyDescent="0.2">
      <c r="A20">
        <v>39</v>
      </c>
      <c r="B20" s="12">
        <v>176</v>
      </c>
      <c r="C20" s="12">
        <v>181</v>
      </c>
      <c r="D20" s="12">
        <v>15.9</v>
      </c>
      <c r="E20" s="12">
        <v>25.85</v>
      </c>
      <c r="F20">
        <f t="shared" si="0"/>
        <v>25.509652765305365</v>
      </c>
      <c r="G20">
        <f t="shared" si="1"/>
        <v>0.34034723469463657</v>
      </c>
      <c r="M20">
        <f t="shared" si="2"/>
        <v>27.523951656439969</v>
      </c>
      <c r="N20">
        <f t="shared" si="3"/>
        <v>-1.6739516564399679</v>
      </c>
    </row>
    <row r="21" spans="1:14" x14ac:dyDescent="0.2">
      <c r="A21">
        <v>57</v>
      </c>
      <c r="B21" s="12">
        <v>178</v>
      </c>
      <c r="C21" s="12">
        <v>185.4</v>
      </c>
      <c r="D21" s="12">
        <v>18.5</v>
      </c>
      <c r="E21" s="12">
        <v>22.65</v>
      </c>
      <c r="F21">
        <f t="shared" si="0"/>
        <v>25.373578416999621</v>
      </c>
      <c r="G21">
        <f t="shared" si="1"/>
        <v>-2.7235784169996222</v>
      </c>
      <c r="M21">
        <f t="shared" si="2"/>
        <v>29.606868945628243</v>
      </c>
      <c r="N21">
        <f t="shared" si="3"/>
        <v>-6.9568689456282442</v>
      </c>
    </row>
    <row r="22" spans="1:14" x14ac:dyDescent="0.2">
      <c r="A22">
        <v>17</v>
      </c>
      <c r="B22" s="12">
        <v>182</v>
      </c>
      <c r="C22" s="12">
        <v>193</v>
      </c>
      <c r="D22" s="12">
        <v>16.2</v>
      </c>
      <c r="E22" s="12">
        <v>24.1</v>
      </c>
      <c r="F22">
        <f t="shared" si="0"/>
        <v>19.952576823022572</v>
      </c>
      <c r="G22">
        <f t="shared" si="1"/>
        <v>4.1474231769774299</v>
      </c>
      <c r="M22">
        <f t="shared" si="2"/>
        <v>21.2414898615936</v>
      </c>
      <c r="N22">
        <f t="shared" si="3"/>
        <v>2.8585101384064018</v>
      </c>
    </row>
    <row r="23" spans="1:14" x14ac:dyDescent="0.2">
      <c r="A23">
        <v>27</v>
      </c>
      <c r="B23" s="12">
        <v>182</v>
      </c>
      <c r="C23" s="12">
        <v>191</v>
      </c>
      <c r="D23" s="12">
        <v>18.5</v>
      </c>
      <c r="E23" s="12">
        <v>26.645</v>
      </c>
      <c r="F23">
        <f t="shared" si="0"/>
        <v>22.882173836625057</v>
      </c>
      <c r="G23">
        <f t="shared" si="1"/>
        <v>3.7628261633749425</v>
      </c>
      <c r="M23">
        <f t="shared" si="2"/>
        <v>26.63405111373833</v>
      </c>
      <c r="N23">
        <f t="shared" si="3"/>
        <v>1.0948886261669344E-2</v>
      </c>
    </row>
    <row r="24" spans="1:14" x14ac:dyDescent="0.2">
      <c r="A24">
        <v>30</v>
      </c>
      <c r="B24" s="12">
        <v>182</v>
      </c>
      <c r="C24" s="12">
        <v>182</v>
      </c>
      <c r="D24" s="12">
        <v>16.600000000000001</v>
      </c>
      <c r="E24" s="12">
        <v>24.495000000000001</v>
      </c>
      <c r="F24">
        <f t="shared" si="0"/>
        <v>26.537659266900853</v>
      </c>
      <c r="G24">
        <f t="shared" si="1"/>
        <v>-2.0426592669008521</v>
      </c>
      <c r="M24">
        <f t="shared" si="2"/>
        <v>29.150273531294975</v>
      </c>
      <c r="N24">
        <f t="shared" si="3"/>
        <v>-4.6552735312949736</v>
      </c>
    </row>
    <row r="25" spans="1:14" x14ac:dyDescent="0.2">
      <c r="A25">
        <v>43</v>
      </c>
      <c r="B25" s="12">
        <v>184</v>
      </c>
      <c r="C25" s="12">
        <v>181</v>
      </c>
      <c r="D25" s="12">
        <v>15.3</v>
      </c>
      <c r="E25" s="12">
        <v>24.45</v>
      </c>
      <c r="F25">
        <f t="shared" si="0"/>
        <v>26.448226779096743</v>
      </c>
      <c r="G25">
        <f t="shared" si="1"/>
        <v>-1.9982267790967434</v>
      </c>
      <c r="M25">
        <f t="shared" si="2"/>
        <v>27.842447791084073</v>
      </c>
      <c r="N25">
        <f t="shared" si="3"/>
        <v>-3.3924477910840736</v>
      </c>
    </row>
    <row r="26" spans="1:14" x14ac:dyDescent="0.2">
      <c r="A26">
        <v>56</v>
      </c>
      <c r="B26" s="12">
        <v>187</v>
      </c>
      <c r="C26" s="12">
        <v>174</v>
      </c>
      <c r="D26" s="12">
        <v>14.2</v>
      </c>
      <c r="E26" s="12">
        <v>33.700000000000003</v>
      </c>
      <c r="F26">
        <f t="shared" si="0"/>
        <v>30.112170757909972</v>
      </c>
      <c r="G26">
        <f t="shared" si="1"/>
        <v>3.5878292420900308</v>
      </c>
      <c r="M26">
        <f t="shared" si="2"/>
        <v>30.989198737341777</v>
      </c>
      <c r="N26">
        <f t="shared" si="3"/>
        <v>2.7108012626582259</v>
      </c>
    </row>
    <row r="27" spans="1:14" x14ac:dyDescent="0.2">
      <c r="A27">
        <v>40</v>
      </c>
      <c r="B27" s="12">
        <v>192</v>
      </c>
      <c r="C27" s="12">
        <v>192</v>
      </c>
      <c r="D27" s="12">
        <v>17.100000000000001</v>
      </c>
      <c r="E27" s="12">
        <v>23.87</v>
      </c>
      <c r="F27">
        <f t="shared" si="0"/>
        <v>22.979478607509375</v>
      </c>
      <c r="G27">
        <f t="shared" si="1"/>
        <v>0.89052139249062634</v>
      </c>
      <c r="M27">
        <f t="shared" si="2"/>
        <v>25.223658134219864</v>
      </c>
      <c r="N27">
        <f t="shared" si="3"/>
        <v>-1.353658134219863</v>
      </c>
    </row>
    <row r="28" spans="1:14" x14ac:dyDescent="0.2">
      <c r="A28">
        <v>38</v>
      </c>
      <c r="B28" s="12">
        <v>193</v>
      </c>
      <c r="C28" s="12">
        <v>186</v>
      </c>
      <c r="D28" s="12">
        <v>15.6</v>
      </c>
      <c r="E28" s="12">
        <v>40.75</v>
      </c>
      <c r="F28">
        <f t="shared" si="0"/>
        <v>25.410643488609139</v>
      </c>
      <c r="G28">
        <f t="shared" si="1"/>
        <v>15.339356511390861</v>
      </c>
      <c r="M28">
        <f t="shared" si="2"/>
        <v>26.659825394642699</v>
      </c>
      <c r="N28">
        <f t="shared" si="3"/>
        <v>14.090174605357301</v>
      </c>
    </row>
    <row r="29" spans="1:14" x14ac:dyDescent="0.2">
      <c r="A29">
        <v>22</v>
      </c>
      <c r="B29" s="12">
        <v>200</v>
      </c>
      <c r="C29" s="12">
        <v>185</v>
      </c>
      <c r="D29" s="12">
        <v>14.3</v>
      </c>
      <c r="E29" s="12">
        <v>33.07</v>
      </c>
      <c r="F29">
        <f t="shared" si="0"/>
        <v>26.199484079759426</v>
      </c>
      <c r="G29">
        <f t="shared" si="1"/>
        <v>6.8705159202405746</v>
      </c>
      <c r="M29">
        <f t="shared" si="2"/>
        <v>26.216885347270921</v>
      </c>
      <c r="N29">
        <f t="shared" si="3"/>
        <v>6.8531146527290794</v>
      </c>
    </row>
    <row r="30" spans="1:14" x14ac:dyDescent="0.2">
      <c r="A30">
        <v>68</v>
      </c>
      <c r="B30" s="12">
        <v>200</v>
      </c>
      <c r="C30" s="12">
        <v>192</v>
      </c>
      <c r="D30" s="12">
        <v>18.5</v>
      </c>
      <c r="E30" s="12">
        <v>33.950000000000003</v>
      </c>
      <c r="F30">
        <f t="shared" si="0"/>
        <v>25.47359566308613</v>
      </c>
      <c r="G30">
        <f t="shared" si="1"/>
        <v>8.4764043369138733</v>
      </c>
      <c r="M30">
        <f t="shared" si="2"/>
        <v>29.093224181859007</v>
      </c>
      <c r="N30">
        <f t="shared" si="3"/>
        <v>4.8567758181409957</v>
      </c>
    </row>
    <row r="31" spans="1:14" x14ac:dyDescent="0.2">
      <c r="A31">
        <v>60</v>
      </c>
      <c r="B31" s="12">
        <v>201</v>
      </c>
      <c r="C31" s="12">
        <v>182</v>
      </c>
      <c r="D31" s="12">
        <v>13.2</v>
      </c>
      <c r="E31" s="12">
        <v>25.9</v>
      </c>
      <c r="F31">
        <f t="shared" si="0"/>
        <v>27.23067379589229</v>
      </c>
      <c r="G31">
        <f t="shared" si="1"/>
        <v>-1.3306737958922916</v>
      </c>
      <c r="M31">
        <f t="shared" si="2"/>
        <v>26.400020311992119</v>
      </c>
      <c r="N31">
        <f t="shared" si="3"/>
        <v>-0.50002031199212027</v>
      </c>
    </row>
    <row r="32" spans="1:14" x14ac:dyDescent="0.2">
      <c r="A32">
        <v>66</v>
      </c>
      <c r="B32" s="12">
        <v>203</v>
      </c>
      <c r="C32" s="12">
        <v>192</v>
      </c>
      <c r="D32" s="12">
        <v>14.5</v>
      </c>
      <c r="E32" s="12">
        <v>24.295000000000002</v>
      </c>
      <c r="F32">
        <f t="shared" si="0"/>
        <v>22.889473426887985</v>
      </c>
      <c r="G32">
        <f t="shared" si="1"/>
        <v>1.4055265731120166</v>
      </c>
      <c r="M32">
        <f t="shared" si="2"/>
        <v>22.510015771572398</v>
      </c>
      <c r="N32">
        <f t="shared" si="3"/>
        <v>1.7849842284276036</v>
      </c>
    </row>
    <row r="33" spans="1:15" x14ac:dyDescent="0.2">
      <c r="A33">
        <v>44</v>
      </c>
      <c r="B33" s="12">
        <v>206</v>
      </c>
      <c r="C33" s="12">
        <v>191</v>
      </c>
      <c r="D33" s="12">
        <v>17.2</v>
      </c>
      <c r="E33" s="12">
        <v>33</v>
      </c>
      <c r="F33">
        <f t="shared" si="0"/>
        <v>26.086781638445522</v>
      </c>
      <c r="G33">
        <f t="shared" si="1"/>
        <v>6.9132183615544776</v>
      </c>
      <c r="M33">
        <f t="shared" si="2"/>
        <v>28.477306995919395</v>
      </c>
      <c r="N33">
        <f t="shared" si="3"/>
        <v>4.5226930040806046</v>
      </c>
    </row>
    <row r="34" spans="1:15" x14ac:dyDescent="0.2">
      <c r="A34">
        <v>3</v>
      </c>
      <c r="B34" s="12">
        <v>215</v>
      </c>
      <c r="C34" s="12">
        <v>196</v>
      </c>
      <c r="D34" s="12">
        <v>18.5</v>
      </c>
      <c r="E34" s="12">
        <v>39.9</v>
      </c>
      <c r="F34">
        <f t="shared" ref="F34:F65" si="4">B$83+B34*B$84+C34*B$85+D34*B$86</f>
        <v>25.826969868850625</v>
      </c>
      <c r="G34">
        <f t="shared" ref="G34:G65" si="5">E34-F34</f>
        <v>14.073030131149373</v>
      </c>
      <c r="M34">
        <f t="shared" si="2"/>
        <v>29.070219555975548</v>
      </c>
      <c r="N34">
        <f t="shared" si="3"/>
        <v>10.829780444024451</v>
      </c>
    </row>
    <row r="35" spans="1:15" x14ac:dyDescent="0.2">
      <c r="A35">
        <v>5</v>
      </c>
      <c r="B35" s="12">
        <v>228</v>
      </c>
      <c r="C35" s="12">
        <v>168</v>
      </c>
      <c r="D35" s="12">
        <v>13.2</v>
      </c>
      <c r="E35" s="12">
        <v>28.594999999999999</v>
      </c>
      <c r="F35">
        <f t="shared" si="4"/>
        <v>39.958406031091059</v>
      </c>
      <c r="G35">
        <f t="shared" si="5"/>
        <v>-11.36340603109106</v>
      </c>
      <c r="M35">
        <f t="shared" si="2"/>
        <v>40.23221901872644</v>
      </c>
      <c r="N35">
        <f t="shared" si="3"/>
        <v>-11.637219018726441</v>
      </c>
    </row>
    <row r="36" spans="1:15" x14ac:dyDescent="0.2">
      <c r="A36">
        <v>74</v>
      </c>
      <c r="B36" s="12">
        <v>228</v>
      </c>
      <c r="C36" s="12">
        <v>177</v>
      </c>
      <c r="D36" s="12">
        <v>15.9</v>
      </c>
      <c r="E36" s="12">
        <v>34.700000000000003</v>
      </c>
      <c r="F36">
        <f t="shared" si="4"/>
        <v>36.925137817529418</v>
      </c>
      <c r="G36">
        <f t="shared" si="5"/>
        <v>-2.225137817529415</v>
      </c>
      <c r="M36">
        <f t="shared" si="2"/>
        <v>39.136424566367815</v>
      </c>
      <c r="N36">
        <f t="shared" si="3"/>
        <v>-4.4364245663678119</v>
      </c>
    </row>
    <row r="37" spans="1:15" x14ac:dyDescent="0.2">
      <c r="A37">
        <v>49</v>
      </c>
      <c r="B37" s="12">
        <v>247</v>
      </c>
      <c r="C37" s="12">
        <v>195</v>
      </c>
      <c r="D37" s="12">
        <v>18.399999999999999</v>
      </c>
      <c r="E37" s="12">
        <v>51.1</v>
      </c>
      <c r="F37">
        <f t="shared" si="4"/>
        <v>31.940501679843962</v>
      </c>
      <c r="G37">
        <f t="shared" si="5"/>
        <v>19.15949832015604</v>
      </c>
      <c r="M37">
        <f t="shared" si="2"/>
        <v>35.082349920596471</v>
      </c>
      <c r="N37">
        <f t="shared" si="3"/>
        <v>16.017650079403531</v>
      </c>
    </row>
    <row r="38" spans="1:15" x14ac:dyDescent="0.2">
      <c r="A38">
        <v>31</v>
      </c>
      <c r="B38" s="12">
        <v>248</v>
      </c>
      <c r="C38" s="12">
        <v>187</v>
      </c>
      <c r="D38" s="12">
        <v>17.2</v>
      </c>
      <c r="E38" s="12">
        <v>51.1</v>
      </c>
      <c r="F38">
        <f t="shared" si="4"/>
        <v>35.745720532760849</v>
      </c>
      <c r="G38">
        <f t="shared" si="5"/>
        <v>15.354279467239152</v>
      </c>
      <c r="H38">
        <f>STDEV(G2:G38)</f>
        <v>7.7599905202457213</v>
      </c>
      <c r="I38" t="s">
        <v>280</v>
      </c>
      <c r="M38">
        <f t="shared" si="2"/>
        <v>38.360008520168989</v>
      </c>
      <c r="N38">
        <f t="shared" si="3"/>
        <v>12.739991479831012</v>
      </c>
      <c r="O38">
        <f>STDEV(N2:N38)</f>
        <v>7.3556589121870095</v>
      </c>
    </row>
    <row r="39" spans="1:15" x14ac:dyDescent="0.2">
      <c r="A39">
        <v>33</v>
      </c>
      <c r="B39" s="12">
        <v>248</v>
      </c>
      <c r="C39" s="12">
        <v>200</v>
      </c>
      <c r="D39" s="12">
        <v>22.5</v>
      </c>
      <c r="E39" s="12">
        <v>53.55</v>
      </c>
      <c r="F39">
        <f t="shared" si="4"/>
        <v>32.45321324242159</v>
      </c>
      <c r="G39">
        <f t="shared" si="5"/>
        <v>21.096786757578407</v>
      </c>
      <c r="M39">
        <f t="shared" si="2"/>
        <v>39.262943250303067</v>
      </c>
      <c r="N39">
        <f t="shared" si="3"/>
        <v>14.28705674969693</v>
      </c>
    </row>
    <row r="40" spans="1:15" x14ac:dyDescent="0.2">
      <c r="A40">
        <v>37</v>
      </c>
      <c r="B40" s="12">
        <v>248</v>
      </c>
      <c r="C40" s="12">
        <v>195</v>
      </c>
      <c r="D40" s="12">
        <v>15</v>
      </c>
      <c r="E40" s="12">
        <v>53.9</v>
      </c>
      <c r="F40">
        <f t="shared" si="4"/>
        <v>29.471733124599695</v>
      </c>
      <c r="G40">
        <f t="shared" si="5"/>
        <v>24.428266875400304</v>
      </c>
      <c r="M40">
        <f t="shared" si="2"/>
        <v>29.21850820707273</v>
      </c>
      <c r="N40">
        <f t="shared" si="3"/>
        <v>24.681491792927268</v>
      </c>
    </row>
    <row r="41" spans="1:15" x14ac:dyDescent="0.2">
      <c r="A41">
        <v>52</v>
      </c>
      <c r="B41" s="12">
        <v>250</v>
      </c>
      <c r="C41" s="12">
        <v>187</v>
      </c>
      <c r="D41" s="12">
        <v>14.5</v>
      </c>
      <c r="E41" s="12">
        <v>36.049999999999997</v>
      </c>
      <c r="F41">
        <f t="shared" si="4"/>
        <v>33.997046657932344</v>
      </c>
      <c r="G41">
        <f t="shared" si="5"/>
        <v>2.0529533420676529</v>
      </c>
      <c r="M41">
        <f t="shared" si="2"/>
        <v>33.91201841476132</v>
      </c>
      <c r="N41">
        <f t="shared" si="3"/>
        <v>2.137981585238677</v>
      </c>
    </row>
    <row r="42" spans="1:15" x14ac:dyDescent="0.2">
      <c r="A42">
        <v>19</v>
      </c>
      <c r="B42" s="12">
        <v>255</v>
      </c>
      <c r="C42" s="12">
        <v>189.4</v>
      </c>
      <c r="D42" s="12">
        <v>21.1</v>
      </c>
      <c r="E42" s="12">
        <v>54.05</v>
      </c>
      <c r="F42">
        <f t="shared" si="4"/>
        <v>38.639744756119299</v>
      </c>
      <c r="G42">
        <f t="shared" si="5"/>
        <v>15.410255243880698</v>
      </c>
      <c r="M42">
        <f t="shared" si="2"/>
        <v>44.924837797843601</v>
      </c>
      <c r="N42">
        <f t="shared" si="3"/>
        <v>9.1251622021563961</v>
      </c>
    </row>
    <row r="43" spans="1:15" x14ac:dyDescent="0.2">
      <c r="A43">
        <v>34</v>
      </c>
      <c r="B43" s="12">
        <v>255</v>
      </c>
      <c r="C43" s="12">
        <v>187</v>
      </c>
      <c r="D43" s="12">
        <v>17.399999999999999</v>
      </c>
      <c r="E43" s="12">
        <v>42.5</v>
      </c>
      <c r="F43">
        <f t="shared" si="4"/>
        <v>37.130857147475517</v>
      </c>
      <c r="G43">
        <f t="shared" si="5"/>
        <v>5.3691428525244831</v>
      </c>
      <c r="M43">
        <f t="shared" si="2"/>
        <v>39.925955481443282</v>
      </c>
      <c r="N43">
        <f t="shared" si="3"/>
        <v>2.5740445185567182</v>
      </c>
    </row>
    <row r="44" spans="1:15" x14ac:dyDescent="0.2">
      <c r="A44">
        <v>64</v>
      </c>
      <c r="B44" s="12">
        <v>255</v>
      </c>
      <c r="C44" s="12">
        <v>185</v>
      </c>
      <c r="D44" s="12">
        <v>16.399999999999999</v>
      </c>
      <c r="E44" s="12">
        <v>41.4</v>
      </c>
      <c r="F44">
        <f t="shared" si="4"/>
        <v>37.493808142132139</v>
      </c>
      <c r="G44">
        <f t="shared" si="5"/>
        <v>3.9061918578678601</v>
      </c>
      <c r="M44">
        <f t="shared" si="2"/>
        <v>39.459251377146188</v>
      </c>
      <c r="N44">
        <f t="shared" si="3"/>
        <v>1.9407486228538104</v>
      </c>
    </row>
    <row r="45" spans="1:15" x14ac:dyDescent="0.2">
      <c r="A45">
        <v>59</v>
      </c>
      <c r="B45" s="12">
        <v>265</v>
      </c>
      <c r="C45" s="12">
        <v>172</v>
      </c>
      <c r="D45" s="12">
        <v>17</v>
      </c>
      <c r="E45" s="12">
        <v>59</v>
      </c>
      <c r="F45">
        <f t="shared" si="4"/>
        <v>47.13171356364699</v>
      </c>
      <c r="G45">
        <f t="shared" si="5"/>
        <v>11.86828643635301</v>
      </c>
      <c r="M45">
        <f t="shared" si="2"/>
        <v>50.761744276025745</v>
      </c>
      <c r="N45">
        <f t="shared" si="3"/>
        <v>8.2382557239742553</v>
      </c>
    </row>
    <row r="46" spans="1:15" x14ac:dyDescent="0.2">
      <c r="A46">
        <v>10</v>
      </c>
      <c r="B46" s="12">
        <v>268</v>
      </c>
      <c r="C46" s="12">
        <v>181</v>
      </c>
      <c r="D46" s="12">
        <v>15.9</v>
      </c>
      <c r="E46" s="12">
        <v>27.495000000000001</v>
      </c>
      <c r="F46">
        <f t="shared" si="4"/>
        <v>41.669877418065767</v>
      </c>
      <c r="G46">
        <f t="shared" si="5"/>
        <v>-14.174877418065766</v>
      </c>
      <c r="M46">
        <f t="shared" si="2"/>
        <v>43.437848404680032</v>
      </c>
      <c r="N46">
        <f t="shared" si="3"/>
        <v>-15.942848404680031</v>
      </c>
    </row>
    <row r="47" spans="1:15" x14ac:dyDescent="0.2">
      <c r="A47">
        <v>45</v>
      </c>
      <c r="B47" s="12">
        <v>268</v>
      </c>
      <c r="C47" s="12">
        <v>196</v>
      </c>
      <c r="D47" s="12">
        <v>19</v>
      </c>
      <c r="E47" s="12">
        <v>46.994999999999997</v>
      </c>
      <c r="F47">
        <f t="shared" si="4"/>
        <v>35.525550266213287</v>
      </c>
      <c r="G47">
        <f t="shared" si="5"/>
        <v>11.469449733786711</v>
      </c>
      <c r="M47">
        <f t="shared" si="2"/>
        <v>39.125775378319126</v>
      </c>
      <c r="N47">
        <f t="shared" si="3"/>
        <v>7.8692246216808712</v>
      </c>
    </row>
    <row r="48" spans="1:15" x14ac:dyDescent="0.2">
      <c r="A48">
        <v>41</v>
      </c>
      <c r="B48" s="12">
        <v>272</v>
      </c>
      <c r="C48" s="12">
        <v>187</v>
      </c>
      <c r="D48" s="12">
        <v>17.100000000000001</v>
      </c>
      <c r="E48" s="12">
        <v>37.6</v>
      </c>
      <c r="F48">
        <f t="shared" si="4"/>
        <v>39.883654159652579</v>
      </c>
      <c r="G48">
        <f t="shared" si="5"/>
        <v>-2.2836541596525777</v>
      </c>
      <c r="M48">
        <f t="shared" si="2"/>
        <v>42.333906350147089</v>
      </c>
      <c r="N48">
        <f t="shared" si="3"/>
        <v>-4.7339063501470875</v>
      </c>
    </row>
    <row r="49" spans="1:14" x14ac:dyDescent="0.2">
      <c r="A49">
        <v>65</v>
      </c>
      <c r="B49" s="12">
        <v>272</v>
      </c>
      <c r="C49" s="12">
        <v>184</v>
      </c>
      <c r="D49" s="12">
        <v>16</v>
      </c>
      <c r="E49" s="12">
        <v>38.994999999999997</v>
      </c>
      <c r="F49">
        <f t="shared" si="4"/>
        <v>40.739189259994575</v>
      </c>
      <c r="G49">
        <f t="shared" si="5"/>
        <v>-1.7441892599945774</v>
      </c>
      <c r="M49">
        <f t="shared" si="2"/>
        <v>42.344064176300463</v>
      </c>
      <c r="N49">
        <f t="shared" si="3"/>
        <v>-3.349064176300466</v>
      </c>
    </row>
    <row r="50" spans="1:14" x14ac:dyDescent="0.2">
      <c r="A50">
        <v>75</v>
      </c>
      <c r="B50" s="12">
        <v>275</v>
      </c>
      <c r="C50" s="12">
        <v>188</v>
      </c>
      <c r="D50" s="12">
        <v>16.8</v>
      </c>
      <c r="E50" s="12">
        <v>25</v>
      </c>
      <c r="F50">
        <f t="shared" si="4"/>
        <v>39.606925292982702</v>
      </c>
      <c r="G50">
        <f t="shared" si="5"/>
        <v>-14.606925292982702</v>
      </c>
      <c r="M50">
        <f t="shared" si="2"/>
        <v>41.665761852801083</v>
      </c>
      <c r="N50">
        <f t="shared" si="3"/>
        <v>-16.665761852801083</v>
      </c>
    </row>
    <row r="51" spans="1:14" x14ac:dyDescent="0.2">
      <c r="A51">
        <v>62</v>
      </c>
      <c r="B51" s="12">
        <v>287</v>
      </c>
      <c r="C51" s="12">
        <v>204</v>
      </c>
      <c r="D51" s="12">
        <v>16</v>
      </c>
      <c r="E51" s="12">
        <v>26.98</v>
      </c>
      <c r="F51">
        <f t="shared" si="4"/>
        <v>31.966783341364565</v>
      </c>
      <c r="G51">
        <f t="shared" si="5"/>
        <v>-4.9867833413645641</v>
      </c>
      <c r="M51">
        <f t="shared" si="2"/>
        <v>31.850412732813563</v>
      </c>
      <c r="N51">
        <f t="shared" si="3"/>
        <v>-4.8704127328135627</v>
      </c>
    </row>
    <row r="52" spans="1:14" x14ac:dyDescent="0.2">
      <c r="A52">
        <v>58</v>
      </c>
      <c r="B52" s="12">
        <v>288</v>
      </c>
      <c r="C52" s="12">
        <v>203</v>
      </c>
      <c r="D52" s="12">
        <v>16</v>
      </c>
      <c r="E52" s="12">
        <v>27.8</v>
      </c>
      <c r="F52">
        <f t="shared" si="4"/>
        <v>32.712799214930087</v>
      </c>
      <c r="G52">
        <f t="shared" si="5"/>
        <v>-4.9127992149300859</v>
      </c>
      <c r="M52">
        <f t="shared" si="2"/>
        <v>32.677805297481626</v>
      </c>
      <c r="N52">
        <f t="shared" si="3"/>
        <v>-4.8778052974816255</v>
      </c>
    </row>
    <row r="53" spans="1:14" x14ac:dyDescent="0.2">
      <c r="A53">
        <v>16</v>
      </c>
      <c r="B53" s="12">
        <v>290</v>
      </c>
      <c r="C53" s="12">
        <v>196</v>
      </c>
      <c r="D53" s="12">
        <v>19.5</v>
      </c>
      <c r="E53" s="12">
        <v>44.4</v>
      </c>
      <c r="F53">
        <f t="shared" si="4"/>
        <v>39.778837574058848</v>
      </c>
      <c r="G53">
        <f t="shared" si="5"/>
        <v>4.6211624259411508</v>
      </c>
      <c r="M53">
        <f t="shared" si="2"/>
        <v>43.819039905060102</v>
      </c>
      <c r="N53">
        <f t="shared" si="3"/>
        <v>0.58096009493989698</v>
      </c>
    </row>
    <row r="54" spans="1:14" x14ac:dyDescent="0.2">
      <c r="A54">
        <v>48</v>
      </c>
      <c r="B54" s="12">
        <v>293</v>
      </c>
      <c r="C54" s="12">
        <v>189</v>
      </c>
      <c r="D54" s="12">
        <v>20</v>
      </c>
      <c r="E54" s="12">
        <v>32.049999999999997</v>
      </c>
      <c r="F54">
        <f t="shared" si="4"/>
        <v>44.687215986300394</v>
      </c>
      <c r="G54">
        <f t="shared" si="5"/>
        <v>-12.637215986300397</v>
      </c>
      <c r="M54">
        <f t="shared" si="2"/>
        <v>49.806646781713823</v>
      </c>
      <c r="N54">
        <f t="shared" si="3"/>
        <v>-17.756646781713826</v>
      </c>
    </row>
    <row r="55" spans="1:14" x14ac:dyDescent="0.2">
      <c r="A55">
        <v>72</v>
      </c>
      <c r="B55" s="12">
        <v>293</v>
      </c>
      <c r="C55" s="12">
        <v>193.5</v>
      </c>
      <c r="D55" s="12">
        <v>25</v>
      </c>
      <c r="E55" s="12">
        <v>30.49</v>
      </c>
      <c r="F55">
        <f t="shared" si="4"/>
        <v>46.009447930777895</v>
      </c>
      <c r="G55">
        <f t="shared" si="5"/>
        <v>-15.519447930777897</v>
      </c>
      <c r="M55">
        <f t="shared" si="2"/>
        <v>55.739452146750473</v>
      </c>
      <c r="N55">
        <f t="shared" si="3"/>
        <v>-25.249452146750475</v>
      </c>
    </row>
    <row r="56" spans="1:14" x14ac:dyDescent="0.2">
      <c r="A56">
        <v>50</v>
      </c>
      <c r="B56" s="12">
        <v>295</v>
      </c>
      <c r="C56" s="12">
        <v>193</v>
      </c>
      <c r="D56" s="12">
        <v>17.2</v>
      </c>
      <c r="E56" s="12">
        <v>44.15</v>
      </c>
      <c r="F56">
        <f t="shared" si="4"/>
        <v>40.579319928284001</v>
      </c>
      <c r="G56">
        <f t="shared" si="5"/>
        <v>3.5706800717159979</v>
      </c>
      <c r="M56">
        <f t="shared" si="2"/>
        <v>42.563441476255562</v>
      </c>
      <c r="N56">
        <f t="shared" si="3"/>
        <v>1.5865585237444364</v>
      </c>
    </row>
    <row r="57" spans="1:14" x14ac:dyDescent="0.2">
      <c r="A57">
        <v>24</v>
      </c>
      <c r="B57" s="12">
        <v>300</v>
      </c>
      <c r="C57" s="12">
        <v>193</v>
      </c>
      <c r="D57" s="12">
        <v>18.5</v>
      </c>
      <c r="E57" s="12">
        <v>34.25</v>
      </c>
      <c r="F57">
        <f t="shared" si="4"/>
        <v>42.468695984398877</v>
      </c>
      <c r="G57">
        <f t="shared" si="5"/>
        <v>-8.2186959843988774</v>
      </c>
      <c r="M57">
        <f t="shared" si="2"/>
        <v>45.736522612541471</v>
      </c>
      <c r="N57">
        <f t="shared" si="3"/>
        <v>-11.486522612541471</v>
      </c>
    </row>
    <row r="58" spans="1:14" x14ac:dyDescent="0.2">
      <c r="A58">
        <v>47</v>
      </c>
      <c r="B58" s="12">
        <v>300</v>
      </c>
      <c r="C58" s="12">
        <v>190</v>
      </c>
      <c r="D58" s="12">
        <v>18.5</v>
      </c>
      <c r="E58" s="12">
        <v>36.4</v>
      </c>
      <c r="F58">
        <f t="shared" si="4"/>
        <v>44.179779757722841</v>
      </c>
      <c r="G58">
        <f t="shared" si="5"/>
        <v>-7.7797797577228422</v>
      </c>
      <c r="M58">
        <f t="shared" si="2"/>
        <v>47.699768890842115</v>
      </c>
      <c r="N58">
        <f t="shared" si="3"/>
        <v>-11.299768890842117</v>
      </c>
    </row>
    <row r="59" spans="1:14" x14ac:dyDescent="0.2">
      <c r="A59">
        <v>73</v>
      </c>
      <c r="B59" s="12">
        <v>300</v>
      </c>
      <c r="C59" s="12">
        <v>224.2</v>
      </c>
      <c r="D59" s="12">
        <v>26</v>
      </c>
      <c r="E59" s="12">
        <v>29.47</v>
      </c>
      <c r="F59">
        <f t="shared" si="4"/>
        <v>30.506711148524822</v>
      </c>
      <c r="G59">
        <f t="shared" si="5"/>
        <v>-1.036711148524823</v>
      </c>
      <c r="M59">
        <f t="shared" si="2"/>
        <v>38.635273491946187</v>
      </c>
      <c r="N59">
        <f t="shared" si="3"/>
        <v>-9.1652734919461878</v>
      </c>
    </row>
    <row r="60" spans="1:14" x14ac:dyDescent="0.2">
      <c r="A60">
        <v>9</v>
      </c>
      <c r="B60" s="12">
        <v>304</v>
      </c>
      <c r="C60" s="12">
        <v>201</v>
      </c>
      <c r="D60" s="12">
        <v>19</v>
      </c>
      <c r="E60" s="12">
        <v>46.795000000000002</v>
      </c>
      <c r="F60">
        <f t="shared" si="4"/>
        <v>38.997310145811454</v>
      </c>
      <c r="G60">
        <f t="shared" si="5"/>
        <v>7.7976898541885475</v>
      </c>
      <c r="M60">
        <f t="shared" si="2"/>
        <v>42.080875236259821</v>
      </c>
      <c r="N60">
        <f t="shared" si="3"/>
        <v>4.7141247637401804</v>
      </c>
    </row>
    <row r="61" spans="1:14" x14ac:dyDescent="0.2">
      <c r="A61">
        <v>15</v>
      </c>
      <c r="B61" s="12">
        <v>305</v>
      </c>
      <c r="C61" s="12">
        <v>201</v>
      </c>
      <c r="D61" s="12">
        <v>18.5</v>
      </c>
      <c r="E61" s="12">
        <v>31.6</v>
      </c>
      <c r="F61">
        <f t="shared" si="4"/>
        <v>38.784079001155987</v>
      </c>
      <c r="G61">
        <f t="shared" si="5"/>
        <v>-7.1840790011559861</v>
      </c>
      <c r="M61">
        <f t="shared" si="2"/>
        <v>41.36608489657889</v>
      </c>
      <c r="N61">
        <f t="shared" si="3"/>
        <v>-9.7660848965788887</v>
      </c>
    </row>
    <row r="62" spans="1:14" x14ac:dyDescent="0.2">
      <c r="A62">
        <v>69</v>
      </c>
      <c r="B62" s="12">
        <v>305</v>
      </c>
      <c r="C62" s="12">
        <v>201</v>
      </c>
      <c r="D62" s="12">
        <v>20</v>
      </c>
      <c r="E62" s="12">
        <v>46.31</v>
      </c>
      <c r="F62">
        <f t="shared" si="4"/>
        <v>39.950736282495022</v>
      </c>
      <c r="G62">
        <f t="shared" si="5"/>
        <v>6.3592637175049802</v>
      </c>
      <c r="M62">
        <f t="shared" si="2"/>
        <v>44.029387331325168</v>
      </c>
      <c r="N62">
        <f t="shared" si="3"/>
        <v>2.2806126686748343</v>
      </c>
    </row>
    <row r="63" spans="1:14" x14ac:dyDescent="0.2">
      <c r="A63">
        <v>2</v>
      </c>
      <c r="B63" s="12">
        <v>310</v>
      </c>
      <c r="C63" s="12">
        <v>203</v>
      </c>
      <c r="D63" s="12">
        <v>19</v>
      </c>
      <c r="E63" s="12">
        <v>40</v>
      </c>
      <c r="F63">
        <f t="shared" si="4"/>
        <v>38.910515325007395</v>
      </c>
      <c r="G63">
        <f t="shared" si="5"/>
        <v>1.0894846749926046</v>
      </c>
      <c r="M63">
        <f t="shared" si="2"/>
        <v>41.809907215466374</v>
      </c>
      <c r="N63">
        <f t="shared" si="3"/>
        <v>-1.8099072154663745</v>
      </c>
    </row>
    <row r="64" spans="1:14" x14ac:dyDescent="0.2">
      <c r="A64">
        <v>13</v>
      </c>
      <c r="B64" s="12">
        <v>310</v>
      </c>
      <c r="C64" s="12">
        <v>183.2</v>
      </c>
      <c r="D64" s="12">
        <v>15.7</v>
      </c>
      <c r="E64" s="12">
        <v>26.67</v>
      </c>
      <c r="F64">
        <f t="shared" si="4"/>
        <v>47.637022209999699</v>
      </c>
      <c r="G64">
        <f t="shared" si="5"/>
        <v>-20.967022209999698</v>
      </c>
      <c r="M64">
        <f t="shared" si="2"/>
        <v>48.908067295808799</v>
      </c>
      <c r="N64">
        <f t="shared" si="3"/>
        <v>-22.238067295808797</v>
      </c>
    </row>
    <row r="65" spans="1:15" x14ac:dyDescent="0.2">
      <c r="A65">
        <v>14</v>
      </c>
      <c r="B65" s="12">
        <v>310</v>
      </c>
      <c r="C65" s="12">
        <v>198.2</v>
      </c>
      <c r="D65" s="12">
        <v>23.7</v>
      </c>
      <c r="E65" s="12">
        <v>62</v>
      </c>
      <c r="F65">
        <f t="shared" si="4"/>
        <v>45.30377551052139</v>
      </c>
      <c r="G65">
        <f t="shared" si="5"/>
        <v>16.69622448947861</v>
      </c>
      <c r="M65">
        <f t="shared" si="2"/>
        <v>53.296115556285748</v>
      </c>
      <c r="N65">
        <f t="shared" si="3"/>
        <v>8.7038844437142515</v>
      </c>
    </row>
    <row r="66" spans="1:15" x14ac:dyDescent="0.2">
      <c r="A66">
        <v>46</v>
      </c>
      <c r="B66" s="12">
        <v>310</v>
      </c>
      <c r="C66" s="12">
        <v>198</v>
      </c>
      <c r="D66" s="12">
        <v>15.8</v>
      </c>
      <c r="E66" s="12">
        <v>29.57</v>
      </c>
      <c r="F66">
        <f t="shared" ref="F66:F76" si="6">B$83+B66*B$84+C66*B$85+D66*B$86</f>
        <v>39.273452747024066</v>
      </c>
      <c r="G66">
        <f t="shared" ref="G66:G76" si="7">E66-F66</f>
        <v>-9.7034527470240661</v>
      </c>
      <c r="M66">
        <f t="shared" si="2"/>
        <v>39.400272485175364</v>
      </c>
      <c r="N66">
        <f t="shared" si="3"/>
        <v>-9.8302724851753638</v>
      </c>
    </row>
    <row r="67" spans="1:15" x14ac:dyDescent="0.2">
      <c r="A67">
        <v>23</v>
      </c>
      <c r="B67" s="12">
        <v>329</v>
      </c>
      <c r="C67" s="12">
        <v>189</v>
      </c>
      <c r="D67" s="12">
        <v>24.6</v>
      </c>
      <c r="E67" s="12">
        <v>55.7</v>
      </c>
      <c r="F67">
        <f t="shared" si="6"/>
        <v>54.588531150878211</v>
      </c>
      <c r="G67">
        <f t="shared" si="7"/>
        <v>1.1114688491217919</v>
      </c>
      <c r="M67">
        <f t="shared" ref="M67:M76" si="8">S$2+S$3*B67+S$4*C67+S$5*D67</f>
        <v>64.20128457004418</v>
      </c>
      <c r="N67">
        <f t="shared" ref="N67:N76" si="9">E67-M67</f>
        <v>-8.5012845700441773</v>
      </c>
    </row>
    <row r="68" spans="1:15" x14ac:dyDescent="0.2">
      <c r="A68">
        <v>28</v>
      </c>
      <c r="B68" s="12">
        <v>335</v>
      </c>
      <c r="C68" s="12">
        <v>194</v>
      </c>
      <c r="D68" s="12">
        <v>17</v>
      </c>
      <c r="E68" s="12">
        <v>66.8</v>
      </c>
      <c r="F68">
        <f t="shared" si="6"/>
        <v>46.879588997965747</v>
      </c>
      <c r="G68">
        <f t="shared" si="7"/>
        <v>19.92041100203425</v>
      </c>
      <c r="M68">
        <f t="shared" si="8"/>
        <v>48.473004601568924</v>
      </c>
      <c r="N68">
        <f t="shared" si="9"/>
        <v>18.326995398431073</v>
      </c>
    </row>
    <row r="69" spans="1:15" x14ac:dyDescent="0.2">
      <c r="A69">
        <v>20</v>
      </c>
      <c r="B69" s="12">
        <v>345</v>
      </c>
      <c r="C69" s="12">
        <v>224</v>
      </c>
      <c r="D69" s="12">
        <v>31</v>
      </c>
      <c r="E69" s="12">
        <v>51.7</v>
      </c>
      <c r="F69">
        <f t="shared" si="6"/>
        <v>42.414098715132496</v>
      </c>
      <c r="G69">
        <f t="shared" si="7"/>
        <v>9.2859012848675064</v>
      </c>
      <c r="M69">
        <f t="shared" si="8"/>
        <v>55.427802595206025</v>
      </c>
      <c r="N69">
        <f t="shared" si="9"/>
        <v>-3.7278025952060219</v>
      </c>
    </row>
    <row r="70" spans="1:15" x14ac:dyDescent="0.2">
      <c r="A70">
        <v>12</v>
      </c>
      <c r="B70" s="12">
        <v>362</v>
      </c>
      <c r="C70" s="12">
        <v>182</v>
      </c>
      <c r="D70" s="12">
        <v>21.1</v>
      </c>
      <c r="E70" s="12">
        <v>91</v>
      </c>
      <c r="F70">
        <f t="shared" si="6"/>
        <v>61.655461953275235</v>
      </c>
      <c r="G70">
        <f t="shared" si="7"/>
        <v>29.344538046724765</v>
      </c>
      <c r="M70">
        <f t="shared" si="8"/>
        <v>68.276065777742645</v>
      </c>
      <c r="N70">
        <f t="shared" si="9"/>
        <v>22.723934222257355</v>
      </c>
    </row>
    <row r="71" spans="1:15" x14ac:dyDescent="0.2">
      <c r="A71">
        <v>36</v>
      </c>
      <c r="B71" s="12">
        <v>362</v>
      </c>
      <c r="C71" s="12">
        <v>199</v>
      </c>
      <c r="D71" s="12">
        <v>23.2</v>
      </c>
      <c r="E71" s="12">
        <v>94.25</v>
      </c>
      <c r="F71">
        <f t="shared" si="6"/>
        <v>53.592640764980736</v>
      </c>
      <c r="G71">
        <f t="shared" si="7"/>
        <v>40.657359235019264</v>
      </c>
      <c r="M71">
        <f t="shared" si="8"/>
        <v>60.879626942683807</v>
      </c>
      <c r="N71">
        <f t="shared" si="9"/>
        <v>33.370373057316193</v>
      </c>
    </row>
    <row r="72" spans="1:15" x14ac:dyDescent="0.2">
      <c r="A72">
        <v>26</v>
      </c>
      <c r="B72" s="12">
        <v>363</v>
      </c>
      <c r="C72" s="12">
        <v>197.8</v>
      </c>
      <c r="D72" s="12">
        <v>17</v>
      </c>
      <c r="E72" s="12">
        <v>29.47</v>
      </c>
      <c r="F72">
        <f t="shared" si="6"/>
        <v>49.630545460566516</v>
      </c>
      <c r="G72">
        <f t="shared" si="7"/>
        <v>-20.160545460566517</v>
      </c>
      <c r="M72">
        <f t="shared" si="8"/>
        <v>50.829585862287239</v>
      </c>
      <c r="N72">
        <f t="shared" si="9"/>
        <v>-21.35958586228724</v>
      </c>
    </row>
    <row r="73" spans="1:15" x14ac:dyDescent="0.2">
      <c r="A73">
        <v>4</v>
      </c>
      <c r="B73" s="12">
        <v>416</v>
      </c>
      <c r="C73" s="12">
        <v>206</v>
      </c>
      <c r="D73" s="12">
        <v>22.5</v>
      </c>
      <c r="E73" s="12">
        <v>75.45</v>
      </c>
      <c r="F73">
        <f t="shared" si="6"/>
        <v>58.541021148640489</v>
      </c>
      <c r="G73">
        <f t="shared" si="7"/>
        <v>16.908978851359514</v>
      </c>
      <c r="M73">
        <f t="shared" si="8"/>
        <v>64.396609973096702</v>
      </c>
      <c r="N73">
        <f t="shared" si="9"/>
        <v>11.053390026903301</v>
      </c>
    </row>
    <row r="74" spans="1:15" x14ac:dyDescent="0.2">
      <c r="A74">
        <v>8</v>
      </c>
      <c r="B74" s="12">
        <v>420</v>
      </c>
      <c r="C74" s="12">
        <v>204</v>
      </c>
      <c r="D74" s="12">
        <v>26</v>
      </c>
      <c r="E74" s="12">
        <v>75.194999999999993</v>
      </c>
      <c r="F74">
        <f t="shared" si="6"/>
        <v>63.106562450477689</v>
      </c>
      <c r="G74">
        <f t="shared" si="7"/>
        <v>12.088437549522304</v>
      </c>
      <c r="M74">
        <f t="shared" si="8"/>
        <v>72.611721727309742</v>
      </c>
      <c r="N74">
        <f t="shared" si="9"/>
        <v>2.5832782726902508</v>
      </c>
    </row>
    <row r="75" spans="1:15" x14ac:dyDescent="0.2">
      <c r="A75">
        <v>63</v>
      </c>
      <c r="B75" s="12">
        <v>450</v>
      </c>
      <c r="C75" s="12">
        <v>210</v>
      </c>
      <c r="D75" s="12">
        <v>30</v>
      </c>
      <c r="E75" s="12">
        <v>75.83</v>
      </c>
      <c r="F75">
        <f t="shared" si="6"/>
        <v>68.065119461126741</v>
      </c>
      <c r="G75">
        <f t="shared" si="7"/>
        <v>7.7648805388732569</v>
      </c>
      <c r="M75">
        <f t="shared" si="8"/>
        <v>80.976683153733347</v>
      </c>
      <c r="N75">
        <f t="shared" si="9"/>
        <v>-5.1466831537333491</v>
      </c>
    </row>
    <row r="76" spans="1:15" x14ac:dyDescent="0.2">
      <c r="A76">
        <v>42</v>
      </c>
      <c r="B76" s="12">
        <v>600</v>
      </c>
      <c r="C76" s="12">
        <v>176.7</v>
      </c>
      <c r="D76" s="12">
        <v>19</v>
      </c>
      <c r="E76" s="12">
        <v>129.94999999999999</v>
      </c>
      <c r="F76">
        <f t="shared" si="6"/>
        <v>104.85085498383421</v>
      </c>
      <c r="G76">
        <f t="shared" si="7"/>
        <v>25.099145016165778</v>
      </c>
      <c r="H76">
        <f>STDEV(G39:G76)</f>
        <v>14.25736775175065</v>
      </c>
      <c r="I76" t="s">
        <v>281</v>
      </c>
      <c r="M76">
        <f t="shared" si="8"/>
        <v>109.18440310657181</v>
      </c>
      <c r="N76">
        <f t="shared" si="9"/>
        <v>20.765596893428182</v>
      </c>
      <c r="O76">
        <f>STDEV(N39:N76)</f>
        <v>13.59523931988759</v>
      </c>
    </row>
    <row r="78" spans="1:15" x14ac:dyDescent="0.2">
      <c r="H78" s="1">
        <f>H38/H76</f>
        <v>0.54427932668657431</v>
      </c>
      <c r="I78" t="s">
        <v>282</v>
      </c>
      <c r="O78">
        <f>O38/O76</f>
        <v>0.54104666634495324</v>
      </c>
    </row>
    <row r="79" spans="1:15" x14ac:dyDescent="0.2">
      <c r="A79" s="1" t="s">
        <v>275</v>
      </c>
      <c r="B79" s="1"/>
      <c r="C79" s="1"/>
      <c r="D79" s="1"/>
    </row>
    <row r="80" spans="1:15" x14ac:dyDescent="0.2">
      <c r="A80" s="1" t="s">
        <v>276</v>
      </c>
      <c r="B80" s="1"/>
      <c r="C80" s="1"/>
      <c r="D80" s="1"/>
    </row>
    <row r="81" spans="1:14" ht="17" thickBot="1" x14ac:dyDescent="0.25"/>
    <row r="82" spans="1:14" x14ac:dyDescent="0.2">
      <c r="A82" s="10"/>
      <c r="B82" s="10" t="s">
        <v>130</v>
      </c>
      <c r="C82" s="10" t="s">
        <v>118</v>
      </c>
      <c r="D82" s="10" t="s">
        <v>131</v>
      </c>
      <c r="E82" s="10" t="s">
        <v>132</v>
      </c>
      <c r="F82" s="10" t="s">
        <v>133</v>
      </c>
      <c r="G82" s="10" t="s">
        <v>134</v>
      </c>
      <c r="H82" s="10" t="s">
        <v>135</v>
      </c>
      <c r="I82" s="10" t="s">
        <v>136</v>
      </c>
    </row>
    <row r="83" spans="1:14" x14ac:dyDescent="0.2">
      <c r="A83" s="8" t="s">
        <v>124</v>
      </c>
      <c r="B83" s="8">
        <v>85.463260861130337</v>
      </c>
      <c r="C83" s="8">
        <v>23.358907643462636</v>
      </c>
      <c r="D83" s="8">
        <v>3.6587010902048149</v>
      </c>
      <c r="E83" s="8">
        <v>1.4648997348274968E-3</v>
      </c>
      <c r="F83" s="8">
        <v>36.885753128070213</v>
      </c>
      <c r="G83" s="8">
        <v>134.04076859419047</v>
      </c>
      <c r="H83" s="8">
        <v>36.885753128070213</v>
      </c>
      <c r="I83" s="8">
        <v>134.04076859419047</v>
      </c>
    </row>
    <row r="84" spans="1:14" x14ac:dyDescent="0.2">
      <c r="A84" s="8" t="s">
        <v>268</v>
      </c>
      <c r="B84" s="8">
        <v>0.17565461579087382</v>
      </c>
      <c r="C84" s="8">
        <v>3.1793726062374551E-2</v>
      </c>
      <c r="D84" s="8">
        <v>5.5248200681563917</v>
      </c>
      <c r="E84" s="8">
        <v>1.7553978819697952E-5</v>
      </c>
      <c r="F84" s="8">
        <v>0.10953594289608044</v>
      </c>
      <c r="G84" s="8">
        <v>0.24177328868566722</v>
      </c>
      <c r="H84" s="8">
        <v>0.10953594289608044</v>
      </c>
      <c r="I84" s="8">
        <v>0.24177328868566722</v>
      </c>
    </row>
    <row r="85" spans="1:14" x14ac:dyDescent="0.2">
      <c r="A85" s="8" t="s">
        <v>269</v>
      </c>
      <c r="B85" s="8">
        <v>-0.57036125777465485</v>
      </c>
      <c r="C85" s="8">
        <v>0.15159947423918863</v>
      </c>
      <c r="D85" s="8">
        <v>-3.7622904738756402</v>
      </c>
      <c r="E85" s="8">
        <v>1.1453068147373837E-3</v>
      </c>
      <c r="F85" s="8">
        <v>-0.88562962325590877</v>
      </c>
      <c r="G85" s="8">
        <v>-0.25509289229340093</v>
      </c>
      <c r="H85" s="8">
        <v>-0.88562962325590877</v>
      </c>
      <c r="I85" s="8">
        <v>-0.25509289229340093</v>
      </c>
    </row>
    <row r="86" spans="1:14" ht="17" thickBot="1" x14ac:dyDescent="0.25">
      <c r="A86" s="9" t="s">
        <v>270</v>
      </c>
      <c r="B86" s="9">
        <v>0.77777152089268964</v>
      </c>
      <c r="C86" s="9">
        <v>0.55532769972426443</v>
      </c>
      <c r="D86" s="9">
        <v>1.4005631652785819</v>
      </c>
      <c r="E86" s="9">
        <v>0.17594788079773824</v>
      </c>
      <c r="F86" s="9">
        <v>-0.37709565181466642</v>
      </c>
      <c r="G86" s="9">
        <v>1.9326386936000457</v>
      </c>
      <c r="H86" s="9">
        <v>-0.37709565181466642</v>
      </c>
      <c r="I86" s="9">
        <v>1.9326386936000457</v>
      </c>
    </row>
    <row r="91" spans="1:14" x14ac:dyDescent="0.2">
      <c r="A91" t="s">
        <v>283</v>
      </c>
      <c r="B91" t="s">
        <v>278</v>
      </c>
      <c r="C91" t="s">
        <v>279</v>
      </c>
      <c r="E91" s="15" t="s">
        <v>284</v>
      </c>
      <c r="F91" s="15" t="s">
        <v>285</v>
      </c>
      <c r="G91" s="15" t="s">
        <v>286</v>
      </c>
      <c r="H91" s="15" t="s">
        <v>287</v>
      </c>
      <c r="I91" s="15"/>
      <c r="K91" s="15" t="s">
        <v>284</v>
      </c>
      <c r="L91" s="15" t="s">
        <v>285</v>
      </c>
      <c r="M91" s="15" t="s">
        <v>286</v>
      </c>
      <c r="N91" s="15" t="s">
        <v>309</v>
      </c>
    </row>
    <row r="92" spans="1:14" x14ac:dyDescent="0.2">
      <c r="A92">
        <v>1</v>
      </c>
      <c r="B92">
        <v>15.800535272582552</v>
      </c>
      <c r="C92">
        <v>2.1494647274174472</v>
      </c>
      <c r="E92">
        <v>1</v>
      </c>
      <c r="F92">
        <f>(E92-0.375)/(75+0.25)</f>
        <v>8.3056478405315621E-3</v>
      </c>
      <c r="G92">
        <f t="shared" ref="G92:G123" si="10">NORMSINV(F92)</f>
        <v>-2.3952001307311104</v>
      </c>
      <c r="H92">
        <v>-20.967022209999698</v>
      </c>
      <c r="K92">
        <v>1</v>
      </c>
      <c r="L92">
        <f>(K92-0.375)/(75+0.25)</f>
        <v>8.3056478405315621E-3</v>
      </c>
      <c r="M92">
        <f>NORMSINV(L92)</f>
        <v>-2.3952001307311104</v>
      </c>
      <c r="N92">
        <v>-25.249452146750475</v>
      </c>
    </row>
    <row r="93" spans="1:14" x14ac:dyDescent="0.2">
      <c r="A93">
        <v>2</v>
      </c>
      <c r="B93">
        <v>17.124798259642915</v>
      </c>
      <c r="C93">
        <v>-1.9297982596429151</v>
      </c>
      <c r="E93">
        <v>2</v>
      </c>
      <c r="F93">
        <f t="shared" ref="F93:F123" si="11">(E93-0.375)/(75+0.25)</f>
        <v>2.1594684385382059E-2</v>
      </c>
      <c r="G93">
        <f t="shared" si="10"/>
        <v>-2.0218740159523128</v>
      </c>
      <c r="H93">
        <v>-20.160545460566517</v>
      </c>
      <c r="K93">
        <v>2</v>
      </c>
      <c r="L93">
        <f t="shared" ref="L93:L156" si="12">(K93-0.375)/(75+0.25)</f>
        <v>2.1594684385382059E-2</v>
      </c>
      <c r="M93">
        <f t="shared" ref="M93:M156" si="13">NORMSINV(L93)</f>
        <v>-2.0218740159523128</v>
      </c>
      <c r="N93">
        <v>-22.238067295808797</v>
      </c>
    </row>
    <row r="94" spans="1:14" x14ac:dyDescent="0.2">
      <c r="A94">
        <v>3</v>
      </c>
      <c r="B94">
        <v>13.705268379995022</v>
      </c>
      <c r="C94">
        <v>4.1847316200049782</v>
      </c>
      <c r="E94">
        <v>3</v>
      </c>
      <c r="F94">
        <f>(E94-0.375)/(75+0.25)</f>
        <v>3.4883720930232558E-2</v>
      </c>
      <c r="G94">
        <f t="shared" si="10"/>
        <v>-1.8134175686740344</v>
      </c>
      <c r="H94">
        <v>-15.519447930777897</v>
      </c>
      <c r="K94">
        <v>3</v>
      </c>
      <c r="L94">
        <f t="shared" si="12"/>
        <v>3.4883720930232558E-2</v>
      </c>
      <c r="M94">
        <f t="shared" si="13"/>
        <v>-1.8134175686740344</v>
      </c>
      <c r="N94">
        <v>-21.35958586228724</v>
      </c>
    </row>
    <row r="95" spans="1:14" x14ac:dyDescent="0.2">
      <c r="A95">
        <v>4</v>
      </c>
      <c r="B95">
        <v>24.771707826626574</v>
      </c>
      <c r="C95">
        <v>-1.5717078266265752</v>
      </c>
      <c r="E95">
        <v>4</v>
      </c>
      <c r="F95">
        <f t="shared" si="11"/>
        <v>4.817275747508306E-2</v>
      </c>
      <c r="G95">
        <f t="shared" si="10"/>
        <v>-1.6628347679409414</v>
      </c>
      <c r="H95">
        <v>-14.606925292982702</v>
      </c>
      <c r="K95">
        <v>4</v>
      </c>
      <c r="L95">
        <f t="shared" si="12"/>
        <v>4.817275747508306E-2</v>
      </c>
      <c r="M95">
        <f t="shared" si="13"/>
        <v>-1.6628347679409414</v>
      </c>
      <c r="N95">
        <v>-17.756646781713826</v>
      </c>
    </row>
    <row r="96" spans="1:14" x14ac:dyDescent="0.2">
      <c r="A96">
        <v>5</v>
      </c>
      <c r="B96">
        <v>15.769726359083467</v>
      </c>
      <c r="C96">
        <v>3.8302736409165341</v>
      </c>
      <c r="E96">
        <v>5</v>
      </c>
      <c r="F96">
        <f t="shared" si="11"/>
        <v>6.1461794019933555E-2</v>
      </c>
      <c r="G96">
        <f t="shared" si="10"/>
        <v>-1.542617588184845</v>
      </c>
      <c r="H96">
        <v>-14.174877418065766</v>
      </c>
      <c r="K96">
        <v>5</v>
      </c>
      <c r="L96">
        <f t="shared" si="12"/>
        <v>6.1461794019933555E-2</v>
      </c>
      <c r="M96">
        <f t="shared" si="13"/>
        <v>-1.542617588184845</v>
      </c>
      <c r="N96">
        <v>-16.665761852801083</v>
      </c>
    </row>
    <row r="97" spans="1:14" x14ac:dyDescent="0.2">
      <c r="A97">
        <v>6</v>
      </c>
      <c r="B97">
        <v>16.034240769861146</v>
      </c>
      <c r="C97">
        <v>2.8607592301388536</v>
      </c>
      <c r="E97">
        <v>6</v>
      </c>
      <c r="F97">
        <f t="shared" si="11"/>
        <v>7.4750830564784057E-2</v>
      </c>
      <c r="G97">
        <f t="shared" si="10"/>
        <v>-1.441293931039018</v>
      </c>
      <c r="H97">
        <v>-12.637215986300397</v>
      </c>
      <c r="K97">
        <v>6</v>
      </c>
      <c r="L97">
        <f t="shared" si="12"/>
        <v>7.4750830564784057E-2</v>
      </c>
      <c r="M97">
        <f t="shared" si="13"/>
        <v>-1.441293931039018</v>
      </c>
      <c r="N97">
        <v>-15.942848404680031</v>
      </c>
    </row>
    <row r="98" spans="1:14" x14ac:dyDescent="0.2">
      <c r="A98">
        <v>7</v>
      </c>
      <c r="B98">
        <v>25.730382152030277</v>
      </c>
      <c r="C98">
        <v>-2.5353821520302766</v>
      </c>
      <c r="E98">
        <v>7</v>
      </c>
      <c r="F98">
        <f t="shared" si="11"/>
        <v>8.8039867109634545E-2</v>
      </c>
      <c r="G98">
        <f t="shared" si="10"/>
        <v>-1.3529245540896913</v>
      </c>
      <c r="H98">
        <v>-11.36340603109106</v>
      </c>
      <c r="K98">
        <v>7</v>
      </c>
      <c r="L98">
        <f t="shared" si="12"/>
        <v>8.8039867109634545E-2</v>
      </c>
      <c r="M98">
        <f t="shared" si="13"/>
        <v>-1.3529245540896913</v>
      </c>
      <c r="N98">
        <v>-11.650233553410356</v>
      </c>
    </row>
    <row r="99" spans="1:14" x14ac:dyDescent="0.2">
      <c r="A99">
        <v>8</v>
      </c>
      <c r="B99">
        <v>11.583548319360268</v>
      </c>
      <c r="C99">
        <v>15.456451680639731</v>
      </c>
      <c r="E99">
        <v>8</v>
      </c>
      <c r="F99">
        <f t="shared" si="11"/>
        <v>0.10132890365448505</v>
      </c>
      <c r="G99">
        <f t="shared" si="10"/>
        <v>-1.2740158265261246</v>
      </c>
      <c r="H99">
        <v>-10.018798497769701</v>
      </c>
      <c r="K99">
        <v>8</v>
      </c>
      <c r="L99">
        <f t="shared" si="12"/>
        <v>0.10132890365448505</v>
      </c>
      <c r="M99">
        <f t="shared" si="13"/>
        <v>-1.2740158265261246</v>
      </c>
      <c r="N99">
        <v>-11.637219018726441</v>
      </c>
    </row>
    <row r="100" spans="1:14" x14ac:dyDescent="0.2">
      <c r="A100">
        <v>9</v>
      </c>
      <c r="B100">
        <v>23.042602288512956</v>
      </c>
      <c r="C100">
        <v>0.94739771148704222</v>
      </c>
      <c r="E100">
        <v>9</v>
      </c>
      <c r="F100">
        <f t="shared" si="11"/>
        <v>0.11461794019933555</v>
      </c>
      <c r="G100">
        <f t="shared" si="10"/>
        <v>-1.2023295293600964</v>
      </c>
      <c r="H100">
        <v>-9.7034527470240661</v>
      </c>
      <c r="K100">
        <v>9</v>
      </c>
      <c r="L100">
        <f t="shared" si="12"/>
        <v>0.11461794019933555</v>
      </c>
      <c r="M100">
        <f t="shared" si="13"/>
        <v>-1.2023295293600964</v>
      </c>
      <c r="N100">
        <v>-11.486522612541471</v>
      </c>
    </row>
    <row r="101" spans="1:14" x14ac:dyDescent="0.2">
      <c r="A101">
        <v>10</v>
      </c>
      <c r="B101">
        <v>16.690864873542438</v>
      </c>
      <c r="C101">
        <v>8.6041351264575638</v>
      </c>
      <c r="E101">
        <v>10</v>
      </c>
      <c r="F101">
        <f t="shared" si="11"/>
        <v>0.12790697674418605</v>
      </c>
      <c r="G101">
        <f t="shared" si="10"/>
        <v>-1.1363408192553905</v>
      </c>
      <c r="H101">
        <v>-8.2186959843988774</v>
      </c>
      <c r="K101">
        <v>10</v>
      </c>
      <c r="L101">
        <f t="shared" si="12"/>
        <v>0.12790697674418605</v>
      </c>
      <c r="M101">
        <f t="shared" si="13"/>
        <v>-1.1363408192553905</v>
      </c>
      <c r="N101">
        <v>-11.299768890842117</v>
      </c>
    </row>
    <row r="102" spans="1:14" x14ac:dyDescent="0.2">
      <c r="A102">
        <v>11</v>
      </c>
      <c r="B102">
        <v>21.331559233108855</v>
      </c>
      <c r="C102">
        <v>14.688440766891148</v>
      </c>
      <c r="E102">
        <v>11</v>
      </c>
      <c r="F102">
        <f t="shared" si="11"/>
        <v>0.14119601328903655</v>
      </c>
      <c r="G102">
        <f t="shared" si="10"/>
        <v>-1.074961363852581</v>
      </c>
      <c r="H102">
        <v>-7.7797797577228422</v>
      </c>
      <c r="K102">
        <v>11</v>
      </c>
      <c r="L102">
        <f t="shared" si="12"/>
        <v>0.14119601328903655</v>
      </c>
      <c r="M102">
        <f t="shared" si="13"/>
        <v>-1.074961363852581</v>
      </c>
      <c r="N102">
        <v>-9.8302724851753638</v>
      </c>
    </row>
    <row r="103" spans="1:14" x14ac:dyDescent="0.2">
      <c r="A103">
        <v>12</v>
      </c>
      <c r="B103">
        <v>26.20814128010338</v>
      </c>
      <c r="C103">
        <v>-3.3581412801033785</v>
      </c>
      <c r="E103">
        <v>12</v>
      </c>
      <c r="F103">
        <f t="shared" si="11"/>
        <v>0.15448504983388706</v>
      </c>
      <c r="G103">
        <f t="shared" si="10"/>
        <v>-1.0173854526221346</v>
      </c>
      <c r="H103">
        <v>-7.1840790011559861</v>
      </c>
      <c r="K103">
        <v>12</v>
      </c>
      <c r="L103">
        <f t="shared" si="12"/>
        <v>0.15448504983388706</v>
      </c>
      <c r="M103">
        <f t="shared" si="13"/>
        <v>-1.0173854526221346</v>
      </c>
      <c r="N103">
        <v>-9.7660848965788887</v>
      </c>
    </row>
    <row r="104" spans="1:14" x14ac:dyDescent="0.2">
      <c r="A104">
        <v>13</v>
      </c>
      <c r="B104">
        <v>21.518228628597498</v>
      </c>
      <c r="C104">
        <v>-1.7682286285974982</v>
      </c>
      <c r="E104">
        <v>13</v>
      </c>
      <c r="F104">
        <f t="shared" si="11"/>
        <v>0.16777408637873753</v>
      </c>
      <c r="G104">
        <f t="shared" si="10"/>
        <v>-0.96299870578282054</v>
      </c>
      <c r="H104">
        <v>-4.9867833413645641</v>
      </c>
      <c r="K104">
        <v>13</v>
      </c>
      <c r="L104">
        <f t="shared" si="12"/>
        <v>0.16777408637873753</v>
      </c>
      <c r="M104">
        <f t="shared" si="13"/>
        <v>-0.96299870578282054</v>
      </c>
      <c r="N104">
        <v>-9.1652734919461878</v>
      </c>
    </row>
    <row r="105" spans="1:14" x14ac:dyDescent="0.2">
      <c r="A105">
        <v>14</v>
      </c>
      <c r="B105">
        <v>15.206705409491594</v>
      </c>
      <c r="C105">
        <v>6.883294590508406</v>
      </c>
      <c r="E105">
        <v>14</v>
      </c>
      <c r="F105">
        <f t="shared" si="11"/>
        <v>0.18106312292358803</v>
      </c>
      <c r="G105">
        <f t="shared" si="10"/>
        <v>-0.91132103587546709</v>
      </c>
      <c r="H105">
        <v>-4.9127992149300859</v>
      </c>
      <c r="K105">
        <v>14</v>
      </c>
      <c r="L105">
        <f t="shared" si="12"/>
        <v>0.18106312292358803</v>
      </c>
      <c r="M105">
        <f t="shared" si="13"/>
        <v>-0.91132103587546709</v>
      </c>
      <c r="N105">
        <v>-8.5012845700441773</v>
      </c>
    </row>
    <row r="106" spans="1:14" x14ac:dyDescent="0.2">
      <c r="A106">
        <v>15</v>
      </c>
      <c r="B106">
        <v>17.337857897771801</v>
      </c>
      <c r="C106">
        <v>16.412142102228199</v>
      </c>
      <c r="E106">
        <v>15</v>
      </c>
      <c r="F106">
        <f t="shared" si="11"/>
        <v>0.19435215946843853</v>
      </c>
      <c r="G106">
        <f t="shared" si="10"/>
        <v>-0.86196946893108906</v>
      </c>
      <c r="H106">
        <v>-3.3581412801033785</v>
      </c>
      <c r="K106">
        <v>15</v>
      </c>
      <c r="L106">
        <f t="shared" si="12"/>
        <v>0.19435215946843853</v>
      </c>
      <c r="M106">
        <f t="shared" si="13"/>
        <v>-0.86196946893108906</v>
      </c>
      <c r="N106">
        <v>-6.9568689456282442</v>
      </c>
    </row>
    <row r="107" spans="1:14" x14ac:dyDescent="0.2">
      <c r="A107">
        <v>16</v>
      </c>
      <c r="B107">
        <v>19.593368163080694</v>
      </c>
      <c r="C107">
        <v>20.056631836919305</v>
      </c>
      <c r="E107">
        <v>16</v>
      </c>
      <c r="F107">
        <f t="shared" si="11"/>
        <v>0.20764119601328904</v>
      </c>
      <c r="G107">
        <f t="shared" si="10"/>
        <v>-0.81463304031257977</v>
      </c>
      <c r="H107">
        <v>-2.7235784169996222</v>
      </c>
      <c r="K107">
        <v>16</v>
      </c>
      <c r="L107">
        <f t="shared" si="12"/>
        <v>0.20764119601328904</v>
      </c>
      <c r="M107">
        <f t="shared" si="13"/>
        <v>-0.81463304031257977</v>
      </c>
      <c r="N107">
        <v>-6.1037780167495015</v>
      </c>
    </row>
    <row r="108" spans="1:14" x14ac:dyDescent="0.2">
      <c r="A108">
        <v>17</v>
      </c>
      <c r="B108">
        <v>21.085399910211745</v>
      </c>
      <c r="C108">
        <v>4.1146000897882544</v>
      </c>
      <c r="E108">
        <v>17</v>
      </c>
      <c r="F108">
        <f t="shared" si="11"/>
        <v>0.22093023255813954</v>
      </c>
      <c r="G108">
        <f t="shared" si="10"/>
        <v>-0.76905532945127975</v>
      </c>
      <c r="H108">
        <v>-2.5353821520302766</v>
      </c>
      <c r="K108">
        <v>17</v>
      </c>
      <c r="L108">
        <f t="shared" si="12"/>
        <v>0.22093023255813954</v>
      </c>
      <c r="M108">
        <f t="shared" si="13"/>
        <v>-0.76905532945127975</v>
      </c>
      <c r="N108">
        <v>-5.1466831537333491</v>
      </c>
    </row>
    <row r="109" spans="1:14" x14ac:dyDescent="0.2">
      <c r="A109">
        <v>18</v>
      </c>
      <c r="B109">
        <v>30.913798497769701</v>
      </c>
      <c r="C109">
        <v>-10.018798497769701</v>
      </c>
      <c r="E109">
        <v>18</v>
      </c>
      <c r="F109">
        <f t="shared" si="11"/>
        <v>0.23421926910299004</v>
      </c>
      <c r="G109">
        <f t="shared" si="10"/>
        <v>-0.72502199301723225</v>
      </c>
      <c r="H109">
        <v>-2.2836541596525777</v>
      </c>
      <c r="K109">
        <v>18</v>
      </c>
      <c r="L109">
        <f t="shared" si="12"/>
        <v>0.23421926910299004</v>
      </c>
      <c r="M109">
        <f t="shared" si="13"/>
        <v>-0.72502199301723225</v>
      </c>
      <c r="N109">
        <v>-4.8778052974816255</v>
      </c>
    </row>
    <row r="110" spans="1:14" x14ac:dyDescent="0.2">
      <c r="A110">
        <v>19</v>
      </c>
      <c r="B110">
        <v>25.509652765305365</v>
      </c>
      <c r="C110">
        <v>0.34034723469463657</v>
      </c>
      <c r="E110">
        <v>19</v>
      </c>
      <c r="F110">
        <f t="shared" si="11"/>
        <v>0.24750830564784054</v>
      </c>
      <c r="G110">
        <f t="shared" si="10"/>
        <v>-0.68235166502203648</v>
      </c>
      <c r="H110">
        <v>-2.225137817529415</v>
      </c>
      <c r="K110">
        <v>19</v>
      </c>
      <c r="L110">
        <f t="shared" si="12"/>
        <v>0.24750830564784054</v>
      </c>
      <c r="M110">
        <f t="shared" si="13"/>
        <v>-0.68235166502203648</v>
      </c>
      <c r="N110">
        <v>-4.8704127328135627</v>
      </c>
    </row>
    <row r="111" spans="1:14" x14ac:dyDescent="0.2">
      <c r="A111">
        <v>20</v>
      </c>
      <c r="B111">
        <v>25.373578416999621</v>
      </c>
      <c r="C111">
        <v>-2.7235784169996222</v>
      </c>
      <c r="E111">
        <v>20</v>
      </c>
      <c r="F111">
        <f t="shared" si="11"/>
        <v>0.26079734219269102</v>
      </c>
      <c r="G111">
        <f t="shared" si="10"/>
        <v>-0.64088918277363249</v>
      </c>
      <c r="H111">
        <v>-2.0426592669008521</v>
      </c>
      <c r="K111">
        <v>20</v>
      </c>
      <c r="L111">
        <f t="shared" si="12"/>
        <v>0.26079734219269102</v>
      </c>
      <c r="M111">
        <f t="shared" si="13"/>
        <v>-0.64088918277363249</v>
      </c>
      <c r="N111">
        <v>-4.7339063501470875</v>
      </c>
    </row>
    <row r="112" spans="1:14" x14ac:dyDescent="0.2">
      <c r="A112">
        <v>21</v>
      </c>
      <c r="B112">
        <v>19.952576823022572</v>
      </c>
      <c r="C112">
        <v>4.1474231769774299</v>
      </c>
      <c r="E112">
        <v>21</v>
      </c>
      <c r="F112">
        <f t="shared" si="11"/>
        <v>0.27408637873754155</v>
      </c>
      <c r="G112">
        <f t="shared" si="10"/>
        <v>-0.6005004554073452</v>
      </c>
      <c r="H112">
        <v>-1.9982267790967434</v>
      </c>
      <c r="K112">
        <v>21</v>
      </c>
      <c r="L112">
        <f t="shared" si="12"/>
        <v>0.27408637873754155</v>
      </c>
      <c r="M112">
        <f t="shared" si="13"/>
        <v>-0.6005004554073452</v>
      </c>
      <c r="N112">
        <v>-4.6552735312949736</v>
      </c>
    </row>
    <row r="113" spans="1:14" x14ac:dyDescent="0.2">
      <c r="A113">
        <v>22</v>
      </c>
      <c r="B113">
        <v>22.882173836625057</v>
      </c>
      <c r="C113">
        <v>3.7628261633749425</v>
      </c>
      <c r="E113">
        <v>22</v>
      </c>
      <c r="F113">
        <f t="shared" si="11"/>
        <v>0.28737541528239202</v>
      </c>
      <c r="G113">
        <f t="shared" si="10"/>
        <v>-0.56106851529292334</v>
      </c>
      <c r="H113">
        <v>-1.9297982596429151</v>
      </c>
      <c r="K113">
        <v>22</v>
      </c>
      <c r="L113">
        <f t="shared" si="12"/>
        <v>0.28737541528239202</v>
      </c>
      <c r="M113">
        <f t="shared" si="13"/>
        <v>-0.56106851529292334</v>
      </c>
      <c r="N113">
        <v>-4.4364245663678119</v>
      </c>
    </row>
    <row r="114" spans="1:14" x14ac:dyDescent="0.2">
      <c r="A114">
        <v>23</v>
      </c>
      <c r="B114">
        <v>26.537659266900853</v>
      </c>
      <c r="C114">
        <v>-2.0426592669008521</v>
      </c>
      <c r="E114">
        <v>23</v>
      </c>
      <c r="F114">
        <f t="shared" si="11"/>
        <v>0.30066445182724255</v>
      </c>
      <c r="G114">
        <f t="shared" si="10"/>
        <v>-0.52249043614289914</v>
      </c>
      <c r="H114">
        <v>-1.7682286285974982</v>
      </c>
      <c r="K114">
        <v>23</v>
      </c>
      <c r="L114">
        <f t="shared" si="12"/>
        <v>0.30066445182724255</v>
      </c>
      <c r="M114">
        <f t="shared" si="13"/>
        <v>-0.52249043614289914</v>
      </c>
      <c r="N114">
        <v>-3.7278025952060219</v>
      </c>
    </row>
    <row r="115" spans="1:14" x14ac:dyDescent="0.2">
      <c r="A115">
        <v>24</v>
      </c>
      <c r="B115">
        <v>26.448226779096743</v>
      </c>
      <c r="C115">
        <v>-1.9982267790967434</v>
      </c>
      <c r="E115">
        <v>24</v>
      </c>
      <c r="F115">
        <f t="shared" si="11"/>
        <v>0.31395348837209303</v>
      </c>
      <c r="G115">
        <f t="shared" si="10"/>
        <v>-0.48467489602278113</v>
      </c>
      <c r="H115">
        <v>-1.7441892599945774</v>
      </c>
      <c r="K115">
        <v>24</v>
      </c>
      <c r="L115">
        <f t="shared" si="12"/>
        <v>0.31395348837209303</v>
      </c>
      <c r="M115">
        <f t="shared" si="13"/>
        <v>-0.48467489602278113</v>
      </c>
      <c r="N115">
        <v>-3.3924477910840736</v>
      </c>
    </row>
    <row r="116" spans="1:14" x14ac:dyDescent="0.2">
      <c r="A116">
        <v>25</v>
      </c>
      <c r="B116">
        <v>30.112170757909972</v>
      </c>
      <c r="C116">
        <v>3.5878292420900308</v>
      </c>
      <c r="E116">
        <v>25</v>
      </c>
      <c r="F116">
        <f t="shared" si="11"/>
        <v>0.3272425249169435</v>
      </c>
      <c r="G116">
        <f t="shared" si="10"/>
        <v>-0.44754022686606604</v>
      </c>
      <c r="H116">
        <v>-1.5717078266265752</v>
      </c>
      <c r="K116">
        <v>25</v>
      </c>
      <c r="L116">
        <f t="shared" si="12"/>
        <v>0.3272425249169435</v>
      </c>
      <c r="M116">
        <f t="shared" si="13"/>
        <v>-0.44754022686606604</v>
      </c>
      <c r="N116">
        <v>-3.349064176300466</v>
      </c>
    </row>
    <row r="117" spans="1:14" x14ac:dyDescent="0.2">
      <c r="A117">
        <v>26</v>
      </c>
      <c r="B117">
        <v>22.979478607509375</v>
      </c>
      <c r="C117">
        <v>0.89052139249062634</v>
      </c>
      <c r="E117">
        <v>26</v>
      </c>
      <c r="F117">
        <f t="shared" si="11"/>
        <v>0.34053156146179403</v>
      </c>
      <c r="G117">
        <f t="shared" si="10"/>
        <v>-0.41101283552105444</v>
      </c>
      <c r="H117">
        <v>-1.3306737958922916</v>
      </c>
      <c r="K117">
        <v>26</v>
      </c>
      <c r="L117">
        <f t="shared" si="12"/>
        <v>0.34053156146179403</v>
      </c>
      <c r="M117">
        <f t="shared" si="13"/>
        <v>-0.41101283552105444</v>
      </c>
      <c r="N117">
        <v>-3.0260707947324796</v>
      </c>
    </row>
    <row r="118" spans="1:14" x14ac:dyDescent="0.2">
      <c r="A118">
        <v>27</v>
      </c>
      <c r="B118">
        <v>25.410643488609139</v>
      </c>
      <c r="C118">
        <v>15.339356511390861</v>
      </c>
      <c r="E118">
        <v>27</v>
      </c>
      <c r="F118">
        <f t="shared" si="11"/>
        <v>0.3538205980066445</v>
      </c>
      <c r="G118">
        <f t="shared" si="10"/>
        <v>-0.37502591161881133</v>
      </c>
      <c r="H118">
        <v>-1.036711148524823</v>
      </c>
      <c r="K118">
        <v>27</v>
      </c>
      <c r="L118">
        <f t="shared" si="12"/>
        <v>0.3538205980066445</v>
      </c>
      <c r="M118">
        <f t="shared" si="13"/>
        <v>-0.37502591161881133</v>
      </c>
      <c r="N118">
        <v>-2.8847045128200541</v>
      </c>
    </row>
    <row r="119" spans="1:14" x14ac:dyDescent="0.2">
      <c r="A119">
        <v>28</v>
      </c>
      <c r="B119">
        <v>26.199484079759426</v>
      </c>
      <c r="C119">
        <v>6.8705159202405746</v>
      </c>
      <c r="E119">
        <v>28</v>
      </c>
      <c r="F119">
        <f t="shared" si="11"/>
        <v>0.36710963455149503</v>
      </c>
      <c r="G119">
        <f t="shared" si="10"/>
        <v>-0.33951835897519433</v>
      </c>
      <c r="H119">
        <v>0.34034723469463657</v>
      </c>
      <c r="K119">
        <v>28</v>
      </c>
      <c r="L119">
        <f t="shared" si="12"/>
        <v>0.36710963455149503</v>
      </c>
      <c r="M119">
        <f t="shared" si="13"/>
        <v>-0.33951835897519433</v>
      </c>
      <c r="N119">
        <v>-1.8875598102258628</v>
      </c>
    </row>
    <row r="120" spans="1:14" x14ac:dyDescent="0.2">
      <c r="A120">
        <v>29</v>
      </c>
      <c r="B120">
        <v>25.47359566308613</v>
      </c>
      <c r="C120">
        <v>8.4764043369138733</v>
      </c>
      <c r="E120">
        <v>29</v>
      </c>
      <c r="F120">
        <f t="shared" si="11"/>
        <v>0.38039867109634551</v>
      </c>
      <c r="G120">
        <f t="shared" si="10"/>
        <v>-0.30443390262235626</v>
      </c>
      <c r="H120">
        <v>0.89052139249062634</v>
      </c>
      <c r="K120">
        <v>29</v>
      </c>
      <c r="L120">
        <f t="shared" si="12"/>
        <v>0.38039867109634551</v>
      </c>
      <c r="M120">
        <f t="shared" si="13"/>
        <v>-0.30443390262235626</v>
      </c>
      <c r="N120">
        <v>-1.8099072154663745</v>
      </c>
    </row>
    <row r="121" spans="1:14" x14ac:dyDescent="0.2">
      <c r="A121">
        <v>30</v>
      </c>
      <c r="B121">
        <v>27.23067379589229</v>
      </c>
      <c r="C121">
        <v>-1.3306737958922916</v>
      </c>
      <c r="E121">
        <v>30</v>
      </c>
      <c r="F121">
        <f t="shared" si="11"/>
        <v>0.39368770764119604</v>
      </c>
      <c r="G121">
        <f t="shared" si="10"/>
        <v>-0.26972033475089108</v>
      </c>
      <c r="H121">
        <v>0.94739771148704222</v>
      </c>
      <c r="K121">
        <v>30</v>
      </c>
      <c r="L121">
        <f t="shared" si="12"/>
        <v>0.39368770764119604</v>
      </c>
      <c r="M121">
        <f t="shared" si="13"/>
        <v>-0.26972033475089108</v>
      </c>
      <c r="N121">
        <v>-1.6739516564399679</v>
      </c>
    </row>
    <row r="122" spans="1:14" x14ac:dyDescent="0.2">
      <c r="A122">
        <v>31</v>
      </c>
      <c r="B122">
        <v>22.889473426887985</v>
      </c>
      <c r="C122">
        <v>1.4055265731120166</v>
      </c>
      <c r="E122">
        <v>31</v>
      </c>
      <c r="F122">
        <f t="shared" si="11"/>
        <v>0.40697674418604651</v>
      </c>
      <c r="G122">
        <f t="shared" si="10"/>
        <v>-0.23532887106951692</v>
      </c>
      <c r="H122">
        <v>1.0894846749926046</v>
      </c>
      <c r="K122">
        <v>31</v>
      </c>
      <c r="L122">
        <f t="shared" si="12"/>
        <v>0.40697674418604651</v>
      </c>
      <c r="M122">
        <f t="shared" si="13"/>
        <v>-0.23532887106951692</v>
      </c>
      <c r="N122">
        <v>-1.353658134219863</v>
      </c>
    </row>
    <row r="123" spans="1:14" x14ac:dyDescent="0.2">
      <c r="A123">
        <v>32</v>
      </c>
      <c r="B123">
        <v>26.086781638445522</v>
      </c>
      <c r="C123">
        <v>6.9132183615544776</v>
      </c>
      <c r="E123">
        <v>32</v>
      </c>
      <c r="F123">
        <f t="shared" si="11"/>
        <v>0.42026578073089699</v>
      </c>
      <c r="G123">
        <f t="shared" si="10"/>
        <v>-0.20121359519666374</v>
      </c>
      <c r="H123">
        <v>1.1114688491217919</v>
      </c>
      <c r="K123">
        <v>32</v>
      </c>
      <c r="L123">
        <f t="shared" si="12"/>
        <v>0.42026578073089699</v>
      </c>
      <c r="M123">
        <f t="shared" si="13"/>
        <v>-0.20121359519666374</v>
      </c>
      <c r="N123">
        <v>-0.7754154794532937</v>
      </c>
    </row>
    <row r="124" spans="1:14" x14ac:dyDescent="0.2">
      <c r="A124">
        <v>33</v>
      </c>
      <c r="B124">
        <v>25.826969868850625</v>
      </c>
      <c r="C124">
        <v>14.073030131149373</v>
      </c>
      <c r="E124">
        <v>33</v>
      </c>
      <c r="F124">
        <f t="shared" ref="F124:F155" si="14">(E124-0.375)/(75+0.25)</f>
        <v>0.43355481727574752</v>
      </c>
      <c r="G124">
        <f t="shared" ref="G124:G155" si="15">NORMSINV(F124)</f>
        <v>-0.16733097326865073</v>
      </c>
      <c r="H124">
        <v>1.4055265731120166</v>
      </c>
      <c r="K124">
        <v>33</v>
      </c>
      <c r="L124">
        <f t="shared" si="12"/>
        <v>0.43355481727574752</v>
      </c>
      <c r="M124">
        <f t="shared" si="13"/>
        <v>-0.16733097326865073</v>
      </c>
      <c r="N124">
        <v>-0.50002031199212027</v>
      </c>
    </row>
    <row r="125" spans="1:14" x14ac:dyDescent="0.2">
      <c r="A125">
        <v>34</v>
      </c>
      <c r="B125">
        <v>39.958406031091059</v>
      </c>
      <c r="C125">
        <v>-11.36340603109106</v>
      </c>
      <c r="E125">
        <v>34</v>
      </c>
      <c r="F125">
        <f t="shared" si="14"/>
        <v>0.44684385382059799</v>
      </c>
      <c r="G125">
        <f t="shared" si="15"/>
        <v>-0.13363942438807067</v>
      </c>
      <c r="H125">
        <v>2.0529533420676529</v>
      </c>
      <c r="K125">
        <v>34</v>
      </c>
      <c r="L125">
        <f t="shared" si="12"/>
        <v>0.44684385382059799</v>
      </c>
      <c r="M125">
        <f t="shared" si="13"/>
        <v>-0.13363942438807067</v>
      </c>
      <c r="N125">
        <v>-0.17588504062985066</v>
      </c>
    </row>
    <row r="126" spans="1:14" x14ac:dyDescent="0.2">
      <c r="A126">
        <v>35</v>
      </c>
      <c r="B126">
        <v>36.925137817529418</v>
      </c>
      <c r="C126">
        <v>-2.225137817529415</v>
      </c>
      <c r="E126">
        <v>35</v>
      </c>
      <c r="F126">
        <f t="shared" si="14"/>
        <v>0.46013289036544852</v>
      </c>
      <c r="G126">
        <f t="shared" si="15"/>
        <v>-0.10009893512992243</v>
      </c>
      <c r="H126">
        <v>2.1494647274174472</v>
      </c>
      <c r="K126">
        <v>35</v>
      </c>
      <c r="L126">
        <f t="shared" si="12"/>
        <v>0.46013289036544852</v>
      </c>
      <c r="M126">
        <f t="shared" si="13"/>
        <v>-0.10009893512992243</v>
      </c>
      <c r="N126">
        <v>1.0948886261669344E-2</v>
      </c>
    </row>
    <row r="127" spans="1:14" x14ac:dyDescent="0.2">
      <c r="A127">
        <v>36</v>
      </c>
      <c r="B127">
        <v>31.940501679843962</v>
      </c>
      <c r="C127">
        <v>19.15949832015604</v>
      </c>
      <c r="E127">
        <v>36</v>
      </c>
      <c r="F127">
        <f t="shared" si="14"/>
        <v>0.473421926910299</v>
      </c>
      <c r="G127">
        <f t="shared" si="15"/>
        <v>-6.6670708275428175E-2</v>
      </c>
      <c r="H127">
        <v>2.8607592301388536</v>
      </c>
      <c r="K127">
        <v>36</v>
      </c>
      <c r="L127">
        <f t="shared" si="12"/>
        <v>0.473421926910299</v>
      </c>
      <c r="M127">
        <f t="shared" si="13"/>
        <v>-6.6670708275428175E-2</v>
      </c>
      <c r="N127">
        <v>0.58096009493989698</v>
      </c>
    </row>
    <row r="128" spans="1:14" x14ac:dyDescent="0.2">
      <c r="A128">
        <v>37</v>
      </c>
      <c r="B128">
        <v>35.745720532760849</v>
      </c>
      <c r="C128">
        <v>15.354279467239152</v>
      </c>
      <c r="E128">
        <v>37</v>
      </c>
      <c r="F128">
        <f t="shared" si="14"/>
        <v>0.48671096345514953</v>
      </c>
      <c r="G128">
        <f t="shared" si="15"/>
        <v>-3.3316837399431996E-2</v>
      </c>
      <c r="H128">
        <v>3.5706800717159979</v>
      </c>
      <c r="K128">
        <v>37</v>
      </c>
      <c r="L128">
        <f t="shared" si="12"/>
        <v>0.48671096345514953</v>
      </c>
      <c r="M128">
        <f t="shared" si="13"/>
        <v>-3.3316837399431996E-2</v>
      </c>
      <c r="N128">
        <v>1.5865585237444364</v>
      </c>
    </row>
    <row r="129" spans="1:14" x14ac:dyDescent="0.2">
      <c r="A129">
        <v>38</v>
      </c>
      <c r="B129">
        <v>32.45321324242159</v>
      </c>
      <c r="C129">
        <v>21.096786757578407</v>
      </c>
      <c r="E129">
        <v>38</v>
      </c>
      <c r="F129">
        <f t="shared" si="14"/>
        <v>0.5</v>
      </c>
      <c r="G129">
        <f t="shared" si="15"/>
        <v>0</v>
      </c>
      <c r="H129">
        <v>3.5878292420900308</v>
      </c>
      <c r="K129">
        <v>38</v>
      </c>
      <c r="L129">
        <f t="shared" si="12"/>
        <v>0.5</v>
      </c>
      <c r="M129">
        <f t="shared" si="13"/>
        <v>0</v>
      </c>
      <c r="N129">
        <v>1.7849842284276036</v>
      </c>
    </row>
    <row r="130" spans="1:14" x14ac:dyDescent="0.2">
      <c r="A130">
        <v>39</v>
      </c>
      <c r="B130">
        <v>29.471733124599695</v>
      </c>
      <c r="C130">
        <v>24.428266875400304</v>
      </c>
      <c r="E130">
        <v>39</v>
      </c>
      <c r="F130">
        <f t="shared" si="14"/>
        <v>0.51328903654485047</v>
      </c>
      <c r="G130">
        <f t="shared" si="15"/>
        <v>3.3316837399431996E-2</v>
      </c>
      <c r="H130">
        <v>3.7628261633749425</v>
      </c>
      <c r="K130">
        <v>39</v>
      </c>
      <c r="L130">
        <f t="shared" si="12"/>
        <v>0.51328903654485047</v>
      </c>
      <c r="M130">
        <f t="shared" si="13"/>
        <v>3.3316837399431996E-2</v>
      </c>
      <c r="N130">
        <v>1.9407486228538104</v>
      </c>
    </row>
    <row r="131" spans="1:14" x14ac:dyDescent="0.2">
      <c r="A131">
        <v>40</v>
      </c>
      <c r="B131">
        <v>33.997046657932344</v>
      </c>
      <c r="C131">
        <v>2.0529533420676529</v>
      </c>
      <c r="E131">
        <v>40</v>
      </c>
      <c r="F131">
        <f t="shared" si="14"/>
        <v>0.52657807308970095</v>
      </c>
      <c r="G131">
        <f t="shared" si="15"/>
        <v>6.6670708275428037E-2</v>
      </c>
      <c r="H131">
        <v>3.8302736409165341</v>
      </c>
      <c r="K131">
        <v>40</v>
      </c>
      <c r="L131">
        <f t="shared" si="12"/>
        <v>0.52657807308970095</v>
      </c>
      <c r="M131">
        <f t="shared" si="13"/>
        <v>6.6670708275428037E-2</v>
      </c>
      <c r="N131">
        <v>2.137981585238677</v>
      </c>
    </row>
    <row r="132" spans="1:14" x14ac:dyDescent="0.2">
      <c r="A132">
        <v>41</v>
      </c>
      <c r="B132">
        <v>38.639744756119299</v>
      </c>
      <c r="C132">
        <v>15.410255243880698</v>
      </c>
      <c r="E132">
        <v>41</v>
      </c>
      <c r="F132">
        <f t="shared" si="14"/>
        <v>0.53986710963455153</v>
      </c>
      <c r="G132">
        <f t="shared" si="15"/>
        <v>0.10009893512992257</v>
      </c>
      <c r="H132">
        <v>3.9061918578678601</v>
      </c>
      <c r="K132">
        <v>41</v>
      </c>
      <c r="L132">
        <f t="shared" si="12"/>
        <v>0.53986710963455153</v>
      </c>
      <c r="M132">
        <f t="shared" si="13"/>
        <v>0.10009893512992257</v>
      </c>
      <c r="N132">
        <v>2.2806126686748343</v>
      </c>
    </row>
    <row r="133" spans="1:14" x14ac:dyDescent="0.2">
      <c r="A133">
        <v>42</v>
      </c>
      <c r="B133">
        <v>37.130857147475517</v>
      </c>
      <c r="C133">
        <v>5.3691428525244831</v>
      </c>
      <c r="E133">
        <v>42</v>
      </c>
      <c r="F133">
        <f t="shared" si="14"/>
        <v>0.55315614617940201</v>
      </c>
      <c r="G133">
        <f t="shared" si="15"/>
        <v>0.13363942438807067</v>
      </c>
      <c r="H133">
        <v>4.1146000897882544</v>
      </c>
      <c r="K133">
        <v>42</v>
      </c>
      <c r="L133">
        <f t="shared" si="12"/>
        <v>0.55315614617940201</v>
      </c>
      <c r="M133">
        <f t="shared" si="13"/>
        <v>0.13363942438807067</v>
      </c>
      <c r="N133">
        <v>2.5740445185567182</v>
      </c>
    </row>
    <row r="134" spans="1:14" x14ac:dyDescent="0.2">
      <c r="A134">
        <v>43</v>
      </c>
      <c r="B134">
        <v>37.493808142132139</v>
      </c>
      <c r="C134">
        <v>3.9061918578678601</v>
      </c>
      <c r="E134">
        <v>43</v>
      </c>
      <c r="F134">
        <f t="shared" si="14"/>
        <v>0.56644518272425248</v>
      </c>
      <c r="G134">
        <f t="shared" si="15"/>
        <v>0.16733097326865073</v>
      </c>
      <c r="H134">
        <v>4.1474231769774299</v>
      </c>
      <c r="K134">
        <v>43</v>
      </c>
      <c r="L134">
        <f t="shared" si="12"/>
        <v>0.56644518272425248</v>
      </c>
      <c r="M134">
        <f t="shared" si="13"/>
        <v>0.16733097326865073</v>
      </c>
      <c r="N134">
        <v>2.5832782726902508</v>
      </c>
    </row>
    <row r="135" spans="1:14" x14ac:dyDescent="0.2">
      <c r="A135">
        <v>44</v>
      </c>
      <c r="B135">
        <v>47.13171356364699</v>
      </c>
      <c r="C135">
        <v>11.86828643635301</v>
      </c>
      <c r="E135">
        <v>44</v>
      </c>
      <c r="F135">
        <f t="shared" si="14"/>
        <v>0.57973421926910296</v>
      </c>
      <c r="G135">
        <f t="shared" si="15"/>
        <v>0.2012135951966636</v>
      </c>
      <c r="H135">
        <v>4.1847316200049782</v>
      </c>
      <c r="K135">
        <v>44</v>
      </c>
      <c r="L135">
        <f t="shared" si="12"/>
        <v>0.57973421926910296</v>
      </c>
      <c r="M135">
        <f t="shared" si="13"/>
        <v>0.2012135951966636</v>
      </c>
      <c r="N135">
        <v>2.6861044175794682</v>
      </c>
    </row>
    <row r="136" spans="1:14" x14ac:dyDescent="0.2">
      <c r="A136">
        <v>45</v>
      </c>
      <c r="B136">
        <v>41.669877418065767</v>
      </c>
      <c r="C136">
        <v>-14.174877418065766</v>
      </c>
      <c r="E136">
        <v>45</v>
      </c>
      <c r="F136">
        <f t="shared" si="14"/>
        <v>0.59302325581395354</v>
      </c>
      <c r="G136">
        <f t="shared" si="15"/>
        <v>0.23532887106951708</v>
      </c>
      <c r="H136">
        <v>4.6211624259411508</v>
      </c>
      <c r="K136">
        <v>45</v>
      </c>
      <c r="L136">
        <f t="shared" si="12"/>
        <v>0.59302325581395354</v>
      </c>
      <c r="M136">
        <f t="shared" si="13"/>
        <v>0.23532887106951708</v>
      </c>
      <c r="N136">
        <v>2.7108012626582259</v>
      </c>
    </row>
    <row r="137" spans="1:14" x14ac:dyDescent="0.2">
      <c r="A137">
        <v>46</v>
      </c>
      <c r="B137">
        <v>35.525550266213287</v>
      </c>
      <c r="C137">
        <v>11.469449733786711</v>
      </c>
      <c r="E137">
        <v>46</v>
      </c>
      <c r="F137">
        <f t="shared" si="14"/>
        <v>0.60631229235880402</v>
      </c>
      <c r="G137">
        <f t="shared" si="15"/>
        <v>0.2697203347508913</v>
      </c>
      <c r="H137">
        <v>5.3691428525244831</v>
      </c>
      <c r="K137">
        <v>46</v>
      </c>
      <c r="L137">
        <f t="shared" si="12"/>
        <v>0.60631229235880402</v>
      </c>
      <c r="M137">
        <f t="shared" si="13"/>
        <v>0.2697203347508913</v>
      </c>
      <c r="N137">
        <v>2.8585101384064018</v>
      </c>
    </row>
    <row r="138" spans="1:14" x14ac:dyDescent="0.2">
      <c r="A138">
        <v>47</v>
      </c>
      <c r="B138">
        <v>39.883654159652579</v>
      </c>
      <c r="C138">
        <v>-2.2836541596525777</v>
      </c>
      <c r="E138">
        <v>47</v>
      </c>
      <c r="F138">
        <f t="shared" si="14"/>
        <v>0.61960132890365449</v>
      </c>
      <c r="G138">
        <f t="shared" si="15"/>
        <v>0.30443390262235626</v>
      </c>
      <c r="H138">
        <v>6.3592637175049802</v>
      </c>
      <c r="K138">
        <v>47</v>
      </c>
      <c r="L138">
        <f t="shared" si="12"/>
        <v>0.61960132890365449</v>
      </c>
      <c r="M138">
        <f t="shared" si="13"/>
        <v>0.30443390262235626</v>
      </c>
      <c r="N138">
        <v>3.7989914489711722</v>
      </c>
    </row>
    <row r="139" spans="1:14" x14ac:dyDescent="0.2">
      <c r="A139">
        <v>48</v>
      </c>
      <c r="B139">
        <v>40.739189259994575</v>
      </c>
      <c r="C139">
        <v>-1.7441892599945774</v>
      </c>
      <c r="E139">
        <v>48</v>
      </c>
      <c r="F139">
        <f t="shared" si="14"/>
        <v>0.63289036544850497</v>
      </c>
      <c r="G139">
        <f t="shared" si="15"/>
        <v>0.33951835897519433</v>
      </c>
      <c r="H139">
        <v>6.8705159202405746</v>
      </c>
      <c r="K139">
        <v>48</v>
      </c>
      <c r="L139">
        <f t="shared" si="12"/>
        <v>0.63289036544850497</v>
      </c>
      <c r="M139">
        <f t="shared" si="13"/>
        <v>0.33951835897519433</v>
      </c>
      <c r="N139">
        <v>3.8173218184643751</v>
      </c>
    </row>
    <row r="140" spans="1:14" x14ac:dyDescent="0.2">
      <c r="A140">
        <v>49</v>
      </c>
      <c r="B140">
        <v>39.606925292982702</v>
      </c>
      <c r="C140">
        <v>-14.606925292982702</v>
      </c>
      <c r="E140">
        <v>49</v>
      </c>
      <c r="F140">
        <f t="shared" si="14"/>
        <v>0.64617940199335544</v>
      </c>
      <c r="G140">
        <f t="shared" si="15"/>
        <v>0.37502591161881121</v>
      </c>
      <c r="H140">
        <v>6.883294590508406</v>
      </c>
      <c r="K140">
        <v>49</v>
      </c>
      <c r="L140">
        <f t="shared" si="12"/>
        <v>0.64617940199335544</v>
      </c>
      <c r="M140">
        <f t="shared" si="13"/>
        <v>0.37502591161881121</v>
      </c>
      <c r="N140">
        <v>4.5226930040806046</v>
      </c>
    </row>
    <row r="141" spans="1:14" x14ac:dyDescent="0.2">
      <c r="A141">
        <v>50</v>
      </c>
      <c r="B141">
        <v>31.966783341364565</v>
      </c>
      <c r="C141">
        <v>-4.9867833413645641</v>
      </c>
      <c r="E141">
        <v>50</v>
      </c>
      <c r="F141">
        <f t="shared" si="14"/>
        <v>0.65946843853820603</v>
      </c>
      <c r="G141">
        <f t="shared" si="15"/>
        <v>0.41101283552105461</v>
      </c>
      <c r="H141">
        <v>6.9132183615544776</v>
      </c>
      <c r="K141">
        <v>50</v>
      </c>
      <c r="L141">
        <f t="shared" si="12"/>
        <v>0.65946843853820603</v>
      </c>
      <c r="M141">
        <f t="shared" si="13"/>
        <v>0.41101283552105461</v>
      </c>
      <c r="N141">
        <v>4.5789777053133598</v>
      </c>
    </row>
    <row r="142" spans="1:14" x14ac:dyDescent="0.2">
      <c r="A142">
        <v>51</v>
      </c>
      <c r="B142">
        <v>32.712799214930087</v>
      </c>
      <c r="C142">
        <v>-4.9127992149300859</v>
      </c>
      <c r="E142">
        <v>51</v>
      </c>
      <c r="F142">
        <f t="shared" si="14"/>
        <v>0.6727574750830565</v>
      </c>
      <c r="G142">
        <f t="shared" si="15"/>
        <v>0.44754022686606604</v>
      </c>
      <c r="H142">
        <v>7.7648805388732569</v>
      </c>
      <c r="K142">
        <v>51</v>
      </c>
      <c r="L142">
        <f t="shared" si="12"/>
        <v>0.6727574750830565</v>
      </c>
      <c r="M142">
        <f t="shared" si="13"/>
        <v>0.44754022686606604</v>
      </c>
      <c r="N142">
        <v>4.7141247637401804</v>
      </c>
    </row>
    <row r="143" spans="1:14" x14ac:dyDescent="0.2">
      <c r="A143">
        <v>52</v>
      </c>
      <c r="B143">
        <v>39.778837574058848</v>
      </c>
      <c r="C143">
        <v>4.6211624259411508</v>
      </c>
      <c r="E143">
        <v>52</v>
      </c>
      <c r="F143">
        <f t="shared" si="14"/>
        <v>0.68604651162790697</v>
      </c>
      <c r="G143">
        <f t="shared" si="15"/>
        <v>0.48467489602278113</v>
      </c>
      <c r="H143">
        <v>7.7976898541885475</v>
      </c>
      <c r="K143">
        <v>52</v>
      </c>
      <c r="L143">
        <f t="shared" si="12"/>
        <v>0.68604651162790697</v>
      </c>
      <c r="M143">
        <f t="shared" si="13"/>
        <v>0.48467489602278113</v>
      </c>
      <c r="N143">
        <v>4.8092193577305586</v>
      </c>
    </row>
    <row r="144" spans="1:14" x14ac:dyDescent="0.2">
      <c r="A144">
        <v>53</v>
      </c>
      <c r="B144">
        <v>44.687215986300394</v>
      </c>
      <c r="C144">
        <v>-12.637215986300397</v>
      </c>
      <c r="E144">
        <v>53</v>
      </c>
      <c r="F144">
        <f t="shared" si="14"/>
        <v>0.69933554817275745</v>
      </c>
      <c r="G144">
        <f t="shared" si="15"/>
        <v>0.52249043614289914</v>
      </c>
      <c r="H144">
        <v>8.4764043369138733</v>
      </c>
      <c r="K144">
        <v>53</v>
      </c>
      <c r="L144">
        <f t="shared" si="12"/>
        <v>0.69933554817275745</v>
      </c>
      <c r="M144">
        <f t="shared" si="13"/>
        <v>0.52249043614289914</v>
      </c>
      <c r="N144">
        <v>4.850632746532348</v>
      </c>
    </row>
    <row r="145" spans="1:14" x14ac:dyDescent="0.2">
      <c r="A145">
        <v>54</v>
      </c>
      <c r="B145">
        <v>46.009447930777895</v>
      </c>
      <c r="C145">
        <v>-15.519447930777897</v>
      </c>
      <c r="E145">
        <v>54</v>
      </c>
      <c r="F145">
        <f t="shared" si="14"/>
        <v>0.71262458471760792</v>
      </c>
      <c r="G145">
        <f t="shared" si="15"/>
        <v>0.56106851529292312</v>
      </c>
      <c r="H145">
        <v>8.6041351264575638</v>
      </c>
      <c r="K145">
        <v>54</v>
      </c>
      <c r="L145">
        <f t="shared" si="12"/>
        <v>0.71262458471760792</v>
      </c>
      <c r="M145">
        <f t="shared" si="13"/>
        <v>0.56106851529292312</v>
      </c>
      <c r="N145">
        <v>4.8567758181409957</v>
      </c>
    </row>
    <row r="146" spans="1:14" x14ac:dyDescent="0.2">
      <c r="A146">
        <v>55</v>
      </c>
      <c r="B146">
        <v>40.579319928284001</v>
      </c>
      <c r="C146">
        <v>3.5706800717159979</v>
      </c>
      <c r="E146">
        <v>55</v>
      </c>
      <c r="F146">
        <f t="shared" si="14"/>
        <v>0.72591362126245851</v>
      </c>
      <c r="G146">
        <f t="shared" si="15"/>
        <v>0.6005004554073452</v>
      </c>
      <c r="H146">
        <v>9.2859012848675064</v>
      </c>
      <c r="K146">
        <v>55</v>
      </c>
      <c r="L146">
        <f t="shared" si="12"/>
        <v>0.72591362126245851</v>
      </c>
      <c r="M146">
        <f t="shared" si="13"/>
        <v>0.6005004554073452</v>
      </c>
      <c r="N146">
        <v>6.0186365955978083</v>
      </c>
    </row>
    <row r="147" spans="1:14" x14ac:dyDescent="0.2">
      <c r="A147">
        <v>56</v>
      </c>
      <c r="B147">
        <v>42.468695984398877</v>
      </c>
      <c r="C147">
        <v>-8.2186959843988774</v>
      </c>
      <c r="E147">
        <v>56</v>
      </c>
      <c r="F147">
        <f t="shared" si="14"/>
        <v>0.73920265780730898</v>
      </c>
      <c r="G147">
        <f t="shared" si="15"/>
        <v>0.64088918277363249</v>
      </c>
      <c r="H147">
        <v>11.469449733786711</v>
      </c>
      <c r="K147">
        <v>56</v>
      </c>
      <c r="L147">
        <f t="shared" si="12"/>
        <v>0.73920265780730898</v>
      </c>
      <c r="M147">
        <f t="shared" si="13"/>
        <v>0.64088918277363249</v>
      </c>
      <c r="N147">
        <v>6.2768945900930717</v>
      </c>
    </row>
    <row r="148" spans="1:14" x14ac:dyDescent="0.2">
      <c r="A148">
        <v>57</v>
      </c>
      <c r="B148">
        <v>44.179779757722841</v>
      </c>
      <c r="C148">
        <v>-7.7797797577228422</v>
      </c>
      <c r="E148">
        <v>57</v>
      </c>
      <c r="F148">
        <f t="shared" si="14"/>
        <v>0.75249169435215946</v>
      </c>
      <c r="G148">
        <f t="shared" si="15"/>
        <v>0.68235166502203648</v>
      </c>
      <c r="H148">
        <v>11.86828643635301</v>
      </c>
      <c r="K148">
        <v>57</v>
      </c>
      <c r="L148">
        <f t="shared" si="12"/>
        <v>0.75249169435215946</v>
      </c>
      <c r="M148">
        <f t="shared" si="13"/>
        <v>0.68235166502203648</v>
      </c>
      <c r="N148">
        <v>6.8531146527290794</v>
      </c>
    </row>
    <row r="149" spans="1:14" x14ac:dyDescent="0.2">
      <c r="A149">
        <v>58</v>
      </c>
      <c r="B149">
        <v>30.506711148524822</v>
      </c>
      <c r="C149">
        <v>-1.036711148524823</v>
      </c>
      <c r="E149">
        <v>58</v>
      </c>
      <c r="F149">
        <f t="shared" si="14"/>
        <v>0.76578073089700993</v>
      </c>
      <c r="G149">
        <f t="shared" si="15"/>
        <v>0.72502199301723225</v>
      </c>
      <c r="H149">
        <v>12.088437549522304</v>
      </c>
      <c r="K149">
        <v>58</v>
      </c>
      <c r="L149">
        <f t="shared" si="12"/>
        <v>0.76578073089700993</v>
      </c>
      <c r="M149">
        <f t="shared" si="13"/>
        <v>0.72502199301723225</v>
      </c>
      <c r="N149">
        <v>7.8692246216808712</v>
      </c>
    </row>
    <row r="150" spans="1:14" x14ac:dyDescent="0.2">
      <c r="A150">
        <v>59</v>
      </c>
      <c r="B150">
        <v>38.997310145811454</v>
      </c>
      <c r="C150">
        <v>7.7976898541885475</v>
      </c>
      <c r="E150">
        <v>59</v>
      </c>
      <c r="F150">
        <f t="shared" si="14"/>
        <v>0.77906976744186052</v>
      </c>
      <c r="G150">
        <f t="shared" si="15"/>
        <v>0.76905532945128019</v>
      </c>
      <c r="H150">
        <v>14.073030131149373</v>
      </c>
      <c r="K150">
        <v>59</v>
      </c>
      <c r="L150">
        <f t="shared" si="12"/>
        <v>0.77906976744186052</v>
      </c>
      <c r="M150">
        <f t="shared" si="13"/>
        <v>0.76905532945128019</v>
      </c>
      <c r="N150">
        <v>8.2382557239742553</v>
      </c>
    </row>
    <row r="151" spans="1:14" x14ac:dyDescent="0.2">
      <c r="A151">
        <v>60</v>
      </c>
      <c r="B151">
        <v>38.784079001155987</v>
      </c>
      <c r="C151">
        <v>-7.1840790011559861</v>
      </c>
      <c r="E151">
        <v>60</v>
      </c>
      <c r="F151">
        <f t="shared" si="14"/>
        <v>0.79235880398671099</v>
      </c>
      <c r="G151">
        <f t="shared" si="15"/>
        <v>0.81463304031257977</v>
      </c>
      <c r="H151">
        <v>14.688440766891148</v>
      </c>
      <c r="K151">
        <v>60</v>
      </c>
      <c r="L151">
        <f t="shared" si="12"/>
        <v>0.79235880398671099</v>
      </c>
      <c r="M151">
        <f t="shared" si="13"/>
        <v>0.81463304031257977</v>
      </c>
      <c r="N151">
        <v>8.7038844437142515</v>
      </c>
    </row>
    <row r="152" spans="1:14" x14ac:dyDescent="0.2">
      <c r="A152">
        <v>61</v>
      </c>
      <c r="B152">
        <v>39.950736282495022</v>
      </c>
      <c r="C152">
        <v>6.3592637175049802</v>
      </c>
      <c r="E152">
        <v>61</v>
      </c>
      <c r="F152">
        <f t="shared" si="14"/>
        <v>0.80564784053156147</v>
      </c>
      <c r="G152">
        <f t="shared" si="15"/>
        <v>0.86196946893108906</v>
      </c>
      <c r="H152">
        <v>15.339356511390861</v>
      </c>
      <c r="K152">
        <v>61</v>
      </c>
      <c r="L152">
        <f t="shared" si="12"/>
        <v>0.80564784053156147</v>
      </c>
      <c r="M152">
        <f t="shared" si="13"/>
        <v>0.86196946893108906</v>
      </c>
      <c r="N152">
        <v>9.1251622021563961</v>
      </c>
    </row>
    <row r="153" spans="1:14" x14ac:dyDescent="0.2">
      <c r="A153">
        <v>62</v>
      </c>
      <c r="B153">
        <v>38.910515325007395</v>
      </c>
      <c r="C153">
        <v>1.0894846749926046</v>
      </c>
      <c r="E153">
        <v>62</v>
      </c>
      <c r="F153">
        <f t="shared" si="14"/>
        <v>0.81893687707641194</v>
      </c>
      <c r="G153">
        <f t="shared" si="15"/>
        <v>0.91132103587546709</v>
      </c>
      <c r="H153">
        <v>15.354279467239152</v>
      </c>
      <c r="K153">
        <v>62</v>
      </c>
      <c r="L153">
        <f t="shared" si="12"/>
        <v>0.81893687707641194</v>
      </c>
      <c r="M153">
        <f t="shared" si="13"/>
        <v>0.91132103587546709</v>
      </c>
      <c r="N153">
        <v>10.829780444024451</v>
      </c>
    </row>
    <row r="154" spans="1:14" x14ac:dyDescent="0.2">
      <c r="A154">
        <v>63</v>
      </c>
      <c r="B154">
        <v>47.637022209999699</v>
      </c>
      <c r="C154">
        <v>-20.967022209999698</v>
      </c>
      <c r="E154">
        <v>63</v>
      </c>
      <c r="F154">
        <f t="shared" si="14"/>
        <v>0.83222591362126241</v>
      </c>
      <c r="G154">
        <f t="shared" si="15"/>
        <v>0.96299870578282032</v>
      </c>
      <c r="H154">
        <v>15.410255243880698</v>
      </c>
      <c r="K154">
        <v>63</v>
      </c>
      <c r="L154">
        <f t="shared" si="12"/>
        <v>0.83222591362126241</v>
      </c>
      <c r="M154">
        <f t="shared" si="13"/>
        <v>0.96299870578282032</v>
      </c>
      <c r="N154">
        <v>11.053390026903301</v>
      </c>
    </row>
    <row r="155" spans="1:14" x14ac:dyDescent="0.2">
      <c r="A155">
        <v>64</v>
      </c>
      <c r="B155">
        <v>45.30377551052139</v>
      </c>
      <c r="C155">
        <v>16.69622448947861</v>
      </c>
      <c r="E155">
        <v>64</v>
      </c>
      <c r="F155">
        <f t="shared" si="14"/>
        <v>0.845514950166113</v>
      </c>
      <c r="G155">
        <f t="shared" si="15"/>
        <v>1.0173854526221346</v>
      </c>
      <c r="H155">
        <v>15.456451680639731</v>
      </c>
      <c r="K155">
        <v>64</v>
      </c>
      <c r="L155">
        <f t="shared" si="12"/>
        <v>0.845514950166113</v>
      </c>
      <c r="M155">
        <f t="shared" si="13"/>
        <v>1.0173854526221346</v>
      </c>
      <c r="N155">
        <v>11.130899998888417</v>
      </c>
    </row>
    <row r="156" spans="1:14" x14ac:dyDescent="0.2">
      <c r="A156">
        <v>65</v>
      </c>
      <c r="B156">
        <v>39.273452747024066</v>
      </c>
      <c r="C156">
        <v>-9.7034527470240661</v>
      </c>
      <c r="E156">
        <v>65</v>
      </c>
      <c r="F156">
        <f t="shared" ref="F156:F166" si="16">(E156-0.375)/(75+0.25)</f>
        <v>0.85880398671096347</v>
      </c>
      <c r="G156">
        <f t="shared" ref="G156:G166" si="17">NORMSINV(F156)</f>
        <v>1.074961363852581</v>
      </c>
      <c r="H156">
        <v>16.412142102228199</v>
      </c>
      <c r="K156">
        <v>65</v>
      </c>
      <c r="L156">
        <f t="shared" si="12"/>
        <v>0.85880398671096347</v>
      </c>
      <c r="M156">
        <f t="shared" si="13"/>
        <v>1.074961363852581</v>
      </c>
      <c r="N156">
        <v>12.739991479831012</v>
      </c>
    </row>
    <row r="157" spans="1:14" x14ac:dyDescent="0.2">
      <c r="A157">
        <v>66</v>
      </c>
      <c r="B157">
        <v>54.588531150878211</v>
      </c>
      <c r="C157">
        <v>1.1114688491217919</v>
      </c>
      <c r="E157">
        <v>66</v>
      </c>
      <c r="F157">
        <f t="shared" si="16"/>
        <v>0.87209302325581395</v>
      </c>
      <c r="G157">
        <f t="shared" si="17"/>
        <v>1.1363408192553905</v>
      </c>
      <c r="H157">
        <v>16.69622448947861</v>
      </c>
      <c r="K157">
        <v>66</v>
      </c>
      <c r="L157">
        <f t="shared" ref="L157:L166" si="18">(K157-0.375)/(75+0.25)</f>
        <v>0.87209302325581395</v>
      </c>
      <c r="M157">
        <f t="shared" ref="M157:M166" si="19">NORMSINV(L157)</f>
        <v>1.1363408192553905</v>
      </c>
      <c r="N157">
        <v>14.090174605357301</v>
      </c>
    </row>
    <row r="158" spans="1:14" x14ac:dyDescent="0.2">
      <c r="A158">
        <v>67</v>
      </c>
      <c r="B158">
        <v>46.879588997965747</v>
      </c>
      <c r="C158">
        <v>19.92041100203425</v>
      </c>
      <c r="E158">
        <v>67</v>
      </c>
      <c r="F158">
        <f t="shared" si="16"/>
        <v>0.88538205980066442</v>
      </c>
      <c r="G158">
        <f t="shared" si="17"/>
        <v>1.2023295293600964</v>
      </c>
      <c r="H158">
        <v>16.908978851359514</v>
      </c>
      <c r="K158">
        <v>67</v>
      </c>
      <c r="L158">
        <f t="shared" si="18"/>
        <v>0.88538205980066442</v>
      </c>
      <c r="M158">
        <f t="shared" si="19"/>
        <v>1.2023295293600964</v>
      </c>
      <c r="N158">
        <v>14.28705674969693</v>
      </c>
    </row>
    <row r="159" spans="1:14" x14ac:dyDescent="0.2">
      <c r="A159">
        <v>68</v>
      </c>
      <c r="B159">
        <v>42.414098715132496</v>
      </c>
      <c r="C159">
        <v>9.2859012848675064</v>
      </c>
      <c r="E159">
        <v>68</v>
      </c>
      <c r="F159">
        <f t="shared" si="16"/>
        <v>0.8986710963455149</v>
      </c>
      <c r="G159">
        <f t="shared" si="17"/>
        <v>1.2740158265261246</v>
      </c>
      <c r="H159">
        <v>19.15949832015604</v>
      </c>
      <c r="K159">
        <v>68</v>
      </c>
      <c r="L159">
        <f t="shared" si="18"/>
        <v>0.8986710963455149</v>
      </c>
      <c r="M159">
        <f t="shared" si="19"/>
        <v>1.2740158265261246</v>
      </c>
      <c r="N159">
        <v>15.285297069655474</v>
      </c>
    </row>
    <row r="160" spans="1:14" x14ac:dyDescent="0.2">
      <c r="A160">
        <v>69</v>
      </c>
      <c r="B160">
        <v>61.655461953275235</v>
      </c>
      <c r="C160">
        <v>29.344538046724765</v>
      </c>
      <c r="E160">
        <v>69</v>
      </c>
      <c r="F160">
        <f t="shared" si="16"/>
        <v>0.91196013289036548</v>
      </c>
      <c r="G160">
        <f t="shared" si="17"/>
        <v>1.3529245540896913</v>
      </c>
      <c r="H160">
        <v>19.92041100203425</v>
      </c>
      <c r="K160">
        <v>69</v>
      </c>
      <c r="L160">
        <f t="shared" si="18"/>
        <v>0.91196013289036548</v>
      </c>
      <c r="M160">
        <f t="shared" si="19"/>
        <v>1.3529245540896913</v>
      </c>
      <c r="N160">
        <v>16.017650079403531</v>
      </c>
    </row>
    <row r="161" spans="1:14" x14ac:dyDescent="0.2">
      <c r="A161">
        <v>70</v>
      </c>
      <c r="B161">
        <v>53.592640764980736</v>
      </c>
      <c r="C161">
        <v>40.657359235019264</v>
      </c>
      <c r="E161">
        <v>70</v>
      </c>
      <c r="F161">
        <f t="shared" si="16"/>
        <v>0.92524916943521596</v>
      </c>
      <c r="G161">
        <f t="shared" si="17"/>
        <v>1.4412939310390189</v>
      </c>
      <c r="H161">
        <v>20.056631836919305</v>
      </c>
      <c r="K161">
        <v>70</v>
      </c>
      <c r="L161">
        <f t="shared" si="18"/>
        <v>0.92524916943521596</v>
      </c>
      <c r="M161">
        <f t="shared" si="19"/>
        <v>1.4412939310390189</v>
      </c>
      <c r="N161">
        <v>18.326995398431073</v>
      </c>
    </row>
    <row r="162" spans="1:14" x14ac:dyDescent="0.2">
      <c r="A162">
        <v>71</v>
      </c>
      <c r="B162">
        <v>49.630545460566516</v>
      </c>
      <c r="C162">
        <v>-20.160545460566517</v>
      </c>
      <c r="E162">
        <v>71</v>
      </c>
      <c r="F162">
        <f t="shared" si="16"/>
        <v>0.93853820598006643</v>
      </c>
      <c r="G162">
        <f t="shared" si="17"/>
        <v>1.542617588184845</v>
      </c>
      <c r="H162">
        <v>21.096786757578407</v>
      </c>
      <c r="K162">
        <v>71</v>
      </c>
      <c r="L162">
        <f t="shared" si="18"/>
        <v>0.93853820598006643</v>
      </c>
      <c r="M162">
        <f t="shared" si="19"/>
        <v>1.542617588184845</v>
      </c>
      <c r="N162">
        <v>19.922106947800465</v>
      </c>
    </row>
    <row r="163" spans="1:14" x14ac:dyDescent="0.2">
      <c r="A163">
        <v>72</v>
      </c>
      <c r="B163">
        <v>58.541021148640489</v>
      </c>
      <c r="C163">
        <v>16.908978851359514</v>
      </c>
      <c r="E163">
        <v>72</v>
      </c>
      <c r="F163">
        <f t="shared" si="16"/>
        <v>0.95182724252491691</v>
      </c>
      <c r="G163">
        <f t="shared" si="17"/>
        <v>1.662834767940941</v>
      </c>
      <c r="H163">
        <v>24.428266875400304</v>
      </c>
      <c r="K163">
        <v>72</v>
      </c>
      <c r="L163">
        <f t="shared" si="18"/>
        <v>0.95182724252491691</v>
      </c>
      <c r="M163">
        <f t="shared" si="19"/>
        <v>1.662834767940941</v>
      </c>
      <c r="N163">
        <v>20.765596893428182</v>
      </c>
    </row>
    <row r="164" spans="1:14" x14ac:dyDescent="0.2">
      <c r="A164">
        <v>73</v>
      </c>
      <c r="B164">
        <v>63.106562450477689</v>
      </c>
      <c r="C164">
        <v>12.088437549522304</v>
      </c>
      <c r="E164">
        <v>73</v>
      </c>
      <c r="F164">
        <f t="shared" si="16"/>
        <v>0.96511627906976749</v>
      </c>
      <c r="G164">
        <f t="shared" si="17"/>
        <v>1.813417568674035</v>
      </c>
      <c r="H164">
        <v>25.099145016165778</v>
      </c>
      <c r="K164">
        <v>73</v>
      </c>
      <c r="L164">
        <f t="shared" si="18"/>
        <v>0.96511627906976749</v>
      </c>
      <c r="M164">
        <f t="shared" si="19"/>
        <v>1.813417568674035</v>
      </c>
      <c r="N164">
        <v>22.723934222257355</v>
      </c>
    </row>
    <row r="165" spans="1:14" x14ac:dyDescent="0.2">
      <c r="A165">
        <v>74</v>
      </c>
      <c r="B165">
        <v>68.065119461126741</v>
      </c>
      <c r="C165">
        <v>7.7648805388732569</v>
      </c>
      <c r="E165">
        <v>74</v>
      </c>
      <c r="F165">
        <f t="shared" si="16"/>
        <v>0.97840531561461797</v>
      </c>
      <c r="G165">
        <f t="shared" si="17"/>
        <v>2.0218740159523128</v>
      </c>
      <c r="H165">
        <v>29.344538046724765</v>
      </c>
      <c r="K165">
        <v>74</v>
      </c>
      <c r="L165">
        <f t="shared" si="18"/>
        <v>0.97840531561461797</v>
      </c>
      <c r="M165">
        <f t="shared" si="19"/>
        <v>2.0218740159523128</v>
      </c>
      <c r="N165">
        <v>24.681491792927268</v>
      </c>
    </row>
    <row r="166" spans="1:14" x14ac:dyDescent="0.2">
      <c r="A166">
        <v>75</v>
      </c>
      <c r="B166">
        <v>104.85085498383421</v>
      </c>
      <c r="C166">
        <v>25.099145016165778</v>
      </c>
      <c r="E166">
        <v>75</v>
      </c>
      <c r="F166">
        <f t="shared" si="16"/>
        <v>0.99169435215946844</v>
      </c>
      <c r="G166">
        <f t="shared" si="17"/>
        <v>2.3952001307311104</v>
      </c>
      <c r="H166">
        <v>40.657359235019264</v>
      </c>
      <c r="K166">
        <v>75</v>
      </c>
      <c r="L166">
        <f t="shared" si="18"/>
        <v>0.99169435215946844</v>
      </c>
      <c r="M166">
        <f t="shared" si="19"/>
        <v>2.3952001307311104</v>
      </c>
      <c r="N166">
        <v>33.370373057316193</v>
      </c>
    </row>
    <row r="168" spans="1:14" x14ac:dyDescent="0.2">
      <c r="K168" t="s">
        <v>288</v>
      </c>
    </row>
    <row r="169" spans="1:14" x14ac:dyDescent="0.2">
      <c r="K169" t="s">
        <v>289</v>
      </c>
    </row>
    <row r="170" spans="1:14" x14ac:dyDescent="0.2">
      <c r="K170" t="s">
        <v>290</v>
      </c>
    </row>
  </sheetData>
  <sortState ref="N92:N166">
    <sortCondition ref="N92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9"/>
  <sheetViews>
    <sheetView workbookViewId="0">
      <selection activeCell="I269" sqref="I269"/>
    </sheetView>
  </sheetViews>
  <sheetFormatPr baseColWidth="10" defaultRowHeight="16" x14ac:dyDescent="0.2"/>
  <cols>
    <col min="8" max="8" width="13.33203125" bestFit="1" customWidth="1"/>
    <col min="9" max="9" width="15.33203125" bestFit="1" customWidth="1"/>
    <col min="10" max="10" width="18" customWidth="1"/>
  </cols>
  <sheetData>
    <row r="1" spans="1:9" x14ac:dyDescent="0.2">
      <c r="A1" t="s">
        <v>277</v>
      </c>
      <c r="B1" t="s">
        <v>5</v>
      </c>
      <c r="C1" t="s">
        <v>7</v>
      </c>
      <c r="D1" t="s">
        <v>9</v>
      </c>
      <c r="E1" s="1" t="s">
        <v>3</v>
      </c>
      <c r="F1" t="s">
        <v>278</v>
      </c>
      <c r="G1" t="s">
        <v>122</v>
      </c>
      <c r="H1" t="s">
        <v>291</v>
      </c>
      <c r="I1" t="s">
        <v>292</v>
      </c>
    </row>
    <row r="2" spans="1:9" x14ac:dyDescent="0.2">
      <c r="A2">
        <v>32</v>
      </c>
      <c r="B2" s="12">
        <v>290</v>
      </c>
      <c r="C2" s="12">
        <v>196</v>
      </c>
      <c r="D2" s="12">
        <v>19.5</v>
      </c>
      <c r="E2" s="12">
        <v>44.4</v>
      </c>
      <c r="F2">
        <v>39.778837574058848</v>
      </c>
      <c r="G2">
        <v>4.6211624259411508</v>
      </c>
      <c r="I2">
        <f>G2^2</f>
        <v>21.355142166930303</v>
      </c>
    </row>
    <row r="3" spans="1:9" x14ac:dyDescent="0.2">
      <c r="A3">
        <v>71</v>
      </c>
      <c r="B3" s="12">
        <v>201</v>
      </c>
      <c r="C3" s="12">
        <v>182</v>
      </c>
      <c r="D3" s="12">
        <v>13.2</v>
      </c>
      <c r="E3" s="12">
        <v>25.9</v>
      </c>
      <c r="F3">
        <v>27.23067379589229</v>
      </c>
      <c r="G3">
        <v>-1.3306737958922916</v>
      </c>
      <c r="H3">
        <f>(G3-G2)^2</f>
        <v>35.424354411528583</v>
      </c>
      <c r="I3">
        <f t="shared" ref="I3:I66" si="0">G3^2</f>
        <v>1.7706927510744002</v>
      </c>
    </row>
    <row r="4" spans="1:9" x14ac:dyDescent="0.2">
      <c r="A4">
        <v>1</v>
      </c>
      <c r="B4" s="12">
        <v>206</v>
      </c>
      <c r="C4" s="12">
        <v>191</v>
      </c>
      <c r="D4" s="12">
        <v>17.2</v>
      </c>
      <c r="E4" s="12">
        <v>33</v>
      </c>
      <c r="F4">
        <v>26.086781638445522</v>
      </c>
      <c r="G4">
        <v>6.9132183615544776</v>
      </c>
      <c r="H4">
        <f>(G4-G3)^2</f>
        <v>67.961757903612352</v>
      </c>
      <c r="I4">
        <f t="shared" si="0"/>
        <v>47.792588114533977</v>
      </c>
    </row>
    <row r="5" spans="1:9" x14ac:dyDescent="0.2">
      <c r="A5">
        <v>53</v>
      </c>
      <c r="B5" s="12">
        <v>272</v>
      </c>
      <c r="C5" s="12">
        <v>187</v>
      </c>
      <c r="D5" s="12">
        <v>17.100000000000001</v>
      </c>
      <c r="E5" s="12">
        <v>37.6</v>
      </c>
      <c r="F5">
        <v>39.883654159652579</v>
      </c>
      <c r="G5">
        <v>-2.2836541596525777</v>
      </c>
      <c r="H5">
        <f t="shared" ref="H5:H67" si="1">(G5-G4)^2</f>
        <v>84.582464171333413</v>
      </c>
      <c r="I5">
        <f t="shared" si="0"/>
        <v>5.2150763208985209</v>
      </c>
    </row>
    <row r="6" spans="1:9" x14ac:dyDescent="0.2">
      <c r="A6">
        <v>55</v>
      </c>
      <c r="B6" s="12">
        <v>150</v>
      </c>
      <c r="C6" s="12">
        <v>178</v>
      </c>
      <c r="D6" s="12">
        <v>16.399999999999999</v>
      </c>
      <c r="E6" s="12">
        <v>23.99</v>
      </c>
      <c r="F6">
        <v>23.042602288512956</v>
      </c>
      <c r="G6">
        <v>0.94739771148704222</v>
      </c>
      <c r="H6">
        <f t="shared" si="1"/>
        <v>10.439696193994839</v>
      </c>
      <c r="I6">
        <f t="shared" si="0"/>
        <v>0.89756242373088491</v>
      </c>
    </row>
    <row r="7" spans="1:9" x14ac:dyDescent="0.2">
      <c r="A7">
        <v>35</v>
      </c>
      <c r="B7" s="12">
        <v>200</v>
      </c>
      <c r="C7" s="12">
        <v>192</v>
      </c>
      <c r="D7" s="12">
        <v>18.5</v>
      </c>
      <c r="E7" s="12">
        <v>33.950000000000003</v>
      </c>
      <c r="F7">
        <v>25.47359566308613</v>
      </c>
      <c r="G7">
        <v>8.4764043369138733</v>
      </c>
      <c r="H7">
        <f t="shared" si="1"/>
        <v>56.685940765721121</v>
      </c>
      <c r="I7">
        <f t="shared" si="0"/>
        <v>71.849430482852327</v>
      </c>
    </row>
    <row r="8" spans="1:9" x14ac:dyDescent="0.2">
      <c r="A8">
        <v>70</v>
      </c>
      <c r="B8" s="12">
        <v>228</v>
      </c>
      <c r="C8" s="12">
        <v>177</v>
      </c>
      <c r="D8" s="12">
        <v>15.9</v>
      </c>
      <c r="E8" s="12">
        <v>34.700000000000003</v>
      </c>
      <c r="F8">
        <v>36.925137817529418</v>
      </c>
      <c r="G8">
        <v>-2.225137817529415</v>
      </c>
      <c r="H8">
        <f t="shared" si="1"/>
        <v>114.5230044833267</v>
      </c>
      <c r="I8">
        <f t="shared" si="0"/>
        <v>4.951238306999568</v>
      </c>
    </row>
    <row r="9" spans="1:9" x14ac:dyDescent="0.2">
      <c r="A9">
        <v>6</v>
      </c>
      <c r="B9" s="12">
        <v>248</v>
      </c>
      <c r="C9" s="12">
        <v>200</v>
      </c>
      <c r="D9" s="12">
        <v>22.5</v>
      </c>
      <c r="E9" s="12">
        <v>53.55</v>
      </c>
      <c r="F9">
        <v>32.45321324242159</v>
      </c>
      <c r="G9">
        <v>21.096786757578407</v>
      </c>
      <c r="H9">
        <f t="shared" si="1"/>
        <v>543.9121658870182</v>
      </c>
      <c r="I9">
        <f t="shared" si="0"/>
        <v>445.07441149473561</v>
      </c>
    </row>
    <row r="10" spans="1:9" x14ac:dyDescent="0.2">
      <c r="A10">
        <v>11</v>
      </c>
      <c r="B10" s="12">
        <v>310</v>
      </c>
      <c r="C10" s="12">
        <v>198.2</v>
      </c>
      <c r="D10" s="12">
        <v>23.7</v>
      </c>
      <c r="E10" s="12">
        <v>62</v>
      </c>
      <c r="F10">
        <v>45.30377551052139</v>
      </c>
      <c r="G10">
        <v>16.69622448947861</v>
      </c>
      <c r="H10">
        <f t="shared" si="1"/>
        <v>19.364948275423632</v>
      </c>
      <c r="I10">
        <f t="shared" si="0"/>
        <v>278.76391220306527</v>
      </c>
    </row>
    <row r="11" spans="1:9" x14ac:dyDescent="0.2">
      <c r="A11">
        <v>25</v>
      </c>
      <c r="B11" s="12">
        <v>248</v>
      </c>
      <c r="C11" s="12">
        <v>187</v>
      </c>
      <c r="D11" s="12">
        <v>17.2</v>
      </c>
      <c r="E11" s="12">
        <v>51.1</v>
      </c>
      <c r="F11">
        <v>35.745720532760849</v>
      </c>
      <c r="G11">
        <v>15.354279467239152</v>
      </c>
      <c r="H11">
        <f t="shared" si="1"/>
        <v>1.8008164427132576</v>
      </c>
      <c r="I11">
        <f t="shared" si="0"/>
        <v>235.75389795808184</v>
      </c>
    </row>
    <row r="12" spans="1:9" x14ac:dyDescent="0.2">
      <c r="A12">
        <v>29</v>
      </c>
      <c r="B12" s="12">
        <v>193</v>
      </c>
      <c r="C12" s="12">
        <v>186</v>
      </c>
      <c r="D12" s="12">
        <v>15.6</v>
      </c>
      <c r="E12" s="12">
        <v>40.75</v>
      </c>
      <c r="F12">
        <v>25.410643488609139</v>
      </c>
      <c r="G12">
        <v>15.339356511390861</v>
      </c>
      <c r="H12">
        <f t="shared" si="1"/>
        <v>2.2269461125005774E-4</v>
      </c>
      <c r="I12">
        <f t="shared" si="0"/>
        <v>235.2958581835492</v>
      </c>
    </row>
    <row r="13" spans="1:9" x14ac:dyDescent="0.2">
      <c r="A13">
        <v>51</v>
      </c>
      <c r="B13" s="12">
        <v>248</v>
      </c>
      <c r="C13" s="12">
        <v>195</v>
      </c>
      <c r="D13" s="12">
        <v>15</v>
      </c>
      <c r="E13" s="12">
        <v>53.9</v>
      </c>
      <c r="F13">
        <v>29.471733124599695</v>
      </c>
      <c r="G13">
        <v>24.428266875400304</v>
      </c>
      <c r="H13">
        <f t="shared" si="1"/>
        <v>82.608291604998271</v>
      </c>
      <c r="I13">
        <f t="shared" si="0"/>
        <v>596.74022253577971</v>
      </c>
    </row>
    <row r="14" spans="1:9" x14ac:dyDescent="0.2">
      <c r="A14">
        <v>54</v>
      </c>
      <c r="B14" s="12">
        <v>200</v>
      </c>
      <c r="C14" s="12">
        <v>185</v>
      </c>
      <c r="D14" s="12">
        <v>14.3</v>
      </c>
      <c r="E14" s="12">
        <v>33.07</v>
      </c>
      <c r="F14">
        <v>26.199484079759426</v>
      </c>
      <c r="G14">
        <v>6.8705159202405746</v>
      </c>
      <c r="H14">
        <f t="shared" si="1"/>
        <v>308.27461860341242</v>
      </c>
      <c r="I14">
        <f t="shared" si="0"/>
        <v>47.203989010279187</v>
      </c>
    </row>
    <row r="15" spans="1:9" x14ac:dyDescent="0.2">
      <c r="A15">
        <v>61</v>
      </c>
      <c r="B15" s="12">
        <v>138</v>
      </c>
      <c r="C15" s="12">
        <v>168</v>
      </c>
      <c r="D15" s="12">
        <v>14</v>
      </c>
      <c r="E15" s="12">
        <v>23.2</v>
      </c>
      <c r="F15">
        <v>24.771707826626574</v>
      </c>
      <c r="G15">
        <v>-1.5717078266265752</v>
      </c>
      <c r="H15">
        <f t="shared" si="1"/>
        <v>71.271141792167612</v>
      </c>
      <c r="I15">
        <f t="shared" si="0"/>
        <v>2.4702654922792324</v>
      </c>
    </row>
    <row r="16" spans="1:9" x14ac:dyDescent="0.2">
      <c r="A16">
        <v>7</v>
      </c>
      <c r="B16" s="12">
        <v>310</v>
      </c>
      <c r="C16" s="12">
        <v>203</v>
      </c>
      <c r="D16" s="12">
        <v>19</v>
      </c>
      <c r="E16" s="12">
        <v>40</v>
      </c>
      <c r="F16">
        <v>38.910515325007395</v>
      </c>
      <c r="G16">
        <v>1.0894846749926046</v>
      </c>
      <c r="H16">
        <f t="shared" si="1"/>
        <v>7.0819455306741483</v>
      </c>
      <c r="I16">
        <f t="shared" si="0"/>
        <v>1.1869768570437413</v>
      </c>
    </row>
    <row r="17" spans="1:9" x14ac:dyDescent="0.2">
      <c r="A17">
        <v>18</v>
      </c>
      <c r="B17" s="12">
        <v>310</v>
      </c>
      <c r="C17" s="12">
        <v>198</v>
      </c>
      <c r="D17" s="12">
        <v>15.8</v>
      </c>
      <c r="E17" s="12">
        <v>29.57</v>
      </c>
      <c r="F17">
        <v>39.273452747024066</v>
      </c>
      <c r="G17">
        <v>-9.7034527470240661</v>
      </c>
      <c r="H17">
        <f t="shared" si="1"/>
        <v>116.48749819556785</v>
      </c>
      <c r="I17">
        <f t="shared" si="0"/>
        <v>94.156995213728891</v>
      </c>
    </row>
    <row r="18" spans="1:9" x14ac:dyDescent="0.2">
      <c r="A18">
        <v>67</v>
      </c>
      <c r="B18" s="12">
        <v>268</v>
      </c>
      <c r="C18" s="12">
        <v>196</v>
      </c>
      <c r="D18" s="12">
        <v>19</v>
      </c>
      <c r="E18" s="12">
        <v>46.994999999999997</v>
      </c>
      <c r="F18">
        <v>35.525550266213287</v>
      </c>
      <c r="G18">
        <v>11.469449733786711</v>
      </c>
      <c r="H18">
        <f t="shared" si="1"/>
        <v>448.29179946192312</v>
      </c>
      <c r="I18">
        <f t="shared" si="0"/>
        <v>131.54827719586004</v>
      </c>
    </row>
    <row r="19" spans="1:9" x14ac:dyDescent="0.2">
      <c r="A19">
        <v>21</v>
      </c>
      <c r="B19" s="12">
        <v>272</v>
      </c>
      <c r="C19" s="12">
        <v>184</v>
      </c>
      <c r="D19" s="12">
        <v>16</v>
      </c>
      <c r="E19" s="12">
        <v>38.994999999999997</v>
      </c>
      <c r="F19">
        <v>40.739189259994575</v>
      </c>
      <c r="G19">
        <v>-1.7441892599945774</v>
      </c>
      <c r="H19">
        <f t="shared" si="1"/>
        <v>174.60025545797737</v>
      </c>
      <c r="I19">
        <f t="shared" si="0"/>
        <v>3.0421961746804316</v>
      </c>
    </row>
    <row r="20" spans="1:9" x14ac:dyDescent="0.2">
      <c r="A20">
        <v>39</v>
      </c>
      <c r="B20" s="12">
        <v>304</v>
      </c>
      <c r="C20" s="12">
        <v>201</v>
      </c>
      <c r="D20" s="12">
        <v>19</v>
      </c>
      <c r="E20" s="12">
        <v>46.795000000000002</v>
      </c>
      <c r="F20">
        <v>38.997310145811454</v>
      </c>
      <c r="G20">
        <v>7.7976898541885475</v>
      </c>
      <c r="H20">
        <f t="shared" si="1"/>
        <v>91.047457029684139</v>
      </c>
      <c r="I20">
        <f t="shared" si="0"/>
        <v>60.803967062115014</v>
      </c>
    </row>
    <row r="21" spans="1:9" x14ac:dyDescent="0.2">
      <c r="A21">
        <v>57</v>
      </c>
      <c r="B21" s="12">
        <v>420</v>
      </c>
      <c r="C21" s="12">
        <v>204</v>
      </c>
      <c r="D21" s="12">
        <v>26</v>
      </c>
      <c r="E21" s="12">
        <v>75.194999999999993</v>
      </c>
      <c r="F21">
        <v>63.106562450477689</v>
      </c>
      <c r="G21">
        <v>12.088437549522304</v>
      </c>
      <c r="H21">
        <f t="shared" si="1"/>
        <v>18.410515785011942</v>
      </c>
      <c r="I21">
        <f t="shared" si="0"/>
        <v>146.13032238870082</v>
      </c>
    </row>
    <row r="22" spans="1:9" x14ac:dyDescent="0.2">
      <c r="A22">
        <v>17</v>
      </c>
      <c r="B22" s="12">
        <v>160</v>
      </c>
      <c r="C22" s="12">
        <v>194</v>
      </c>
      <c r="D22" s="12">
        <v>15.8</v>
      </c>
      <c r="E22" s="12">
        <v>22.09</v>
      </c>
      <c r="F22">
        <v>15.206705409491594</v>
      </c>
      <c r="G22">
        <v>6.883294590508406</v>
      </c>
      <c r="H22">
        <f t="shared" si="1"/>
        <v>27.093513223771957</v>
      </c>
      <c r="I22">
        <f t="shared" si="0"/>
        <v>47.379744419722286</v>
      </c>
    </row>
    <row r="23" spans="1:9" x14ac:dyDescent="0.2">
      <c r="A23">
        <v>27</v>
      </c>
      <c r="B23" s="12">
        <v>345</v>
      </c>
      <c r="C23" s="12">
        <v>224</v>
      </c>
      <c r="D23" s="12">
        <v>31</v>
      </c>
      <c r="E23" s="12">
        <v>51.7</v>
      </c>
      <c r="F23">
        <v>42.414098715132496</v>
      </c>
      <c r="G23">
        <v>9.2859012848675064</v>
      </c>
      <c r="H23">
        <f t="shared" si="1"/>
        <v>5.7725189277791635</v>
      </c>
      <c r="I23">
        <f t="shared" si="0"/>
        <v>86.227962672304002</v>
      </c>
    </row>
    <row r="24" spans="1:9" x14ac:dyDescent="0.2">
      <c r="A24">
        <v>30</v>
      </c>
      <c r="B24" s="12">
        <v>305</v>
      </c>
      <c r="C24" s="12">
        <v>201</v>
      </c>
      <c r="D24" s="12">
        <v>18.5</v>
      </c>
      <c r="E24" s="12">
        <v>31.6</v>
      </c>
      <c r="F24">
        <v>38.784079001155987</v>
      </c>
      <c r="G24">
        <v>-7.1840790011559861</v>
      </c>
      <c r="H24">
        <f t="shared" si="1"/>
        <v>271.2602506220025</v>
      </c>
      <c r="I24">
        <f t="shared" si="0"/>
        <v>51.610991094850391</v>
      </c>
    </row>
    <row r="25" spans="1:9" x14ac:dyDescent="0.2">
      <c r="A25">
        <v>43</v>
      </c>
      <c r="B25" s="12">
        <v>275</v>
      </c>
      <c r="C25" s="12">
        <v>188</v>
      </c>
      <c r="D25" s="12">
        <v>16.8</v>
      </c>
      <c r="E25" s="12">
        <v>25</v>
      </c>
      <c r="F25">
        <v>39.606925292982702</v>
      </c>
      <c r="G25">
        <v>-14.606925292982702</v>
      </c>
      <c r="H25">
        <f t="shared" si="1"/>
        <v>55.098647072085619</v>
      </c>
      <c r="I25">
        <f t="shared" si="0"/>
        <v>213.36226651477779</v>
      </c>
    </row>
    <row r="26" spans="1:9" x14ac:dyDescent="0.2">
      <c r="A26">
        <v>56</v>
      </c>
      <c r="B26" s="12">
        <v>287</v>
      </c>
      <c r="C26" s="12">
        <v>204</v>
      </c>
      <c r="D26" s="12">
        <v>16</v>
      </c>
      <c r="E26" s="12">
        <v>26.98</v>
      </c>
      <c r="F26">
        <v>31.966783341364565</v>
      </c>
      <c r="G26">
        <v>-4.9867833413645641</v>
      </c>
      <c r="H26">
        <f t="shared" si="1"/>
        <v>92.547131169283233</v>
      </c>
      <c r="I26">
        <f t="shared" si="0"/>
        <v>24.868008093711126</v>
      </c>
    </row>
    <row r="27" spans="1:9" x14ac:dyDescent="0.2">
      <c r="A27">
        <v>40</v>
      </c>
      <c r="B27" s="12">
        <v>168</v>
      </c>
      <c r="C27" s="12">
        <v>193</v>
      </c>
      <c r="D27" s="12">
        <v>16</v>
      </c>
      <c r="E27" s="12">
        <v>33.75</v>
      </c>
      <c r="F27">
        <v>17.337857897771801</v>
      </c>
      <c r="G27">
        <v>16.412142102228199</v>
      </c>
      <c r="H27">
        <f t="shared" si="1"/>
        <v>457.91401014044169</v>
      </c>
      <c r="I27">
        <f t="shared" si="0"/>
        <v>269.35840838373144</v>
      </c>
    </row>
    <row r="28" spans="1:9" x14ac:dyDescent="0.2">
      <c r="A28">
        <v>38</v>
      </c>
      <c r="B28" s="12">
        <v>363</v>
      </c>
      <c r="C28" s="12">
        <v>197.8</v>
      </c>
      <c r="D28" s="12">
        <v>17</v>
      </c>
      <c r="E28" s="12">
        <v>29.47</v>
      </c>
      <c r="F28">
        <v>49.630545460566516</v>
      </c>
      <c r="G28">
        <v>-20.160545460566517</v>
      </c>
      <c r="H28">
        <f t="shared" si="1"/>
        <v>1337.5614755657991</v>
      </c>
      <c r="I28">
        <f t="shared" si="0"/>
        <v>406.44759326756923</v>
      </c>
    </row>
    <row r="29" spans="1:9" x14ac:dyDescent="0.2">
      <c r="A29">
        <v>22</v>
      </c>
      <c r="B29" s="12">
        <v>600</v>
      </c>
      <c r="C29" s="12">
        <v>176.7</v>
      </c>
      <c r="D29" s="12">
        <v>19</v>
      </c>
      <c r="E29" s="12">
        <v>129.94999999999999</v>
      </c>
      <c r="F29">
        <v>104.85085498383421</v>
      </c>
      <c r="G29">
        <v>25.099145016165778</v>
      </c>
      <c r="H29">
        <f t="shared" si="1"/>
        <v>2048.439582049612</v>
      </c>
      <c r="I29">
        <f t="shared" si="0"/>
        <v>629.9670805425194</v>
      </c>
    </row>
    <row r="30" spans="1:9" x14ac:dyDescent="0.2">
      <c r="A30">
        <v>68</v>
      </c>
      <c r="B30" s="12">
        <v>150</v>
      </c>
      <c r="C30" s="12">
        <v>203</v>
      </c>
      <c r="D30" s="12">
        <v>20</v>
      </c>
      <c r="E30" s="12">
        <v>27.04</v>
      </c>
      <c r="F30">
        <v>11.583548319360268</v>
      </c>
      <c r="G30">
        <v>15.456451680639731</v>
      </c>
      <c r="H30">
        <f t="shared" si="1"/>
        <v>92.98153476299845</v>
      </c>
      <c r="I30">
        <f t="shared" si="0"/>
        <v>238.90189855595077</v>
      </c>
    </row>
    <row r="31" spans="1:9" x14ac:dyDescent="0.2">
      <c r="A31">
        <v>60</v>
      </c>
      <c r="B31" s="12">
        <v>293</v>
      </c>
      <c r="C31" s="12">
        <v>193.5</v>
      </c>
      <c r="D31" s="12">
        <v>25</v>
      </c>
      <c r="E31" s="12">
        <v>30.49</v>
      </c>
      <c r="F31">
        <v>46.009447930777895</v>
      </c>
      <c r="G31">
        <v>-15.519447930777897</v>
      </c>
      <c r="H31">
        <f t="shared" si="1"/>
        <v>959.50635673662271</v>
      </c>
      <c r="I31">
        <f t="shared" si="0"/>
        <v>240.85326407612635</v>
      </c>
    </row>
    <row r="32" spans="1:9" x14ac:dyDescent="0.2">
      <c r="A32">
        <v>66</v>
      </c>
      <c r="B32" s="12">
        <v>300</v>
      </c>
      <c r="C32" s="12">
        <v>224.2</v>
      </c>
      <c r="D32" s="12">
        <v>26</v>
      </c>
      <c r="E32" s="12">
        <v>29.47</v>
      </c>
      <c r="F32">
        <v>30.506711148524822</v>
      </c>
      <c r="G32">
        <v>-1.036711148524823</v>
      </c>
      <c r="H32">
        <f t="shared" si="1"/>
        <v>209.74966470402612</v>
      </c>
      <c r="I32">
        <f t="shared" si="0"/>
        <v>1.0747700054756577</v>
      </c>
    </row>
    <row r="33" spans="1:9" x14ac:dyDescent="0.2">
      <c r="A33">
        <v>44</v>
      </c>
      <c r="B33" s="12">
        <v>107</v>
      </c>
      <c r="C33" s="12">
        <v>172</v>
      </c>
      <c r="D33" s="12">
        <v>12.4</v>
      </c>
      <c r="E33" s="12">
        <v>17.95</v>
      </c>
      <c r="F33">
        <v>15.800535272582552</v>
      </c>
      <c r="G33">
        <v>2.1494647274174472</v>
      </c>
      <c r="H33">
        <f t="shared" si="1"/>
        <v>10.151716712436492</v>
      </c>
      <c r="I33">
        <f t="shared" si="0"/>
        <v>4.6201986144117608</v>
      </c>
    </row>
    <row r="34" spans="1:9" x14ac:dyDescent="0.2">
      <c r="A34">
        <v>3</v>
      </c>
      <c r="B34" s="12">
        <v>310</v>
      </c>
      <c r="C34" s="12">
        <v>183.2</v>
      </c>
      <c r="D34" s="12">
        <v>15.7</v>
      </c>
      <c r="E34" s="12">
        <v>26.67</v>
      </c>
      <c r="F34">
        <v>47.637022209999699</v>
      </c>
      <c r="G34">
        <v>-20.967022209999698</v>
      </c>
      <c r="H34">
        <f t="shared" si="1"/>
        <v>534.37196832777738</v>
      </c>
      <c r="I34">
        <f t="shared" si="0"/>
        <v>439.61602035462062</v>
      </c>
    </row>
    <row r="35" spans="1:9" x14ac:dyDescent="0.2">
      <c r="A35">
        <v>5</v>
      </c>
      <c r="B35" s="12">
        <v>288</v>
      </c>
      <c r="C35" s="12">
        <v>203</v>
      </c>
      <c r="D35" s="12">
        <v>16</v>
      </c>
      <c r="E35" s="12">
        <v>27.8</v>
      </c>
      <c r="F35">
        <v>32.712799214930087</v>
      </c>
      <c r="G35">
        <v>-4.9127992149300859</v>
      </c>
      <c r="H35">
        <f t="shared" si="1"/>
        <v>257.73807597542191</v>
      </c>
      <c r="I35">
        <f t="shared" si="0"/>
        <v>24.135596126217667</v>
      </c>
    </row>
    <row r="36" spans="1:9" x14ac:dyDescent="0.2">
      <c r="A36">
        <v>74</v>
      </c>
      <c r="B36" s="12">
        <v>158</v>
      </c>
      <c r="C36" s="12">
        <v>177</v>
      </c>
      <c r="D36" s="12">
        <v>11.9</v>
      </c>
      <c r="E36" s="12">
        <v>19.75</v>
      </c>
      <c r="F36">
        <v>21.518228628597498</v>
      </c>
      <c r="G36">
        <v>-1.7682286285974982</v>
      </c>
      <c r="H36">
        <f t="shared" si="1"/>
        <v>9.8883241724280744</v>
      </c>
      <c r="I36">
        <f t="shared" si="0"/>
        <v>3.1266324829917891</v>
      </c>
    </row>
    <row r="37" spans="1:9" x14ac:dyDescent="0.2">
      <c r="A37">
        <v>49</v>
      </c>
      <c r="B37" s="12">
        <v>192</v>
      </c>
      <c r="C37" s="12">
        <v>192</v>
      </c>
      <c r="D37" s="12">
        <v>17.100000000000001</v>
      </c>
      <c r="E37" s="12">
        <v>23.87</v>
      </c>
      <c r="F37">
        <v>22.979478607509375</v>
      </c>
      <c r="G37">
        <v>0.89052139249062634</v>
      </c>
      <c r="H37">
        <f t="shared" si="1"/>
        <v>7.0689516746361027</v>
      </c>
      <c r="I37">
        <f t="shared" si="0"/>
        <v>0.79302835048344422</v>
      </c>
    </row>
    <row r="38" spans="1:9" x14ac:dyDescent="0.2">
      <c r="A38">
        <v>31</v>
      </c>
      <c r="B38" s="12">
        <v>184</v>
      </c>
      <c r="C38" s="12">
        <v>181</v>
      </c>
      <c r="D38" s="12">
        <v>15.3</v>
      </c>
      <c r="E38" s="12">
        <v>24.45</v>
      </c>
      <c r="F38">
        <v>26.448226779096743</v>
      </c>
      <c r="G38">
        <v>-1.9982267790967434</v>
      </c>
      <c r="H38">
        <f t="shared" si="1"/>
        <v>8.3448659988493716</v>
      </c>
      <c r="I38">
        <f t="shared" si="0"/>
        <v>3.9929102606993454</v>
      </c>
    </row>
    <row r="39" spans="1:9" x14ac:dyDescent="0.2">
      <c r="A39">
        <v>33</v>
      </c>
      <c r="B39" s="12">
        <v>120</v>
      </c>
      <c r="C39" s="12">
        <v>173</v>
      </c>
      <c r="D39" s="12">
        <v>11.9</v>
      </c>
      <c r="E39" s="12">
        <v>15.195</v>
      </c>
      <c r="F39">
        <v>17.124798259642915</v>
      </c>
      <c r="G39">
        <v>-1.9297982596429151</v>
      </c>
      <c r="H39">
        <f t="shared" si="1"/>
        <v>4.6824622746429621E-3</v>
      </c>
      <c r="I39">
        <f t="shared" si="0"/>
        <v>3.7241213229208237</v>
      </c>
    </row>
    <row r="40" spans="1:9" x14ac:dyDescent="0.2">
      <c r="A40">
        <v>37</v>
      </c>
      <c r="B40" s="12">
        <v>178</v>
      </c>
      <c r="C40" s="12">
        <v>185.4</v>
      </c>
      <c r="D40" s="12">
        <v>18.5</v>
      </c>
      <c r="E40" s="12">
        <v>22.65</v>
      </c>
      <c r="F40">
        <v>25.373578416999621</v>
      </c>
      <c r="G40">
        <v>-2.7235784169996222</v>
      </c>
      <c r="H40">
        <f t="shared" si="1"/>
        <v>0.6300869382132388</v>
      </c>
      <c r="I40">
        <f t="shared" si="0"/>
        <v>7.4178793935461682</v>
      </c>
    </row>
    <row r="41" spans="1:9" x14ac:dyDescent="0.2">
      <c r="A41">
        <v>52</v>
      </c>
      <c r="B41" s="12">
        <v>300</v>
      </c>
      <c r="C41" s="12">
        <v>190</v>
      </c>
      <c r="D41" s="12">
        <v>18.5</v>
      </c>
      <c r="E41" s="12">
        <v>36.4</v>
      </c>
      <c r="F41">
        <v>44.179779757722841</v>
      </c>
      <c r="G41">
        <v>-7.7797797577228422</v>
      </c>
      <c r="H41">
        <f t="shared" si="1"/>
        <v>25.565171997931287</v>
      </c>
      <c r="I41">
        <f t="shared" si="0"/>
        <v>60.524973078674087</v>
      </c>
    </row>
    <row r="42" spans="1:9" x14ac:dyDescent="0.2">
      <c r="A42">
        <v>19</v>
      </c>
      <c r="B42" s="12">
        <v>247</v>
      </c>
      <c r="C42" s="12">
        <v>195</v>
      </c>
      <c r="D42" s="12">
        <v>18.399999999999999</v>
      </c>
      <c r="E42" s="12">
        <v>51.1</v>
      </c>
      <c r="F42">
        <v>31.940501679843962</v>
      </c>
      <c r="G42">
        <v>19.15949832015604</v>
      </c>
      <c r="H42">
        <f t="shared" si="1"/>
        <v>725.72470335728565</v>
      </c>
      <c r="I42">
        <f t="shared" si="0"/>
        <v>367.08637588006212</v>
      </c>
    </row>
    <row r="43" spans="1:9" x14ac:dyDescent="0.2">
      <c r="A43">
        <v>34</v>
      </c>
      <c r="B43" s="12">
        <v>293</v>
      </c>
      <c r="C43" s="12">
        <v>189</v>
      </c>
      <c r="D43" s="12">
        <v>20</v>
      </c>
      <c r="E43" s="12">
        <v>32.049999999999997</v>
      </c>
      <c r="F43">
        <v>44.687215986300394</v>
      </c>
      <c r="G43">
        <v>-12.637215986300397</v>
      </c>
      <c r="H43">
        <f t="shared" si="1"/>
        <v>1011.0310406864114</v>
      </c>
      <c r="I43">
        <f t="shared" si="0"/>
        <v>159.69922788440633</v>
      </c>
    </row>
    <row r="44" spans="1:9" x14ac:dyDescent="0.2">
      <c r="A44">
        <v>64</v>
      </c>
      <c r="B44" s="12">
        <v>215</v>
      </c>
      <c r="C44" s="12">
        <v>196</v>
      </c>
      <c r="D44" s="12">
        <v>18.5</v>
      </c>
      <c r="E44" s="12">
        <v>39.9</v>
      </c>
      <c r="F44">
        <v>25.826969868850625</v>
      </c>
      <c r="G44">
        <v>14.073030131149373</v>
      </c>
      <c r="H44">
        <f t="shared" si="1"/>
        <v>713.43724765474053</v>
      </c>
      <c r="I44">
        <f t="shared" si="0"/>
        <v>198.05017707223814</v>
      </c>
    </row>
    <row r="45" spans="1:9" x14ac:dyDescent="0.2">
      <c r="A45">
        <v>59</v>
      </c>
      <c r="B45" s="12">
        <v>416</v>
      </c>
      <c r="C45" s="12">
        <v>206</v>
      </c>
      <c r="D45" s="12">
        <v>22.5</v>
      </c>
      <c r="E45" s="12">
        <v>75.45</v>
      </c>
      <c r="F45">
        <v>58.541021148640489</v>
      </c>
      <c r="G45">
        <v>16.908978851359514</v>
      </c>
      <c r="H45">
        <f t="shared" si="1"/>
        <v>8.0426051436615342</v>
      </c>
      <c r="I45">
        <f t="shared" si="0"/>
        <v>285.91356579572329</v>
      </c>
    </row>
    <row r="46" spans="1:9" x14ac:dyDescent="0.2">
      <c r="A46">
        <v>10</v>
      </c>
      <c r="B46" s="12">
        <v>295</v>
      </c>
      <c r="C46" s="12">
        <v>193</v>
      </c>
      <c r="D46" s="12">
        <v>17.2</v>
      </c>
      <c r="E46" s="12">
        <v>44.15</v>
      </c>
      <c r="F46">
        <v>40.579319928284001</v>
      </c>
      <c r="G46">
        <v>3.5706800717159979</v>
      </c>
      <c r="H46">
        <f t="shared" si="1"/>
        <v>177.91021433503971</v>
      </c>
      <c r="I46">
        <f t="shared" si="0"/>
        <v>12.749756174549765</v>
      </c>
    </row>
    <row r="47" spans="1:9" x14ac:dyDescent="0.2">
      <c r="A47">
        <v>45</v>
      </c>
      <c r="B47" s="12">
        <v>305</v>
      </c>
      <c r="C47" s="12">
        <v>201</v>
      </c>
      <c r="D47" s="12">
        <v>20</v>
      </c>
      <c r="E47" s="12">
        <v>46.31</v>
      </c>
      <c r="F47">
        <v>39.950736282495022</v>
      </c>
      <c r="G47">
        <v>6.3592637175049802</v>
      </c>
      <c r="H47">
        <f t="shared" si="1"/>
        <v>7.7761987495617726</v>
      </c>
      <c r="I47">
        <f t="shared" si="0"/>
        <v>40.440235028775263</v>
      </c>
    </row>
    <row r="48" spans="1:9" x14ac:dyDescent="0.2">
      <c r="A48">
        <v>41</v>
      </c>
      <c r="B48" s="12">
        <v>450</v>
      </c>
      <c r="C48" s="12">
        <v>210</v>
      </c>
      <c r="D48" s="12">
        <v>30</v>
      </c>
      <c r="E48" s="12">
        <v>75.83</v>
      </c>
      <c r="F48">
        <v>68.065119461126741</v>
      </c>
      <c r="G48">
        <v>7.7648805388732569</v>
      </c>
      <c r="H48">
        <f t="shared" si="1"/>
        <v>1.9757586485134579</v>
      </c>
      <c r="I48">
        <f t="shared" si="0"/>
        <v>60.29336978297264</v>
      </c>
    </row>
    <row r="49" spans="1:9" x14ac:dyDescent="0.2">
      <c r="A49">
        <v>65</v>
      </c>
      <c r="B49" s="12">
        <v>255</v>
      </c>
      <c r="C49" s="12">
        <v>185</v>
      </c>
      <c r="D49" s="12">
        <v>16.399999999999999</v>
      </c>
      <c r="E49" s="12">
        <v>41.4</v>
      </c>
      <c r="F49">
        <v>37.493808142132139</v>
      </c>
      <c r="G49">
        <v>3.9061918578678601</v>
      </c>
      <c r="H49">
        <f t="shared" si="1"/>
        <v>14.889478336919169</v>
      </c>
      <c r="I49">
        <f t="shared" si="0"/>
        <v>15.258334830473164</v>
      </c>
    </row>
    <row r="50" spans="1:9" x14ac:dyDescent="0.2">
      <c r="A50">
        <v>75</v>
      </c>
      <c r="B50" s="12">
        <v>255</v>
      </c>
      <c r="C50" s="12">
        <v>189.4</v>
      </c>
      <c r="D50" s="12">
        <v>21.1</v>
      </c>
      <c r="E50" s="12">
        <v>54.05</v>
      </c>
      <c r="F50">
        <v>38.639744756119299</v>
      </c>
      <c r="G50">
        <v>15.410255243880698</v>
      </c>
      <c r="H50">
        <f t="shared" si="1"/>
        <v>132.34347438940117</v>
      </c>
      <c r="I50">
        <f t="shared" si="0"/>
        <v>237.47596668155256</v>
      </c>
    </row>
    <row r="51" spans="1:9" x14ac:dyDescent="0.2">
      <c r="A51">
        <v>62</v>
      </c>
      <c r="B51" s="12">
        <v>362</v>
      </c>
      <c r="C51" s="12">
        <v>182</v>
      </c>
      <c r="D51" s="12">
        <v>21.1</v>
      </c>
      <c r="E51" s="12">
        <v>91</v>
      </c>
      <c r="F51">
        <v>61.655461953275235</v>
      </c>
      <c r="G51">
        <v>29.344538046724765</v>
      </c>
      <c r="H51">
        <f t="shared" si="1"/>
        <v>194.16423722963589</v>
      </c>
      <c r="I51">
        <f t="shared" si="0"/>
        <v>861.10191317567728</v>
      </c>
    </row>
    <row r="52" spans="1:9" x14ac:dyDescent="0.2">
      <c r="A52">
        <v>58</v>
      </c>
      <c r="B52" s="12">
        <v>255</v>
      </c>
      <c r="C52" s="12">
        <v>187</v>
      </c>
      <c r="D52" s="12">
        <v>17.399999999999999</v>
      </c>
      <c r="E52" s="12">
        <v>42.5</v>
      </c>
      <c r="F52">
        <v>37.130857147475517</v>
      </c>
      <c r="G52">
        <v>5.3691428525244831</v>
      </c>
      <c r="H52">
        <f t="shared" si="1"/>
        <v>574.81957471808198</v>
      </c>
      <c r="I52">
        <f t="shared" si="0"/>
        <v>28.827694970814743</v>
      </c>
    </row>
    <row r="53" spans="1:9" x14ac:dyDescent="0.2">
      <c r="A53">
        <v>16</v>
      </c>
      <c r="B53" s="12">
        <v>329</v>
      </c>
      <c r="C53" s="12">
        <v>189</v>
      </c>
      <c r="D53" s="12">
        <v>24.6</v>
      </c>
      <c r="E53" s="12">
        <v>55.7</v>
      </c>
      <c r="F53">
        <v>54.588531150878211</v>
      </c>
      <c r="G53">
        <v>1.1114688491217919</v>
      </c>
      <c r="H53">
        <f t="shared" si="1"/>
        <v>18.127787919251098</v>
      </c>
      <c r="I53">
        <f t="shared" si="0"/>
        <v>1.2353630025681206</v>
      </c>
    </row>
    <row r="54" spans="1:9" x14ac:dyDescent="0.2">
      <c r="A54">
        <v>48</v>
      </c>
      <c r="B54" s="12">
        <v>362</v>
      </c>
      <c r="C54" s="12">
        <v>199</v>
      </c>
      <c r="D54" s="12">
        <v>23.2</v>
      </c>
      <c r="E54" s="12">
        <v>94.25</v>
      </c>
      <c r="F54">
        <v>53.592640764980736</v>
      </c>
      <c r="G54">
        <v>40.657359235019264</v>
      </c>
      <c r="H54">
        <f t="shared" si="1"/>
        <v>1563.8774464134181</v>
      </c>
      <c r="I54">
        <f t="shared" si="0"/>
        <v>1653.0208599654063</v>
      </c>
    </row>
    <row r="55" spans="1:9" x14ac:dyDescent="0.2">
      <c r="A55">
        <v>72</v>
      </c>
      <c r="B55" s="12">
        <v>154</v>
      </c>
      <c r="C55" s="12">
        <v>173</v>
      </c>
      <c r="D55" s="12">
        <v>15.9</v>
      </c>
      <c r="E55" s="12">
        <v>22.85</v>
      </c>
      <c r="F55">
        <v>26.20814128010338</v>
      </c>
      <c r="G55">
        <v>-3.3581412801033785</v>
      </c>
      <c r="H55">
        <f t="shared" si="1"/>
        <v>1937.3642855967612</v>
      </c>
      <c r="I55">
        <f t="shared" si="0"/>
        <v>11.277112857134357</v>
      </c>
    </row>
    <row r="56" spans="1:9" x14ac:dyDescent="0.2">
      <c r="A56">
        <v>50</v>
      </c>
      <c r="B56" s="12">
        <v>124</v>
      </c>
      <c r="C56" s="12">
        <v>182</v>
      </c>
      <c r="D56" s="12">
        <v>13.2</v>
      </c>
      <c r="E56" s="12">
        <v>17.89</v>
      </c>
      <c r="F56">
        <v>13.705268379995022</v>
      </c>
      <c r="G56">
        <v>4.1847316200049782</v>
      </c>
      <c r="H56">
        <f t="shared" si="1"/>
        <v>56.894931587189049</v>
      </c>
      <c r="I56">
        <f t="shared" si="0"/>
        <v>17.51197873146949</v>
      </c>
    </row>
    <row r="57" spans="1:9" x14ac:dyDescent="0.2">
      <c r="A57">
        <v>24</v>
      </c>
      <c r="B57" s="12">
        <v>182</v>
      </c>
      <c r="C57" s="12">
        <v>193</v>
      </c>
      <c r="D57" s="12">
        <v>16.2</v>
      </c>
      <c r="E57" s="12">
        <v>24.1</v>
      </c>
      <c r="F57">
        <v>19.952576823022572</v>
      </c>
      <c r="G57">
        <v>4.1474231769774299</v>
      </c>
      <c r="H57">
        <f t="shared" si="1"/>
        <v>1.3919199211398189E-3</v>
      </c>
      <c r="I57">
        <f t="shared" si="0"/>
        <v>17.20111900892956</v>
      </c>
    </row>
    <row r="58" spans="1:9" x14ac:dyDescent="0.2">
      <c r="A58">
        <v>47</v>
      </c>
      <c r="B58" s="12">
        <v>170</v>
      </c>
      <c r="C58" s="12">
        <v>185</v>
      </c>
      <c r="D58" s="12">
        <v>14.5</v>
      </c>
      <c r="E58" s="12">
        <v>25.2</v>
      </c>
      <c r="F58">
        <v>21.085399910211745</v>
      </c>
      <c r="G58">
        <v>4.1146000897882544</v>
      </c>
      <c r="H58">
        <f t="shared" si="1"/>
        <v>1.0773550526282157E-3</v>
      </c>
      <c r="I58">
        <f t="shared" si="0"/>
        <v>16.929933898885512</v>
      </c>
    </row>
    <row r="59" spans="1:9" x14ac:dyDescent="0.2">
      <c r="A59">
        <v>73</v>
      </c>
      <c r="B59" s="12">
        <v>300</v>
      </c>
      <c r="C59" s="12">
        <v>193</v>
      </c>
      <c r="D59" s="12">
        <v>18.5</v>
      </c>
      <c r="E59" s="12">
        <v>34.25</v>
      </c>
      <c r="F59">
        <v>42.468695984398877</v>
      </c>
      <c r="G59">
        <v>-8.2186959843988774</v>
      </c>
      <c r="H59">
        <f t="shared" si="1"/>
        <v>152.11019205355973</v>
      </c>
      <c r="I59">
        <f t="shared" si="0"/>
        <v>67.546963683974226</v>
      </c>
    </row>
    <row r="60" spans="1:9" x14ac:dyDescent="0.2">
      <c r="A60">
        <v>9</v>
      </c>
      <c r="B60" s="12">
        <v>265</v>
      </c>
      <c r="C60" s="12">
        <v>172</v>
      </c>
      <c r="D60" s="12">
        <v>17</v>
      </c>
      <c r="E60" s="12">
        <v>59</v>
      </c>
      <c r="F60">
        <v>47.13171356364699</v>
      </c>
      <c r="G60">
        <v>11.86828643635301</v>
      </c>
      <c r="H60">
        <f t="shared" si="1"/>
        <v>403.48686277159538</v>
      </c>
      <c r="I60">
        <f t="shared" si="0"/>
        <v>140.85622293532083</v>
      </c>
    </row>
    <row r="61" spans="1:9" x14ac:dyDescent="0.2">
      <c r="A61">
        <v>15</v>
      </c>
      <c r="B61" s="12">
        <v>335</v>
      </c>
      <c r="C61" s="12">
        <v>194</v>
      </c>
      <c r="D61" s="12">
        <v>17</v>
      </c>
      <c r="E61" s="12">
        <v>66.8</v>
      </c>
      <c r="F61">
        <v>46.879588997965747</v>
      </c>
      <c r="G61">
        <v>19.92041100203425</v>
      </c>
      <c r="H61">
        <f t="shared" si="1"/>
        <v>64.836710021247299</v>
      </c>
      <c r="I61">
        <f t="shared" si="0"/>
        <v>396.82277448996717</v>
      </c>
    </row>
    <row r="62" spans="1:9" x14ac:dyDescent="0.2">
      <c r="A62">
        <v>69</v>
      </c>
      <c r="B62" s="12">
        <v>268</v>
      </c>
      <c r="C62" s="12">
        <v>181</v>
      </c>
      <c r="D62" s="12">
        <v>15.9</v>
      </c>
      <c r="E62" s="12">
        <v>27.495000000000001</v>
      </c>
      <c r="F62">
        <v>41.669877418065767</v>
      </c>
      <c r="G62">
        <v>-14.174877418065766</v>
      </c>
      <c r="H62">
        <f t="shared" si="1"/>
        <v>1162.4886924498064</v>
      </c>
      <c r="I62">
        <f t="shared" si="0"/>
        <v>200.92714981719078</v>
      </c>
    </row>
    <row r="63" spans="1:9" x14ac:dyDescent="0.2">
      <c r="A63">
        <v>2</v>
      </c>
      <c r="B63" s="12">
        <v>182</v>
      </c>
      <c r="C63" s="12">
        <v>182</v>
      </c>
      <c r="D63" s="12">
        <v>16.600000000000001</v>
      </c>
      <c r="E63" s="12">
        <v>24.495000000000001</v>
      </c>
      <c r="F63">
        <v>26.537659266900853</v>
      </c>
      <c r="G63">
        <v>-2.0426592669008521</v>
      </c>
      <c r="H63">
        <f t="shared" si="1"/>
        <v>147.1907172674554</v>
      </c>
      <c r="I63">
        <f t="shared" si="0"/>
        <v>4.1724568806559263</v>
      </c>
    </row>
    <row r="64" spans="1:9" x14ac:dyDescent="0.2">
      <c r="A64">
        <v>13</v>
      </c>
      <c r="B64" s="12">
        <v>182</v>
      </c>
      <c r="C64" s="12">
        <v>191</v>
      </c>
      <c r="D64" s="12">
        <v>18.5</v>
      </c>
      <c r="E64" s="12">
        <v>26.645</v>
      </c>
      <c r="F64">
        <v>22.882173836625057</v>
      </c>
      <c r="G64">
        <v>3.7628261633749425</v>
      </c>
      <c r="H64">
        <f t="shared" si="1"/>
        <v>33.703661081144524</v>
      </c>
      <c r="I64">
        <f t="shared" si="0"/>
        <v>14.158860735778989</v>
      </c>
    </row>
    <row r="65" spans="1:12" x14ac:dyDescent="0.2">
      <c r="A65">
        <v>14</v>
      </c>
      <c r="B65" s="12">
        <v>139</v>
      </c>
      <c r="C65" s="12">
        <v>183</v>
      </c>
      <c r="D65" s="12">
        <v>13.2</v>
      </c>
      <c r="E65" s="12">
        <v>19.600000000000001</v>
      </c>
      <c r="F65">
        <v>15.769726359083467</v>
      </c>
      <c r="G65">
        <v>3.8302736409165341</v>
      </c>
      <c r="H65">
        <f t="shared" si="1"/>
        <v>4.5491622267235087E-3</v>
      </c>
      <c r="I65">
        <f t="shared" si="0"/>
        <v>14.670996164300002</v>
      </c>
    </row>
    <row r="66" spans="1:12" x14ac:dyDescent="0.2">
      <c r="A66">
        <v>46</v>
      </c>
      <c r="B66" s="12">
        <v>176</v>
      </c>
      <c r="C66" s="12">
        <v>181</v>
      </c>
      <c r="D66" s="12">
        <v>15.9</v>
      </c>
      <c r="E66" s="12">
        <v>25.85</v>
      </c>
      <c r="F66">
        <v>25.509652765305365</v>
      </c>
      <c r="G66">
        <v>0.34034723469463657</v>
      </c>
      <c r="H66">
        <f t="shared" si="1"/>
        <v>12.179586320844889</v>
      </c>
      <c r="I66">
        <f t="shared" si="0"/>
        <v>0.11583624016428602</v>
      </c>
    </row>
    <row r="67" spans="1:12" x14ac:dyDescent="0.2">
      <c r="A67">
        <v>23</v>
      </c>
      <c r="B67" s="12">
        <v>203</v>
      </c>
      <c r="C67" s="12">
        <v>192</v>
      </c>
      <c r="D67" s="12">
        <v>14.5</v>
      </c>
      <c r="E67" s="12">
        <v>24.295000000000002</v>
      </c>
      <c r="F67">
        <v>22.889473426887985</v>
      </c>
      <c r="G67">
        <v>1.4055265731120166</v>
      </c>
      <c r="H67">
        <f t="shared" si="1"/>
        <v>1.1346070229912872</v>
      </c>
      <c r="I67">
        <f t="shared" ref="I67:I75" si="2">G67^2</f>
        <v>1.9755049477240088</v>
      </c>
    </row>
    <row r="68" spans="1:12" x14ac:dyDescent="0.2">
      <c r="A68">
        <v>28</v>
      </c>
      <c r="B68" s="12">
        <v>150</v>
      </c>
      <c r="C68" s="12">
        <v>190</v>
      </c>
      <c r="D68" s="12">
        <v>23</v>
      </c>
      <c r="E68" s="12">
        <v>36.020000000000003</v>
      </c>
      <c r="F68">
        <v>21.331559233108855</v>
      </c>
      <c r="G68">
        <v>14.688440766891148</v>
      </c>
      <c r="H68">
        <f t="shared" ref="H68:H76" si="3">(G68-G67)^2</f>
        <v>176.43580947929911</v>
      </c>
      <c r="I68">
        <f t="shared" si="2"/>
        <v>215.7502921624698</v>
      </c>
    </row>
    <row r="69" spans="1:12" x14ac:dyDescent="0.2">
      <c r="A69">
        <v>20</v>
      </c>
      <c r="B69" s="12">
        <v>228</v>
      </c>
      <c r="C69" s="12">
        <v>168</v>
      </c>
      <c r="D69" s="12">
        <v>13.2</v>
      </c>
      <c r="E69" s="12">
        <v>28.594999999999999</v>
      </c>
      <c r="F69">
        <v>39.958406031091059</v>
      </c>
      <c r="G69">
        <v>-11.36340603109106</v>
      </c>
      <c r="H69">
        <f t="shared" si="3"/>
        <v>678.69872158553585</v>
      </c>
      <c r="I69">
        <f t="shared" si="2"/>
        <v>129.12699662743668</v>
      </c>
    </row>
    <row r="70" spans="1:12" x14ac:dyDescent="0.2">
      <c r="A70">
        <v>12</v>
      </c>
      <c r="B70" s="12">
        <v>147</v>
      </c>
      <c r="C70" s="12">
        <v>168</v>
      </c>
      <c r="D70" s="12">
        <v>13.2</v>
      </c>
      <c r="E70" s="12">
        <v>23.195</v>
      </c>
      <c r="F70">
        <v>25.730382152030277</v>
      </c>
      <c r="G70">
        <v>-2.5353821520302766</v>
      </c>
      <c r="H70">
        <f t="shared" si="3"/>
        <v>77.934005609267402</v>
      </c>
      <c r="I70">
        <f t="shared" si="2"/>
        <v>6.4281626568336767</v>
      </c>
    </row>
    <row r="71" spans="1:12" x14ac:dyDescent="0.2">
      <c r="A71">
        <v>36</v>
      </c>
      <c r="B71" s="12">
        <v>174</v>
      </c>
      <c r="C71" s="12">
        <v>169</v>
      </c>
      <c r="D71" s="12">
        <v>14.5</v>
      </c>
      <c r="E71" s="12">
        <v>20.895</v>
      </c>
      <c r="F71">
        <v>30.913798497769701</v>
      </c>
      <c r="G71">
        <v>-10.018798497769701</v>
      </c>
      <c r="H71">
        <f t="shared" si="3"/>
        <v>56.001520203680002</v>
      </c>
      <c r="I71">
        <f t="shared" si="2"/>
        <v>100.37632333891243</v>
      </c>
    </row>
    <row r="72" spans="1:12" x14ac:dyDescent="0.2">
      <c r="A72">
        <v>26</v>
      </c>
      <c r="B72" s="12">
        <v>147</v>
      </c>
      <c r="C72" s="12">
        <v>185</v>
      </c>
      <c r="D72" s="12">
        <v>13.2</v>
      </c>
      <c r="E72" s="12">
        <v>18.895</v>
      </c>
      <c r="F72">
        <v>16.034240769861146</v>
      </c>
      <c r="G72">
        <v>2.8607592301388536</v>
      </c>
      <c r="H72">
        <f t="shared" si="3"/>
        <v>165.88300726652898</v>
      </c>
      <c r="I72">
        <f t="shared" si="2"/>
        <v>8.1839433728246469</v>
      </c>
    </row>
    <row r="73" spans="1:12" x14ac:dyDescent="0.2">
      <c r="A73">
        <v>4</v>
      </c>
      <c r="B73" s="12">
        <v>150</v>
      </c>
      <c r="C73" s="12">
        <v>192</v>
      </c>
      <c r="D73" s="12">
        <v>18.5</v>
      </c>
      <c r="E73" s="12">
        <v>25.295000000000002</v>
      </c>
      <c r="F73">
        <v>16.690864873542438</v>
      </c>
      <c r="G73">
        <v>8.6041351264575638</v>
      </c>
      <c r="H73">
        <f t="shared" si="3"/>
        <v>32.986366686414748</v>
      </c>
      <c r="I73">
        <f t="shared" si="2"/>
        <v>74.031141274340925</v>
      </c>
    </row>
    <row r="74" spans="1:12" x14ac:dyDescent="0.2">
      <c r="A74">
        <v>8</v>
      </c>
      <c r="B74" s="12">
        <v>187</v>
      </c>
      <c r="C74" s="12">
        <v>174</v>
      </c>
      <c r="D74" s="12">
        <v>14.2</v>
      </c>
      <c r="E74" s="12">
        <v>33.700000000000003</v>
      </c>
      <c r="F74">
        <v>30.112170757909972</v>
      </c>
      <c r="G74">
        <v>3.5878292420900308</v>
      </c>
      <c r="H74">
        <f t="shared" si="3"/>
        <v>25.163324725540338</v>
      </c>
      <c r="I74">
        <f t="shared" si="2"/>
        <v>12.872518670396325</v>
      </c>
    </row>
    <row r="75" spans="1:12" x14ac:dyDescent="0.2">
      <c r="A75">
        <v>63</v>
      </c>
      <c r="B75" s="12">
        <v>250</v>
      </c>
      <c r="C75" s="12">
        <v>187</v>
      </c>
      <c r="D75" s="12">
        <v>14.5</v>
      </c>
      <c r="E75" s="12">
        <v>36.049999999999997</v>
      </c>
      <c r="F75">
        <v>33.997046657932344</v>
      </c>
      <c r="G75">
        <v>2.0529533420676529</v>
      </c>
      <c r="H75">
        <f t="shared" si="3"/>
        <v>2.3558440284695048</v>
      </c>
      <c r="I75">
        <f t="shared" si="2"/>
        <v>4.2146174247067458</v>
      </c>
    </row>
    <row r="76" spans="1:12" x14ac:dyDescent="0.2">
      <c r="A76">
        <v>42</v>
      </c>
      <c r="B76" s="12">
        <v>168</v>
      </c>
      <c r="C76" s="12">
        <v>187</v>
      </c>
      <c r="D76" s="12">
        <v>14.5</v>
      </c>
      <c r="E76" s="12">
        <v>39.65</v>
      </c>
      <c r="F76">
        <v>19.593368163080694</v>
      </c>
      <c r="G76">
        <v>20.056631836919305</v>
      </c>
      <c r="H76">
        <f t="shared" si="3"/>
        <v>324.13243934598387</v>
      </c>
      <c r="I76">
        <f>G76^2</f>
        <v>402.26848064172503</v>
      </c>
    </row>
    <row r="78" spans="1:12" x14ac:dyDescent="0.2">
      <c r="H78">
        <f>SUM(H2:H76)</f>
        <v>19319.565495047533</v>
      </c>
      <c r="I78">
        <f>SUM(I2:I76)</f>
        <v>10968.578596754583</v>
      </c>
    </row>
    <row r="79" spans="1:12" x14ac:dyDescent="0.2">
      <c r="K79" s="1" t="s">
        <v>293</v>
      </c>
      <c r="L79" s="1">
        <f>H78/I78</f>
        <v>1.7613554322128726</v>
      </c>
    </row>
    <row r="80" spans="1:12" x14ac:dyDescent="0.2">
      <c r="I80" t="s">
        <v>298</v>
      </c>
      <c r="K80" t="s">
        <v>294</v>
      </c>
    </row>
    <row r="81" spans="1:11" x14ac:dyDescent="0.2">
      <c r="I81" t="s">
        <v>299</v>
      </c>
      <c r="K81" t="s">
        <v>295</v>
      </c>
    </row>
    <row r="82" spans="1:11" x14ac:dyDescent="0.2">
      <c r="I82" t="s">
        <v>300</v>
      </c>
      <c r="K82" t="s">
        <v>296</v>
      </c>
    </row>
    <row r="83" spans="1:11" x14ac:dyDescent="0.2">
      <c r="K83" t="s">
        <v>297</v>
      </c>
    </row>
    <row r="84" spans="1:11" x14ac:dyDescent="0.2">
      <c r="I84" t="s">
        <v>301</v>
      </c>
    </row>
    <row r="85" spans="1:11" x14ac:dyDescent="0.2">
      <c r="I85" t="s">
        <v>302</v>
      </c>
    </row>
    <row r="86" spans="1:11" x14ac:dyDescent="0.2">
      <c r="I86" t="s">
        <v>303</v>
      </c>
    </row>
    <row r="88" spans="1:11" x14ac:dyDescent="0.2">
      <c r="I88" t="s">
        <v>304</v>
      </c>
    </row>
    <row r="89" spans="1:11" x14ac:dyDescent="0.2">
      <c r="I89" t="s">
        <v>305</v>
      </c>
    </row>
    <row r="95" spans="1:11" x14ac:dyDescent="0.2">
      <c r="A95" t="s">
        <v>277</v>
      </c>
      <c r="B95" t="s">
        <v>5</v>
      </c>
      <c r="C95" t="s">
        <v>7</v>
      </c>
      <c r="D95" t="s">
        <v>9</v>
      </c>
      <c r="E95" s="1" t="s">
        <v>3</v>
      </c>
      <c r="F95" t="s">
        <v>310</v>
      </c>
      <c r="G95" t="s">
        <v>122</v>
      </c>
      <c r="H95" t="s">
        <v>291</v>
      </c>
      <c r="I95" t="s">
        <v>292</v>
      </c>
    </row>
    <row r="96" spans="1:11" x14ac:dyDescent="0.2">
      <c r="A96">
        <v>32</v>
      </c>
      <c r="B96" s="12">
        <v>290</v>
      </c>
      <c r="C96" s="12">
        <v>196</v>
      </c>
      <c r="D96" s="12">
        <v>19.5</v>
      </c>
      <c r="E96" s="12">
        <v>44.4</v>
      </c>
      <c r="F96">
        <v>15.263895582420531</v>
      </c>
      <c r="G96">
        <v>2.6861044175794682</v>
      </c>
      <c r="I96">
        <f>G96^2</f>
        <v>7.2151569421399335</v>
      </c>
    </row>
    <row r="97" spans="1:9" x14ac:dyDescent="0.2">
      <c r="A97">
        <v>71</v>
      </c>
      <c r="B97" s="12">
        <v>201</v>
      </c>
      <c r="C97" s="12">
        <v>182</v>
      </c>
      <c r="D97" s="12">
        <v>13.2</v>
      </c>
      <c r="E97" s="12">
        <v>25.9</v>
      </c>
      <c r="F97">
        <v>15.970415479453294</v>
      </c>
      <c r="G97">
        <v>-0.7754154794532937</v>
      </c>
      <c r="H97">
        <f>(G97-G96)^2</f>
        <v>11.982119997553703</v>
      </c>
      <c r="I97">
        <f t="shared" ref="I97:I160" si="4">G97^2</f>
        <v>0.60126916577578138</v>
      </c>
    </row>
    <row r="98" spans="1:9" x14ac:dyDescent="0.2">
      <c r="A98">
        <v>1</v>
      </c>
      <c r="B98" s="12">
        <v>206</v>
      </c>
      <c r="C98" s="12">
        <v>191</v>
      </c>
      <c r="D98" s="12">
        <v>17.2</v>
      </c>
      <c r="E98" s="12">
        <v>33</v>
      </c>
      <c r="F98">
        <v>13.080780642269442</v>
      </c>
      <c r="G98">
        <v>4.8092193577305586</v>
      </c>
      <c r="H98">
        <f t="shared" ref="H98:H161" si="5">(G98-G97)^2</f>
        <v>31.188146264687514</v>
      </c>
      <c r="I98">
        <f t="shared" si="4"/>
        <v>23.128590830770328</v>
      </c>
    </row>
    <row r="99" spans="1:9" x14ac:dyDescent="0.2">
      <c r="A99">
        <v>53</v>
      </c>
      <c r="B99" s="12">
        <v>272</v>
      </c>
      <c r="C99" s="12">
        <v>187</v>
      </c>
      <c r="D99" s="12">
        <v>17.100000000000001</v>
      </c>
      <c r="E99" s="12">
        <v>37.6</v>
      </c>
      <c r="F99">
        <v>26.084704512820053</v>
      </c>
      <c r="G99">
        <v>-2.8847045128200541</v>
      </c>
      <c r="H99">
        <f t="shared" si="5"/>
        <v>59.196464525828524</v>
      </c>
      <c r="I99">
        <f t="shared" si="4"/>
        <v>8.3215201262843852</v>
      </c>
    </row>
    <row r="100" spans="1:9" x14ac:dyDescent="0.2">
      <c r="A100">
        <v>55</v>
      </c>
      <c r="B100" s="12">
        <v>150</v>
      </c>
      <c r="C100" s="12">
        <v>178</v>
      </c>
      <c r="D100" s="12">
        <v>16.399999999999999</v>
      </c>
      <c r="E100" s="12">
        <v>23.99</v>
      </c>
      <c r="F100">
        <v>15.021022294686642</v>
      </c>
      <c r="G100">
        <v>4.5789777053133598</v>
      </c>
      <c r="H100">
        <f t="shared" si="5"/>
        <v>55.706552253280918</v>
      </c>
      <c r="I100">
        <f t="shared" si="4"/>
        <v>20.967036825756804</v>
      </c>
    </row>
    <row r="101" spans="1:9" x14ac:dyDescent="0.2">
      <c r="A101">
        <v>35</v>
      </c>
      <c r="B101" s="12">
        <v>200</v>
      </c>
      <c r="C101" s="12">
        <v>192</v>
      </c>
      <c r="D101" s="12">
        <v>18.5</v>
      </c>
      <c r="E101" s="12">
        <v>33.950000000000003</v>
      </c>
      <c r="F101">
        <v>15.096008551028827</v>
      </c>
      <c r="G101">
        <v>3.7989914489711722</v>
      </c>
      <c r="H101">
        <f t="shared" si="5"/>
        <v>0.60837856008270075</v>
      </c>
      <c r="I101">
        <f t="shared" si="4"/>
        <v>14.432336029356087</v>
      </c>
    </row>
    <row r="102" spans="1:9" x14ac:dyDescent="0.2">
      <c r="A102">
        <v>70</v>
      </c>
      <c r="B102" s="12">
        <v>228</v>
      </c>
      <c r="C102" s="12">
        <v>177</v>
      </c>
      <c r="D102" s="12">
        <v>15.9</v>
      </c>
      <c r="E102" s="12">
        <v>34.700000000000003</v>
      </c>
      <c r="F102">
        <v>26.22107079473248</v>
      </c>
      <c r="G102">
        <v>-3.0260707947324796</v>
      </c>
      <c r="H102">
        <f t="shared" si="5"/>
        <v>46.581474630429128</v>
      </c>
      <c r="I102">
        <f t="shared" si="4"/>
        <v>9.1571044547328615</v>
      </c>
    </row>
    <row r="103" spans="1:9" x14ac:dyDescent="0.2">
      <c r="A103">
        <v>6</v>
      </c>
      <c r="B103" s="12">
        <v>248</v>
      </c>
      <c r="C103" s="12">
        <v>200</v>
      </c>
      <c r="D103" s="12">
        <v>22.5</v>
      </c>
      <c r="E103" s="12">
        <v>53.55</v>
      </c>
      <c r="F103">
        <v>15.909100001111582</v>
      </c>
      <c r="G103">
        <v>11.130899998888417</v>
      </c>
      <c r="H103">
        <f t="shared" si="5"/>
        <v>200.41982205143506</v>
      </c>
      <c r="I103">
        <f t="shared" si="4"/>
        <v>123.89693478525416</v>
      </c>
    </row>
    <row r="104" spans="1:9" x14ac:dyDescent="0.2">
      <c r="A104">
        <v>11</v>
      </c>
      <c r="B104" s="12">
        <v>310</v>
      </c>
      <c r="C104" s="12">
        <v>198.2</v>
      </c>
      <c r="D104" s="12">
        <v>23.7</v>
      </c>
      <c r="E104" s="12">
        <v>62</v>
      </c>
      <c r="F104">
        <v>25.877559810225861</v>
      </c>
      <c r="G104">
        <v>-1.8875598102258628</v>
      </c>
      <c r="H104">
        <f t="shared" si="5"/>
        <v>169.48029580152379</v>
      </c>
      <c r="I104">
        <f t="shared" si="4"/>
        <v>3.5628820371798953</v>
      </c>
    </row>
    <row r="105" spans="1:9" x14ac:dyDescent="0.2">
      <c r="A105">
        <v>25</v>
      </c>
      <c r="B105" s="12">
        <v>248</v>
      </c>
      <c r="C105" s="12">
        <v>187</v>
      </c>
      <c r="D105" s="12">
        <v>17.2</v>
      </c>
      <c r="E105" s="12">
        <v>51.1</v>
      </c>
      <c r="F105">
        <v>20.444367253467654</v>
      </c>
      <c r="G105">
        <v>4.850632746532348</v>
      </c>
      <c r="H105">
        <f t="shared" si="5"/>
        <v>45.403238931951755</v>
      </c>
      <c r="I105">
        <f t="shared" si="4"/>
        <v>23.528638041731949</v>
      </c>
    </row>
    <row r="106" spans="1:9" x14ac:dyDescent="0.2">
      <c r="A106">
        <v>29</v>
      </c>
      <c r="B106" s="12">
        <v>193</v>
      </c>
      <c r="C106" s="12">
        <v>186</v>
      </c>
      <c r="D106" s="12">
        <v>15.6</v>
      </c>
      <c r="E106" s="12">
        <v>40.75</v>
      </c>
      <c r="F106">
        <v>29.743105409906931</v>
      </c>
      <c r="G106">
        <v>6.2768945900930717</v>
      </c>
      <c r="H106">
        <f t="shared" si="5"/>
        <v>2.0342228463972343</v>
      </c>
      <c r="I106">
        <f t="shared" si="4"/>
        <v>39.39940569513967</v>
      </c>
    </row>
    <row r="107" spans="1:9" x14ac:dyDescent="0.2">
      <c r="A107">
        <v>51</v>
      </c>
      <c r="B107" s="12">
        <v>248</v>
      </c>
      <c r="C107" s="12">
        <v>195</v>
      </c>
      <c r="D107" s="12">
        <v>15</v>
      </c>
      <c r="E107" s="12">
        <v>53.9</v>
      </c>
      <c r="F107">
        <v>28.953778016749503</v>
      </c>
      <c r="G107">
        <v>-6.1037780167495015</v>
      </c>
      <c r="H107">
        <f t="shared" si="5"/>
        <v>153.28105419782207</v>
      </c>
      <c r="I107">
        <f t="shared" si="4"/>
        <v>37.256106077754481</v>
      </c>
    </row>
    <row r="108" spans="1:9" x14ac:dyDescent="0.2">
      <c r="A108">
        <v>54</v>
      </c>
      <c r="B108" s="12">
        <v>200</v>
      </c>
      <c r="C108" s="12">
        <v>185</v>
      </c>
      <c r="D108" s="12">
        <v>14.3</v>
      </c>
      <c r="E108" s="12">
        <v>33.07</v>
      </c>
      <c r="F108">
        <v>19.925885040629851</v>
      </c>
      <c r="G108">
        <v>-0.17588504062985066</v>
      </c>
      <c r="H108">
        <f t="shared" si="5"/>
        <v>35.139915136328689</v>
      </c>
      <c r="I108">
        <f t="shared" si="4"/>
        <v>3.0935547517364218E-2</v>
      </c>
    </row>
    <row r="109" spans="1:9" x14ac:dyDescent="0.2">
      <c r="A109">
        <v>61</v>
      </c>
      <c r="B109" s="12">
        <v>138</v>
      </c>
      <c r="C109" s="12">
        <v>168</v>
      </c>
      <c r="D109" s="12">
        <v>14</v>
      </c>
      <c r="E109" s="12">
        <v>23.2</v>
      </c>
      <c r="F109">
        <v>16.071363404402192</v>
      </c>
      <c r="G109">
        <v>6.0186365955978083</v>
      </c>
      <c r="H109">
        <f t="shared" si="5"/>
        <v>38.372098301692596</v>
      </c>
      <c r="I109">
        <f t="shared" si="4"/>
        <v>36.223986469869175</v>
      </c>
    </row>
    <row r="110" spans="1:9" x14ac:dyDescent="0.2">
      <c r="A110">
        <v>7</v>
      </c>
      <c r="B110" s="12">
        <v>310</v>
      </c>
      <c r="C110" s="12">
        <v>203</v>
      </c>
      <c r="D110" s="12">
        <v>19</v>
      </c>
      <c r="E110" s="12">
        <v>40</v>
      </c>
      <c r="F110">
        <v>18.464702930344526</v>
      </c>
      <c r="G110">
        <v>15.285297069655474</v>
      </c>
      <c r="H110">
        <f t="shared" si="5"/>
        <v>85.870996341462643</v>
      </c>
      <c r="I110">
        <f t="shared" si="4"/>
        <v>233.64030650761822</v>
      </c>
    </row>
    <row r="111" spans="1:9" x14ac:dyDescent="0.2">
      <c r="A111">
        <v>18</v>
      </c>
      <c r="B111" s="12">
        <v>310</v>
      </c>
      <c r="C111" s="12">
        <v>198</v>
      </c>
      <c r="D111" s="12">
        <v>15.8</v>
      </c>
      <c r="E111" s="12">
        <v>29.57</v>
      </c>
      <c r="F111">
        <v>19.727893052199533</v>
      </c>
      <c r="G111">
        <v>19.922106947800465</v>
      </c>
      <c r="H111">
        <f t="shared" si="5"/>
        <v>21.500005846062965</v>
      </c>
      <c r="I111">
        <f t="shared" si="4"/>
        <v>396.89034523959958</v>
      </c>
    </row>
    <row r="112" spans="1:9" x14ac:dyDescent="0.2">
      <c r="A112">
        <v>67</v>
      </c>
      <c r="B112" s="12">
        <v>268</v>
      </c>
      <c r="C112" s="12">
        <v>196</v>
      </c>
      <c r="D112" s="12">
        <v>19</v>
      </c>
      <c r="E112" s="12">
        <v>46.994999999999997</v>
      </c>
      <c r="F112">
        <v>21.382678181535624</v>
      </c>
      <c r="G112">
        <v>3.8173218184643751</v>
      </c>
      <c r="H112">
        <f t="shared" si="5"/>
        <v>259.36410406208483</v>
      </c>
      <c r="I112">
        <f t="shared" si="4"/>
        <v>14.571945865724164</v>
      </c>
    </row>
    <row r="113" spans="1:9" x14ac:dyDescent="0.2">
      <c r="A113">
        <v>21</v>
      </c>
      <c r="B113" s="12">
        <v>272</v>
      </c>
      <c r="C113" s="12">
        <v>184</v>
      </c>
      <c r="D113" s="12">
        <v>16</v>
      </c>
      <c r="E113" s="12">
        <v>38.994999999999997</v>
      </c>
      <c r="F113">
        <v>32.545233553410355</v>
      </c>
      <c r="G113">
        <v>-11.650233553410356</v>
      </c>
      <c r="H113">
        <f t="shared" si="5"/>
        <v>239.24526918201084</v>
      </c>
      <c r="I113">
        <f t="shared" si="4"/>
        <v>135.72794184900849</v>
      </c>
    </row>
    <row r="114" spans="1:9" x14ac:dyDescent="0.2">
      <c r="A114">
        <v>39</v>
      </c>
      <c r="B114" s="12">
        <v>304</v>
      </c>
      <c r="C114" s="12">
        <v>201</v>
      </c>
      <c r="D114" s="12">
        <v>19</v>
      </c>
      <c r="E114" s="12">
        <v>46.795000000000002</v>
      </c>
      <c r="F114">
        <v>27.523951656439969</v>
      </c>
      <c r="G114">
        <v>-1.6739516564399679</v>
      </c>
      <c r="H114">
        <f t="shared" si="5"/>
        <v>99.526200487819082</v>
      </c>
      <c r="I114">
        <f t="shared" si="4"/>
        <v>2.8021141480981124</v>
      </c>
    </row>
    <row r="115" spans="1:9" x14ac:dyDescent="0.2">
      <c r="A115">
        <v>57</v>
      </c>
      <c r="B115" s="12">
        <v>420</v>
      </c>
      <c r="C115" s="12">
        <v>204</v>
      </c>
      <c r="D115" s="12">
        <v>26</v>
      </c>
      <c r="E115" s="12">
        <v>75.194999999999993</v>
      </c>
      <c r="F115">
        <v>29.606868945628243</v>
      </c>
      <c r="G115">
        <v>-6.9568689456282442</v>
      </c>
      <c r="H115">
        <f t="shared" si="5"/>
        <v>27.909215084404405</v>
      </c>
      <c r="I115">
        <f t="shared" si="4"/>
        <v>48.398025526646641</v>
      </c>
    </row>
    <row r="116" spans="1:9" x14ac:dyDescent="0.2">
      <c r="A116">
        <v>17</v>
      </c>
      <c r="B116" s="12">
        <v>160</v>
      </c>
      <c r="C116" s="12">
        <v>194</v>
      </c>
      <c r="D116" s="12">
        <v>15.8</v>
      </c>
      <c r="E116" s="12">
        <v>22.09</v>
      </c>
      <c r="F116">
        <v>21.2414898615936</v>
      </c>
      <c r="G116">
        <v>2.8585101384064018</v>
      </c>
      <c r="H116">
        <f t="shared" si="5"/>
        <v>96.341666563304813</v>
      </c>
      <c r="I116">
        <f t="shared" si="4"/>
        <v>8.1710802113721854</v>
      </c>
    </row>
    <row r="117" spans="1:9" x14ac:dyDescent="0.2">
      <c r="A117">
        <v>27</v>
      </c>
      <c r="B117" s="12">
        <v>345</v>
      </c>
      <c r="C117" s="12">
        <v>224</v>
      </c>
      <c r="D117" s="12">
        <v>31</v>
      </c>
      <c r="E117" s="12">
        <v>51.7</v>
      </c>
      <c r="F117">
        <v>26.63405111373833</v>
      </c>
      <c r="G117">
        <v>1.0948886261669344E-2</v>
      </c>
      <c r="H117">
        <f t="shared" si="5"/>
        <v>8.1086050847160767</v>
      </c>
      <c r="I117">
        <f t="shared" si="4"/>
        <v>1.198781103709717E-4</v>
      </c>
    </row>
    <row r="118" spans="1:9" x14ac:dyDescent="0.2">
      <c r="A118">
        <v>30</v>
      </c>
      <c r="B118" s="12">
        <v>305</v>
      </c>
      <c r="C118" s="12">
        <v>201</v>
      </c>
      <c r="D118" s="12">
        <v>18.5</v>
      </c>
      <c r="E118" s="12">
        <v>31.6</v>
      </c>
      <c r="F118">
        <v>29.150273531294975</v>
      </c>
      <c r="G118">
        <v>-4.6552735312949736</v>
      </c>
      <c r="H118">
        <f t="shared" si="5"/>
        <v>21.773631650108161</v>
      </c>
      <c r="I118">
        <f t="shared" si="4"/>
        <v>21.671571651175572</v>
      </c>
    </row>
    <row r="119" spans="1:9" x14ac:dyDescent="0.2">
      <c r="A119">
        <v>43</v>
      </c>
      <c r="B119" s="12">
        <v>275</v>
      </c>
      <c r="C119" s="12">
        <v>188</v>
      </c>
      <c r="D119" s="12">
        <v>16.8</v>
      </c>
      <c r="E119" s="12">
        <v>25</v>
      </c>
      <c r="F119">
        <v>27.842447791084073</v>
      </c>
      <c r="G119">
        <v>-3.3924477910840736</v>
      </c>
      <c r="H119">
        <f t="shared" si="5"/>
        <v>1.5947288501392074</v>
      </c>
      <c r="I119">
        <f t="shared" si="4"/>
        <v>11.50870201523121</v>
      </c>
    </row>
    <row r="120" spans="1:9" x14ac:dyDescent="0.2">
      <c r="A120">
        <v>56</v>
      </c>
      <c r="B120" s="12">
        <v>287</v>
      </c>
      <c r="C120" s="12">
        <v>204</v>
      </c>
      <c r="D120" s="12">
        <v>16</v>
      </c>
      <c r="E120" s="12">
        <v>26.98</v>
      </c>
      <c r="F120">
        <v>30.989198737341777</v>
      </c>
      <c r="G120">
        <v>2.7108012626582259</v>
      </c>
      <c r="H120">
        <f t="shared" si="5"/>
        <v>37.249649012006273</v>
      </c>
      <c r="I120">
        <f t="shared" si="4"/>
        <v>7.3484434856294314</v>
      </c>
    </row>
    <row r="121" spans="1:9" x14ac:dyDescent="0.2">
      <c r="A121">
        <v>40</v>
      </c>
      <c r="B121" s="12">
        <v>168</v>
      </c>
      <c r="C121" s="12">
        <v>193</v>
      </c>
      <c r="D121" s="12">
        <v>16</v>
      </c>
      <c r="E121" s="12">
        <v>33.75</v>
      </c>
      <c r="F121">
        <v>25.223658134219864</v>
      </c>
      <c r="G121">
        <v>-1.353658134219863</v>
      </c>
      <c r="H121">
        <f t="shared" si="5"/>
        <v>16.519830188870596</v>
      </c>
      <c r="I121">
        <f t="shared" si="4"/>
        <v>1.8323903443396008</v>
      </c>
    </row>
    <row r="122" spans="1:9" x14ac:dyDescent="0.2">
      <c r="A122">
        <v>38</v>
      </c>
      <c r="B122" s="12">
        <v>363</v>
      </c>
      <c r="C122" s="12">
        <v>197.8</v>
      </c>
      <c r="D122" s="12">
        <v>17</v>
      </c>
      <c r="E122" s="12">
        <v>29.47</v>
      </c>
      <c r="F122">
        <v>26.659825394642699</v>
      </c>
      <c r="G122">
        <v>14.090174605357301</v>
      </c>
      <c r="H122">
        <f t="shared" si="5"/>
        <v>238.51196968803549</v>
      </c>
      <c r="I122">
        <f t="shared" si="4"/>
        <v>198.53302040945579</v>
      </c>
    </row>
    <row r="123" spans="1:9" x14ac:dyDescent="0.2">
      <c r="A123">
        <v>22</v>
      </c>
      <c r="B123" s="12">
        <v>600</v>
      </c>
      <c r="C123" s="12">
        <v>176.7</v>
      </c>
      <c r="D123" s="12">
        <v>19</v>
      </c>
      <c r="E123" s="12">
        <v>129.94999999999999</v>
      </c>
      <c r="F123">
        <v>26.216885347270921</v>
      </c>
      <c r="G123">
        <v>6.8531146527290794</v>
      </c>
      <c r="H123">
        <f t="shared" si="5"/>
        <v>52.375036757935206</v>
      </c>
      <c r="I123">
        <f t="shared" si="4"/>
        <v>46.965180443450009</v>
      </c>
    </row>
    <row r="124" spans="1:9" x14ac:dyDescent="0.2">
      <c r="A124">
        <v>68</v>
      </c>
      <c r="B124" s="12">
        <v>150</v>
      </c>
      <c r="C124" s="12">
        <v>203</v>
      </c>
      <c r="D124" s="12">
        <v>20</v>
      </c>
      <c r="E124" s="12">
        <v>27.04</v>
      </c>
      <c r="F124">
        <v>29.093224181859007</v>
      </c>
      <c r="G124">
        <v>4.8567758181409957</v>
      </c>
      <c r="H124">
        <f t="shared" si="5"/>
        <v>3.9853687424845083</v>
      </c>
      <c r="I124">
        <f t="shared" si="4"/>
        <v>23.588271347679139</v>
      </c>
    </row>
    <row r="125" spans="1:9" x14ac:dyDescent="0.2">
      <c r="A125">
        <v>60</v>
      </c>
      <c r="B125" s="12">
        <v>293</v>
      </c>
      <c r="C125" s="12">
        <v>193.5</v>
      </c>
      <c r="D125" s="12">
        <v>25</v>
      </c>
      <c r="E125" s="12">
        <v>30.49</v>
      </c>
      <c r="F125">
        <v>26.400020311992119</v>
      </c>
      <c r="G125">
        <v>-0.50002031199212027</v>
      </c>
      <c r="H125">
        <f t="shared" si="5"/>
        <v>28.695264779809126</v>
      </c>
      <c r="I125">
        <f t="shared" si="4"/>
        <v>0.2500203124046973</v>
      </c>
    </row>
    <row r="126" spans="1:9" x14ac:dyDescent="0.2">
      <c r="A126">
        <v>66</v>
      </c>
      <c r="B126" s="12">
        <v>300</v>
      </c>
      <c r="C126" s="12">
        <v>224.2</v>
      </c>
      <c r="D126" s="12">
        <v>26</v>
      </c>
      <c r="E126" s="12">
        <v>29.47</v>
      </c>
      <c r="F126">
        <v>22.510015771572398</v>
      </c>
      <c r="G126">
        <v>1.7849842284276036</v>
      </c>
      <c r="H126">
        <f>(G126-G125)^2</f>
        <v>5.2212457497387534</v>
      </c>
      <c r="I126">
        <f t="shared" si="4"/>
        <v>3.1861686957352875</v>
      </c>
    </row>
    <row r="127" spans="1:9" x14ac:dyDescent="0.2">
      <c r="A127">
        <v>44</v>
      </c>
      <c r="B127" s="12">
        <v>107</v>
      </c>
      <c r="C127" s="12">
        <v>172</v>
      </c>
      <c r="D127" s="12">
        <v>12.4</v>
      </c>
      <c r="E127" s="12">
        <v>17.95</v>
      </c>
      <c r="F127">
        <v>28.477306995919395</v>
      </c>
      <c r="G127">
        <v>4.5226930040806046</v>
      </c>
      <c r="H127">
        <f t="shared" si="5"/>
        <v>7.4950493402874532</v>
      </c>
      <c r="I127">
        <f t="shared" si="4"/>
        <v>20.454752009159645</v>
      </c>
    </row>
    <row r="128" spans="1:9" x14ac:dyDescent="0.2">
      <c r="A128">
        <v>3</v>
      </c>
      <c r="B128" s="12">
        <v>310</v>
      </c>
      <c r="C128" s="12">
        <v>183.2</v>
      </c>
      <c r="D128" s="12">
        <v>15.7</v>
      </c>
      <c r="E128" s="12">
        <v>26.67</v>
      </c>
      <c r="F128">
        <v>29.070219555975548</v>
      </c>
      <c r="G128">
        <v>10.829780444024451</v>
      </c>
      <c r="H128">
        <f t="shared" si="5"/>
        <v>39.779351975097413</v>
      </c>
      <c r="I128">
        <f t="shared" si="4"/>
        <v>117.28414446577442</v>
      </c>
    </row>
    <row r="129" spans="1:9" x14ac:dyDescent="0.2">
      <c r="A129">
        <v>5</v>
      </c>
      <c r="B129" s="12">
        <v>288</v>
      </c>
      <c r="C129" s="12">
        <v>203</v>
      </c>
      <c r="D129" s="12">
        <v>16</v>
      </c>
      <c r="E129" s="12">
        <v>27.8</v>
      </c>
      <c r="F129">
        <v>40.23221901872644</v>
      </c>
      <c r="G129">
        <v>-11.637219018726441</v>
      </c>
      <c r="H129">
        <f t="shared" si="5"/>
        <v>504.76606485924884</v>
      </c>
      <c r="I129">
        <f t="shared" si="4"/>
        <v>135.42486648980838</v>
      </c>
    </row>
    <row r="130" spans="1:9" x14ac:dyDescent="0.2">
      <c r="A130">
        <v>74</v>
      </c>
      <c r="B130" s="12">
        <v>158</v>
      </c>
      <c r="C130" s="12">
        <v>177</v>
      </c>
      <c r="D130" s="12">
        <v>11.9</v>
      </c>
      <c r="E130" s="12">
        <v>19.75</v>
      </c>
      <c r="F130">
        <v>39.136424566367815</v>
      </c>
      <c r="G130">
        <v>-4.4364245663678119</v>
      </c>
      <c r="H130">
        <f t="shared" si="5"/>
        <v>51.851440745118808</v>
      </c>
      <c r="I130">
        <f t="shared" si="4"/>
        <v>19.681862933071827</v>
      </c>
    </row>
    <row r="131" spans="1:9" x14ac:dyDescent="0.2">
      <c r="A131">
        <v>49</v>
      </c>
      <c r="B131" s="12">
        <v>192</v>
      </c>
      <c r="C131" s="12">
        <v>192</v>
      </c>
      <c r="D131" s="12">
        <v>17.100000000000001</v>
      </c>
      <c r="E131" s="12">
        <v>23.87</v>
      </c>
      <c r="F131">
        <v>35.082349920596471</v>
      </c>
      <c r="G131">
        <v>16.017650079403531</v>
      </c>
      <c r="H131">
        <f t="shared" si="5"/>
        <v>418.36916961478607</v>
      </c>
      <c r="I131">
        <f t="shared" si="4"/>
        <v>256.56511406621593</v>
      </c>
    </row>
    <row r="132" spans="1:9" x14ac:dyDescent="0.2">
      <c r="A132">
        <v>31</v>
      </c>
      <c r="B132" s="12">
        <v>184</v>
      </c>
      <c r="C132" s="12">
        <v>181</v>
      </c>
      <c r="D132" s="12">
        <v>15.3</v>
      </c>
      <c r="E132" s="12">
        <v>24.45</v>
      </c>
      <c r="F132">
        <v>38.360008520168989</v>
      </c>
      <c r="G132">
        <v>12.739991479831012</v>
      </c>
      <c r="H132">
        <f t="shared" si="5"/>
        <v>10.743045895351683</v>
      </c>
      <c r="I132">
        <f t="shared" si="4"/>
        <v>162.30738290616679</v>
      </c>
    </row>
    <row r="133" spans="1:9" x14ac:dyDescent="0.2">
      <c r="A133">
        <v>33</v>
      </c>
      <c r="B133" s="12">
        <v>120</v>
      </c>
      <c r="C133" s="12">
        <v>173</v>
      </c>
      <c r="D133" s="12">
        <v>11.9</v>
      </c>
      <c r="E133" s="12">
        <v>15.195</v>
      </c>
      <c r="F133">
        <v>39.262943250303067</v>
      </c>
      <c r="G133">
        <v>14.28705674969693</v>
      </c>
      <c r="H133">
        <f t="shared" si="5"/>
        <v>2.3934109492253057</v>
      </c>
      <c r="I133">
        <f t="shared" si="4"/>
        <v>204.1199905690606</v>
      </c>
    </row>
    <row r="134" spans="1:9" x14ac:dyDescent="0.2">
      <c r="A134">
        <v>37</v>
      </c>
      <c r="B134" s="12">
        <v>178</v>
      </c>
      <c r="C134" s="12">
        <v>185.4</v>
      </c>
      <c r="D134" s="12">
        <v>18.5</v>
      </c>
      <c r="E134" s="12">
        <v>22.65</v>
      </c>
      <c r="F134">
        <v>29.21850820707273</v>
      </c>
      <c r="G134">
        <v>24.681491792927268</v>
      </c>
      <c r="H134">
        <f t="shared" si="5"/>
        <v>108.04427986793488</v>
      </c>
      <c r="I134">
        <f t="shared" si="4"/>
        <v>609.17603712433606</v>
      </c>
    </row>
    <row r="135" spans="1:9" x14ac:dyDescent="0.2">
      <c r="A135">
        <v>52</v>
      </c>
      <c r="B135" s="12">
        <v>300</v>
      </c>
      <c r="C135" s="12">
        <v>190</v>
      </c>
      <c r="D135" s="12">
        <v>18.5</v>
      </c>
      <c r="E135" s="12">
        <v>36.4</v>
      </c>
      <c r="F135">
        <v>33.91201841476132</v>
      </c>
      <c r="G135">
        <v>2.137981585238677</v>
      </c>
      <c r="H135">
        <f t="shared" si="5"/>
        <v>508.20985248415968</v>
      </c>
      <c r="I135">
        <f t="shared" si="4"/>
        <v>4.5709652588196859</v>
      </c>
    </row>
    <row r="136" spans="1:9" x14ac:dyDescent="0.2">
      <c r="A136">
        <v>19</v>
      </c>
      <c r="B136" s="12">
        <v>247</v>
      </c>
      <c r="C136" s="12">
        <v>195</v>
      </c>
      <c r="D136" s="12">
        <v>18.399999999999999</v>
      </c>
      <c r="E136" s="12">
        <v>51.1</v>
      </c>
      <c r="F136">
        <v>44.924837797843601</v>
      </c>
      <c r="G136">
        <v>9.1251622021563961</v>
      </c>
      <c r="H136">
        <f t="shared" si="5"/>
        <v>48.820692973430674</v>
      </c>
      <c r="I136">
        <f t="shared" si="4"/>
        <v>83.268585215663762</v>
      </c>
    </row>
    <row r="137" spans="1:9" x14ac:dyDescent="0.2">
      <c r="A137">
        <v>34</v>
      </c>
      <c r="B137" s="12">
        <v>293</v>
      </c>
      <c r="C137" s="12">
        <v>189</v>
      </c>
      <c r="D137" s="12">
        <v>20</v>
      </c>
      <c r="E137" s="12">
        <v>32.049999999999997</v>
      </c>
      <c r="F137">
        <v>39.925955481443282</v>
      </c>
      <c r="G137">
        <v>2.5740445185567182</v>
      </c>
      <c r="H137">
        <f t="shared" si="5"/>
        <v>42.917142904372412</v>
      </c>
      <c r="I137">
        <f t="shared" si="4"/>
        <v>6.6257051835118874</v>
      </c>
    </row>
    <row r="138" spans="1:9" x14ac:dyDescent="0.2">
      <c r="A138">
        <v>64</v>
      </c>
      <c r="B138" s="12">
        <v>215</v>
      </c>
      <c r="C138" s="12">
        <v>196</v>
      </c>
      <c r="D138" s="12">
        <v>18.5</v>
      </c>
      <c r="E138" s="12">
        <v>39.9</v>
      </c>
      <c r="F138">
        <v>39.459251377146188</v>
      </c>
      <c r="G138">
        <v>1.9407486228538104</v>
      </c>
      <c r="H138">
        <f t="shared" si="5"/>
        <v>0.40106369151414828</v>
      </c>
      <c r="I138">
        <f t="shared" si="4"/>
        <v>3.7665052171089619</v>
      </c>
    </row>
    <row r="139" spans="1:9" x14ac:dyDescent="0.2">
      <c r="A139">
        <v>59</v>
      </c>
      <c r="B139" s="12">
        <v>416</v>
      </c>
      <c r="C139" s="12">
        <v>206</v>
      </c>
      <c r="D139" s="12">
        <v>22.5</v>
      </c>
      <c r="E139" s="12">
        <v>75.45</v>
      </c>
      <c r="F139">
        <v>50.761744276025745</v>
      </c>
      <c r="G139">
        <v>8.2382557239742553</v>
      </c>
      <c r="H139">
        <f t="shared" si="5"/>
        <v>39.65859568866243</v>
      </c>
      <c r="I139">
        <f t="shared" si="4"/>
        <v>67.868857373594579</v>
      </c>
    </row>
    <row r="140" spans="1:9" x14ac:dyDescent="0.2">
      <c r="A140">
        <v>10</v>
      </c>
      <c r="B140" s="12">
        <v>295</v>
      </c>
      <c r="C140" s="12">
        <v>193</v>
      </c>
      <c r="D140" s="12">
        <v>17.2</v>
      </c>
      <c r="E140" s="12">
        <v>44.15</v>
      </c>
      <c r="F140">
        <v>43.437848404680032</v>
      </c>
      <c r="G140">
        <v>-15.942848404680031</v>
      </c>
      <c r="H140">
        <f t="shared" si="5"/>
        <v>584.72579688082135</v>
      </c>
      <c r="I140">
        <f t="shared" si="4"/>
        <v>254.17441525460862</v>
      </c>
    </row>
    <row r="141" spans="1:9" x14ac:dyDescent="0.2">
      <c r="A141">
        <v>45</v>
      </c>
      <c r="B141" s="12">
        <v>305</v>
      </c>
      <c r="C141" s="12">
        <v>201</v>
      </c>
      <c r="D141" s="12">
        <v>20</v>
      </c>
      <c r="E141" s="12">
        <v>46.31</v>
      </c>
      <c r="F141">
        <v>39.125775378319126</v>
      </c>
      <c r="G141">
        <v>7.8692246216808712</v>
      </c>
      <c r="H141">
        <f t="shared" si="5"/>
        <v>567.01482181274446</v>
      </c>
      <c r="I141">
        <f t="shared" si="4"/>
        <v>61.924696146468449</v>
      </c>
    </row>
    <row r="142" spans="1:9" x14ac:dyDescent="0.2">
      <c r="A142">
        <v>41</v>
      </c>
      <c r="B142" s="12">
        <v>450</v>
      </c>
      <c r="C142" s="12">
        <v>210</v>
      </c>
      <c r="D142" s="12">
        <v>30</v>
      </c>
      <c r="E142" s="12">
        <v>75.83</v>
      </c>
      <c r="F142">
        <v>42.333906350147089</v>
      </c>
      <c r="G142">
        <v>-4.7339063501470875</v>
      </c>
      <c r="H142">
        <f t="shared" si="5"/>
        <v>158.83891029304914</v>
      </c>
      <c r="I142">
        <f t="shared" si="4"/>
        <v>22.40986933196292</v>
      </c>
    </row>
    <row r="143" spans="1:9" x14ac:dyDescent="0.2">
      <c r="A143">
        <v>65</v>
      </c>
      <c r="B143" s="12">
        <v>255</v>
      </c>
      <c r="C143" s="12">
        <v>185</v>
      </c>
      <c r="D143" s="12">
        <v>16.399999999999999</v>
      </c>
      <c r="E143" s="12">
        <v>41.4</v>
      </c>
      <c r="F143">
        <v>42.344064176300463</v>
      </c>
      <c r="G143">
        <v>-3.349064176300466</v>
      </c>
      <c r="H143">
        <f t="shared" si="5"/>
        <v>1.9177878464642362</v>
      </c>
      <c r="I143">
        <f t="shared" si="4"/>
        <v>11.216230856979118</v>
      </c>
    </row>
    <row r="144" spans="1:9" x14ac:dyDescent="0.2">
      <c r="A144">
        <v>75</v>
      </c>
      <c r="B144" s="12">
        <v>255</v>
      </c>
      <c r="C144" s="12">
        <v>189.4</v>
      </c>
      <c r="D144" s="12">
        <v>21.1</v>
      </c>
      <c r="E144" s="12">
        <v>54.05</v>
      </c>
      <c r="F144">
        <v>41.665761852801083</v>
      </c>
      <c r="G144">
        <v>-16.665761852801083</v>
      </c>
      <c r="H144">
        <f t="shared" si="5"/>
        <v>177.33443700731692</v>
      </c>
      <c r="I144">
        <f t="shared" si="4"/>
        <v>277.74761813427978</v>
      </c>
    </row>
    <row r="145" spans="1:9" x14ac:dyDescent="0.2">
      <c r="A145">
        <v>62</v>
      </c>
      <c r="B145" s="12">
        <v>362</v>
      </c>
      <c r="C145" s="12">
        <v>182</v>
      </c>
      <c r="D145" s="12">
        <v>21.1</v>
      </c>
      <c r="E145" s="12">
        <v>91</v>
      </c>
      <c r="F145">
        <v>31.850412732813563</v>
      </c>
      <c r="G145">
        <v>-4.8704127328135627</v>
      </c>
      <c r="H145">
        <f t="shared" si="5"/>
        <v>139.13026086239037</v>
      </c>
      <c r="I145">
        <f t="shared" si="4"/>
        <v>23.720920187952476</v>
      </c>
    </row>
    <row r="146" spans="1:9" x14ac:dyDescent="0.2">
      <c r="A146">
        <v>58</v>
      </c>
      <c r="B146" s="12">
        <v>255</v>
      </c>
      <c r="C146" s="12">
        <v>187</v>
      </c>
      <c r="D146" s="12">
        <v>17.399999999999999</v>
      </c>
      <c r="E146" s="12">
        <v>42.5</v>
      </c>
      <c r="F146">
        <v>32.677805297481626</v>
      </c>
      <c r="G146">
        <v>-4.8778052974816255</v>
      </c>
      <c r="H146">
        <f t="shared" si="5"/>
        <v>5.465001237149072E-5</v>
      </c>
      <c r="I146">
        <f t="shared" si="4"/>
        <v>23.792984520139807</v>
      </c>
    </row>
    <row r="147" spans="1:9" x14ac:dyDescent="0.2">
      <c r="A147">
        <v>16</v>
      </c>
      <c r="B147" s="12">
        <v>329</v>
      </c>
      <c r="C147" s="12">
        <v>189</v>
      </c>
      <c r="D147" s="12">
        <v>24.6</v>
      </c>
      <c r="E147" s="12">
        <v>55.7</v>
      </c>
      <c r="F147">
        <v>43.819039905060102</v>
      </c>
      <c r="G147">
        <v>0.58096009493989698</v>
      </c>
      <c r="H147">
        <f t="shared" si="5"/>
        <v>29.798119609498897</v>
      </c>
      <c r="I147">
        <f t="shared" si="4"/>
        <v>0.33751463191257408</v>
      </c>
    </row>
    <row r="148" spans="1:9" x14ac:dyDescent="0.2">
      <c r="A148">
        <v>48</v>
      </c>
      <c r="B148" s="12">
        <v>362</v>
      </c>
      <c r="C148" s="12">
        <v>199</v>
      </c>
      <c r="D148" s="12">
        <v>23.2</v>
      </c>
      <c r="E148" s="12">
        <v>94.25</v>
      </c>
      <c r="F148">
        <v>49.806646781713823</v>
      </c>
      <c r="G148">
        <v>-17.756646781713826</v>
      </c>
      <c r="H148">
        <f t="shared" si="5"/>
        <v>336.26782596269788</v>
      </c>
      <c r="I148">
        <f t="shared" si="4"/>
        <v>315.29850493054795</v>
      </c>
    </row>
    <row r="149" spans="1:9" x14ac:dyDescent="0.2">
      <c r="A149">
        <v>72</v>
      </c>
      <c r="B149" s="12">
        <v>154</v>
      </c>
      <c r="C149" s="12">
        <v>173</v>
      </c>
      <c r="D149" s="12">
        <v>15.9</v>
      </c>
      <c r="E149" s="12">
        <v>22.85</v>
      </c>
      <c r="F149">
        <v>55.739452146750473</v>
      </c>
      <c r="G149">
        <v>-25.249452146750475</v>
      </c>
      <c r="H149">
        <f t="shared" si="5"/>
        <v>56.142132238321985</v>
      </c>
      <c r="I149">
        <f t="shared" si="4"/>
        <v>637.5348337110421</v>
      </c>
    </row>
    <row r="150" spans="1:9" x14ac:dyDescent="0.2">
      <c r="A150">
        <v>50</v>
      </c>
      <c r="B150" s="12">
        <v>124</v>
      </c>
      <c r="C150" s="12">
        <v>182</v>
      </c>
      <c r="D150" s="12">
        <v>13.2</v>
      </c>
      <c r="E150" s="12">
        <v>17.89</v>
      </c>
      <c r="F150">
        <v>42.563441476255562</v>
      </c>
      <c r="G150">
        <v>1.5865585237444364</v>
      </c>
      <c r="H150">
        <f t="shared" si="5"/>
        <v>720.1714687069167</v>
      </c>
      <c r="I150">
        <f t="shared" si="4"/>
        <v>2.5171679492661254</v>
      </c>
    </row>
    <row r="151" spans="1:9" x14ac:dyDescent="0.2">
      <c r="A151">
        <v>24</v>
      </c>
      <c r="B151" s="12">
        <v>182</v>
      </c>
      <c r="C151" s="12">
        <v>193</v>
      </c>
      <c r="D151" s="12">
        <v>16.2</v>
      </c>
      <c r="E151" s="12">
        <v>24.1</v>
      </c>
      <c r="F151">
        <v>45.736522612541471</v>
      </c>
      <c r="G151">
        <v>-11.486522612541471</v>
      </c>
      <c r="H151">
        <f t="shared" si="5"/>
        <v>170.90545039591441</v>
      </c>
      <c r="I151">
        <f t="shared" si="4"/>
        <v>131.94020172842653</v>
      </c>
    </row>
    <row r="152" spans="1:9" x14ac:dyDescent="0.2">
      <c r="A152">
        <v>47</v>
      </c>
      <c r="B152" s="12">
        <v>170</v>
      </c>
      <c r="C152" s="12">
        <v>185</v>
      </c>
      <c r="D152" s="12">
        <v>14.5</v>
      </c>
      <c r="E152" s="12">
        <v>25.2</v>
      </c>
      <c r="F152">
        <v>47.699768890842115</v>
      </c>
      <c r="G152">
        <v>-11.299768890842117</v>
      </c>
      <c r="H152">
        <f t="shared" si="5"/>
        <v>3.4876952568559765E-2</v>
      </c>
      <c r="I152">
        <f t="shared" si="4"/>
        <v>127.68477698644328</v>
      </c>
    </row>
    <row r="153" spans="1:9" x14ac:dyDescent="0.2">
      <c r="A153">
        <v>73</v>
      </c>
      <c r="B153" s="12">
        <v>300</v>
      </c>
      <c r="C153" s="12">
        <v>193</v>
      </c>
      <c r="D153" s="12">
        <v>18.5</v>
      </c>
      <c r="E153" s="12">
        <v>34.25</v>
      </c>
      <c r="F153">
        <v>38.635273491946187</v>
      </c>
      <c r="G153">
        <v>-9.1652734919461878</v>
      </c>
      <c r="H153">
        <f t="shared" si="5"/>
        <v>4.5560706079078912</v>
      </c>
      <c r="I153">
        <f t="shared" si="4"/>
        <v>84.002238182171467</v>
      </c>
    </row>
    <row r="154" spans="1:9" x14ac:dyDescent="0.2">
      <c r="A154">
        <v>9</v>
      </c>
      <c r="B154" s="12">
        <v>265</v>
      </c>
      <c r="C154" s="12">
        <v>172</v>
      </c>
      <c r="D154" s="12">
        <v>17</v>
      </c>
      <c r="E154" s="12">
        <v>59</v>
      </c>
      <c r="F154">
        <v>42.080875236259821</v>
      </c>
      <c r="G154">
        <v>4.7141247637401804</v>
      </c>
      <c r="H154">
        <f t="shared" si="5"/>
        <v>192.63769593994979</v>
      </c>
      <c r="I154">
        <f t="shared" si="4"/>
        <v>22.222972288108412</v>
      </c>
    </row>
    <row r="155" spans="1:9" x14ac:dyDescent="0.2">
      <c r="A155">
        <v>15</v>
      </c>
      <c r="B155" s="12">
        <v>335</v>
      </c>
      <c r="C155" s="12">
        <v>194</v>
      </c>
      <c r="D155" s="12">
        <v>17</v>
      </c>
      <c r="E155" s="12">
        <v>66.8</v>
      </c>
      <c r="F155">
        <v>41.36608489657889</v>
      </c>
      <c r="G155">
        <v>-9.7660848965788887</v>
      </c>
      <c r="H155">
        <f t="shared" si="5"/>
        <v>209.67647180679768</v>
      </c>
      <c r="I155">
        <f t="shared" si="4"/>
        <v>95.376414207186286</v>
      </c>
    </row>
    <row r="156" spans="1:9" x14ac:dyDescent="0.2">
      <c r="A156">
        <v>69</v>
      </c>
      <c r="B156" s="12">
        <v>268</v>
      </c>
      <c r="C156" s="12">
        <v>181</v>
      </c>
      <c r="D156" s="12">
        <v>15.9</v>
      </c>
      <c r="E156" s="12">
        <v>27.495000000000001</v>
      </c>
      <c r="F156">
        <v>44.029387331325168</v>
      </c>
      <c r="G156">
        <v>2.2806126686748343</v>
      </c>
      <c r="H156">
        <f t="shared" si="5"/>
        <v>145.12292222868999</v>
      </c>
      <c r="I156">
        <f t="shared" si="4"/>
        <v>5.2011941445201497</v>
      </c>
    </row>
    <row r="157" spans="1:9" x14ac:dyDescent="0.2">
      <c r="A157">
        <v>2</v>
      </c>
      <c r="B157" s="12">
        <v>182</v>
      </c>
      <c r="C157" s="12">
        <v>182</v>
      </c>
      <c r="D157" s="12">
        <v>16.600000000000001</v>
      </c>
      <c r="E157" s="12">
        <v>24.495000000000001</v>
      </c>
      <c r="F157">
        <v>41.809907215466374</v>
      </c>
      <c r="G157">
        <v>-1.8099072154663745</v>
      </c>
      <c r="H157">
        <f t="shared" si="5"/>
        <v>16.732352922554607</v>
      </c>
      <c r="I157">
        <f t="shared" si="4"/>
        <v>3.2757641285972454</v>
      </c>
    </row>
    <row r="158" spans="1:9" x14ac:dyDescent="0.2">
      <c r="A158">
        <v>13</v>
      </c>
      <c r="B158" s="12">
        <v>182</v>
      </c>
      <c r="C158" s="12">
        <v>191</v>
      </c>
      <c r="D158" s="12">
        <v>18.5</v>
      </c>
      <c r="E158" s="12">
        <v>26.645</v>
      </c>
      <c r="F158">
        <v>48.908067295808799</v>
      </c>
      <c r="G158">
        <v>-22.238067295808797</v>
      </c>
      <c r="H158">
        <f t="shared" si="5"/>
        <v>417.30972426809575</v>
      </c>
      <c r="I158">
        <f t="shared" si="4"/>
        <v>494.53163705292076</v>
      </c>
    </row>
    <row r="159" spans="1:9" x14ac:dyDescent="0.2">
      <c r="A159">
        <v>14</v>
      </c>
      <c r="B159" s="12">
        <v>139</v>
      </c>
      <c r="C159" s="12">
        <v>183</v>
      </c>
      <c r="D159" s="12">
        <v>13.2</v>
      </c>
      <c r="E159" s="12">
        <v>19.600000000000001</v>
      </c>
      <c r="F159">
        <v>53.296115556285748</v>
      </c>
      <c r="G159">
        <v>8.7038844437142515</v>
      </c>
      <c r="H159">
        <f t="shared" si="5"/>
        <v>957.40437745097336</v>
      </c>
      <c r="I159">
        <f t="shared" si="4"/>
        <v>75.757604409530941</v>
      </c>
    </row>
    <row r="160" spans="1:9" x14ac:dyDescent="0.2">
      <c r="A160">
        <v>46</v>
      </c>
      <c r="B160" s="12">
        <v>176</v>
      </c>
      <c r="C160" s="12">
        <v>181</v>
      </c>
      <c r="D160" s="12">
        <v>15.9</v>
      </c>
      <c r="E160" s="12">
        <v>25.85</v>
      </c>
      <c r="F160">
        <v>39.400272485175364</v>
      </c>
      <c r="G160">
        <v>-9.8302724851753638</v>
      </c>
      <c r="H160">
        <f t="shared" si="5"/>
        <v>343.51497306470696</v>
      </c>
      <c r="I160">
        <f t="shared" si="4"/>
        <v>96.634257132795824</v>
      </c>
    </row>
    <row r="161" spans="1:11" x14ac:dyDescent="0.2">
      <c r="A161">
        <v>23</v>
      </c>
      <c r="B161" s="12">
        <v>203</v>
      </c>
      <c r="C161" s="12">
        <v>192</v>
      </c>
      <c r="D161" s="12">
        <v>14.5</v>
      </c>
      <c r="E161" s="12">
        <v>24.295000000000002</v>
      </c>
      <c r="F161">
        <v>64.20128457004418</v>
      </c>
      <c r="G161">
        <v>-8.5012845700441773</v>
      </c>
      <c r="H161">
        <f t="shared" si="5"/>
        <v>1.7662088785647378</v>
      </c>
      <c r="I161">
        <f t="shared" ref="I161:I170" si="6">G161^2</f>
        <v>72.27183934087121</v>
      </c>
    </row>
    <row r="162" spans="1:11" x14ac:dyDescent="0.2">
      <c r="A162">
        <v>28</v>
      </c>
      <c r="B162" s="12">
        <v>150</v>
      </c>
      <c r="C162" s="12">
        <v>190</v>
      </c>
      <c r="D162" s="12">
        <v>23</v>
      </c>
      <c r="E162" s="12">
        <v>36.020000000000003</v>
      </c>
      <c r="F162">
        <v>48.473004601568924</v>
      </c>
      <c r="G162">
        <v>18.326995398431073</v>
      </c>
      <c r="H162">
        <f t="shared" ref="H162:H169" si="7">(G162-G161)^2</f>
        <v>719.75660606689041</v>
      </c>
      <c r="I162">
        <f t="shared" si="6"/>
        <v>335.87876033411374</v>
      </c>
    </row>
    <row r="163" spans="1:11" x14ac:dyDescent="0.2">
      <c r="A163">
        <v>20</v>
      </c>
      <c r="B163" s="12">
        <v>228</v>
      </c>
      <c r="C163" s="12">
        <v>168</v>
      </c>
      <c r="D163" s="12">
        <v>13.2</v>
      </c>
      <c r="E163" s="12">
        <v>28.594999999999999</v>
      </c>
      <c r="F163">
        <v>55.427802595206025</v>
      </c>
      <c r="G163">
        <v>-3.7278025952060219</v>
      </c>
      <c r="H163">
        <f t="shared" si="7"/>
        <v>486.41411454013883</v>
      </c>
      <c r="I163">
        <f t="shared" si="6"/>
        <v>13.896512188824751</v>
      </c>
    </row>
    <row r="164" spans="1:11" x14ac:dyDescent="0.2">
      <c r="A164">
        <v>12</v>
      </c>
      <c r="B164" s="12">
        <v>147</v>
      </c>
      <c r="C164" s="12">
        <v>168</v>
      </c>
      <c r="D164" s="12">
        <v>13.2</v>
      </c>
      <c r="E164" s="12">
        <v>23.195</v>
      </c>
      <c r="F164">
        <v>68.276065777742645</v>
      </c>
      <c r="G164">
        <v>22.723934222257355</v>
      </c>
      <c r="H164">
        <f t="shared" si="7"/>
        <v>699.69438066034752</v>
      </c>
      <c r="I164">
        <f t="shared" si="6"/>
        <v>516.37718653747902</v>
      </c>
    </row>
    <row r="165" spans="1:11" x14ac:dyDescent="0.2">
      <c r="A165">
        <v>36</v>
      </c>
      <c r="B165" s="12">
        <v>174</v>
      </c>
      <c r="C165" s="12">
        <v>169</v>
      </c>
      <c r="D165" s="12">
        <v>14.5</v>
      </c>
      <c r="E165" s="12">
        <v>20.895</v>
      </c>
      <c r="F165">
        <v>60.879626942683807</v>
      </c>
      <c r="G165">
        <v>33.370373057316193</v>
      </c>
      <c r="H165">
        <f t="shared" si="7"/>
        <v>113.34665986864898</v>
      </c>
      <c r="I165">
        <f t="shared" si="6"/>
        <v>1113.5817979844544</v>
      </c>
    </row>
    <row r="166" spans="1:11" x14ac:dyDescent="0.2">
      <c r="A166">
        <v>26</v>
      </c>
      <c r="B166" s="12">
        <v>147</v>
      </c>
      <c r="C166" s="12">
        <v>185</v>
      </c>
      <c r="D166" s="12">
        <v>13.2</v>
      </c>
      <c r="E166" s="12">
        <v>18.895</v>
      </c>
      <c r="F166">
        <v>50.829585862287239</v>
      </c>
      <c r="G166">
        <v>-21.35958586228724</v>
      </c>
      <c r="H166">
        <f t="shared" si="7"/>
        <v>2995.3684033414793</v>
      </c>
      <c r="I166">
        <f t="shared" si="6"/>
        <v>456.23190820842092</v>
      </c>
    </row>
    <row r="167" spans="1:11" x14ac:dyDescent="0.2">
      <c r="A167">
        <v>4</v>
      </c>
      <c r="B167" s="12">
        <v>150</v>
      </c>
      <c r="C167" s="12">
        <v>192</v>
      </c>
      <c r="D167" s="12">
        <v>18.5</v>
      </c>
      <c r="E167" s="12">
        <v>25.295000000000002</v>
      </c>
      <c r="F167">
        <v>64.396609973096702</v>
      </c>
      <c r="G167">
        <v>11.053390026903301</v>
      </c>
      <c r="H167">
        <f t="shared" si="7"/>
        <v>1050.6010059932473</v>
      </c>
      <c r="I167">
        <f t="shared" si="6"/>
        <v>122.17743108684536</v>
      </c>
    </row>
    <row r="168" spans="1:11" x14ac:dyDescent="0.2">
      <c r="A168">
        <v>8</v>
      </c>
      <c r="B168" s="12">
        <v>187</v>
      </c>
      <c r="C168" s="12">
        <v>174</v>
      </c>
      <c r="D168" s="12">
        <v>14.2</v>
      </c>
      <c r="E168" s="12">
        <v>33.700000000000003</v>
      </c>
      <c r="F168">
        <v>72.611721727309742</v>
      </c>
      <c r="G168">
        <v>2.5832782726902508</v>
      </c>
      <c r="H168">
        <f t="shared" si="7"/>
        <v>71.742793128858082</v>
      </c>
      <c r="I168">
        <f t="shared" si="6"/>
        <v>6.6733266341535256</v>
      </c>
    </row>
    <row r="169" spans="1:11" x14ac:dyDescent="0.2">
      <c r="A169">
        <v>63</v>
      </c>
      <c r="B169" s="12">
        <v>250</v>
      </c>
      <c r="C169" s="12">
        <v>187</v>
      </c>
      <c r="D169" s="12">
        <v>14.5</v>
      </c>
      <c r="E169" s="12">
        <v>36.049999999999997</v>
      </c>
      <c r="F169">
        <v>80.976683153733347</v>
      </c>
      <c r="G169">
        <v>-5.1466831537333491</v>
      </c>
      <c r="H169">
        <f t="shared" si="7"/>
        <v>59.752303653996776</v>
      </c>
      <c r="I169">
        <f t="shared" si="6"/>
        <v>26.488347484922652</v>
      </c>
    </row>
    <row r="170" spans="1:11" x14ac:dyDescent="0.2">
      <c r="A170">
        <v>42</v>
      </c>
      <c r="B170" s="12">
        <v>168</v>
      </c>
      <c r="C170" s="12">
        <v>187</v>
      </c>
      <c r="D170" s="12">
        <v>14.5</v>
      </c>
      <c r="E170" s="12">
        <v>39.65</v>
      </c>
      <c r="F170">
        <v>109.18440310657181</v>
      </c>
      <c r="G170">
        <v>20.765596893428182</v>
      </c>
      <c r="H170">
        <f>(G170-G169)^2</f>
        <v>671.44625724252558</v>
      </c>
      <c r="I170">
        <f t="shared" si="6"/>
        <v>431.21001434035412</v>
      </c>
    </row>
    <row r="172" spans="1:11" x14ac:dyDescent="0.2">
      <c r="H172">
        <f>SUM(H96:H170)</f>
        <v>15975.760997442288</v>
      </c>
      <c r="I172">
        <f>SUM(I96:I170)</f>
        <v>9056.0112598291362</v>
      </c>
      <c r="K172">
        <f>H172/I172</f>
        <v>1.764105690582336</v>
      </c>
    </row>
    <row r="176" spans="1:11" x14ac:dyDescent="0.2">
      <c r="F176" t="s">
        <v>245</v>
      </c>
      <c r="G176" t="s">
        <v>279</v>
      </c>
      <c r="H176" t="s">
        <v>291</v>
      </c>
      <c r="I176" t="s">
        <v>292</v>
      </c>
    </row>
    <row r="177" spans="6:9" x14ac:dyDescent="0.2">
      <c r="F177">
        <v>45.404541599719522</v>
      </c>
      <c r="G177">
        <v>-1.00454159971952</v>
      </c>
      <c r="I177">
        <f>G177^2</f>
        <v>1.0091038255670521</v>
      </c>
    </row>
    <row r="178" spans="6:9" x14ac:dyDescent="0.2">
      <c r="F178">
        <v>27.56726398622131</v>
      </c>
      <c r="G178">
        <v>-1.667263986221311</v>
      </c>
      <c r="H178">
        <f>(G178-G177)^2</f>
        <v>0.43920096157062932</v>
      </c>
      <c r="I178">
        <f t="shared" ref="I178:I241" si="8">G178^2</f>
        <v>2.779769199750576</v>
      </c>
    </row>
    <row r="179" spans="6:9" x14ac:dyDescent="0.2">
      <c r="F179">
        <v>29.932207179457009</v>
      </c>
      <c r="G179">
        <v>3.0677928205429907</v>
      </c>
      <c r="H179">
        <f t="shared" ref="H179:H242" si="9">(G179-G178)^2</f>
        <v>22.420762963284947</v>
      </c>
      <c r="I179">
        <f t="shared" si="8"/>
        <v>9.411352789775119</v>
      </c>
    </row>
    <row r="180" spans="6:9" x14ac:dyDescent="0.2">
      <c r="F180">
        <v>43.361024666912073</v>
      </c>
      <c r="G180">
        <v>-5.7610246669120713</v>
      </c>
      <c r="H180">
        <f t="shared" si="9"/>
        <v>77.948018226792314</v>
      </c>
      <c r="I180">
        <f t="shared" si="8"/>
        <v>33.189405212769344</v>
      </c>
    </row>
    <row r="181" spans="6:9" x14ac:dyDescent="0.2">
      <c r="F181">
        <v>26.076328509465576</v>
      </c>
      <c r="G181">
        <v>-2.0863285094655772</v>
      </c>
      <c r="H181">
        <f t="shared" si="9"/>
        <v>13.503391849552028</v>
      </c>
      <c r="I181">
        <f t="shared" si="8"/>
        <v>4.3527666494088573</v>
      </c>
    </row>
    <row r="182" spans="6:9" x14ac:dyDescent="0.2">
      <c r="F182">
        <v>30.435244924736399</v>
      </c>
      <c r="G182">
        <v>3.5147550752636043</v>
      </c>
      <c r="H182">
        <f t="shared" si="9"/>
        <v>31.372137323122697</v>
      </c>
      <c r="I182">
        <f t="shared" si="8"/>
        <v>12.353503239091264</v>
      </c>
    </row>
    <row r="183" spans="6:9" x14ac:dyDescent="0.2">
      <c r="F183">
        <v>39.297319522042798</v>
      </c>
      <c r="G183">
        <v>-4.5973195220427954</v>
      </c>
      <c r="H183">
        <f t="shared" si="9"/>
        <v>65.805754272263783</v>
      </c>
      <c r="I183">
        <f t="shared" si="8"/>
        <v>21.135346787755797</v>
      </c>
    </row>
    <row r="184" spans="6:9" x14ac:dyDescent="0.2">
      <c r="F184">
        <v>40.776209840370242</v>
      </c>
      <c r="G184">
        <v>12.773790159629755</v>
      </c>
      <c r="H184">
        <f t="shared" si="9"/>
        <v>301.75545157269778</v>
      </c>
      <c r="I184">
        <f t="shared" si="8"/>
        <v>163.16971504225396</v>
      </c>
    </row>
    <row r="185" spans="6:9" x14ac:dyDescent="0.2">
      <c r="F185">
        <v>54.39790547299939</v>
      </c>
      <c r="G185">
        <v>7.6020945270006095</v>
      </c>
      <c r="H185">
        <f t="shared" si="9"/>
        <v>26.746435716555375</v>
      </c>
      <c r="I185">
        <f t="shared" si="8"/>
        <v>57.791841197452619</v>
      </c>
    </row>
    <row r="186" spans="6:9" x14ac:dyDescent="0.2">
      <c r="F186">
        <v>39.374752265310363</v>
      </c>
      <c r="G186">
        <v>11.725247734689638</v>
      </c>
      <c r="H186">
        <f t="shared" si="9"/>
        <v>17.000392374076327</v>
      </c>
      <c r="I186">
        <f t="shared" si="8"/>
        <v>137.48143443984449</v>
      </c>
    </row>
    <row r="187" spans="6:9" x14ac:dyDescent="0.2">
      <c r="F187">
        <v>27.850646648702966</v>
      </c>
      <c r="G187">
        <v>12.899353351297034</v>
      </c>
      <c r="H187">
        <f t="shared" si="9"/>
        <v>1.3785239989490319</v>
      </c>
      <c r="I187">
        <f t="shared" si="8"/>
        <v>166.39331688161801</v>
      </c>
    </row>
    <row r="188" spans="6:9" x14ac:dyDescent="0.2">
      <c r="F188">
        <v>31.472850614532156</v>
      </c>
      <c r="G188">
        <v>22.427149385467843</v>
      </c>
      <c r="H188">
        <f t="shared" si="9"/>
        <v>90.778897268760986</v>
      </c>
      <c r="I188">
        <f t="shared" si="8"/>
        <v>502.97702955809063</v>
      </c>
    </row>
    <row r="189" spans="6:9" x14ac:dyDescent="0.2">
      <c r="F189">
        <v>27.520389994221578</v>
      </c>
      <c r="G189">
        <v>5.5496100057784226</v>
      </c>
      <c r="H189">
        <f t="shared" si="9"/>
        <v>284.85133551296713</v>
      </c>
      <c r="I189">
        <f t="shared" si="8"/>
        <v>30.798171216235982</v>
      </c>
    </row>
    <row r="190" spans="6:9" x14ac:dyDescent="0.2">
      <c r="F190">
        <v>25.615932939530463</v>
      </c>
      <c r="G190">
        <v>-2.4159329395304638</v>
      </c>
      <c r="H190">
        <f t="shared" si="9"/>
        <v>63.449874413560167</v>
      </c>
      <c r="I190">
        <f t="shared" si="8"/>
        <v>5.8367319683083076</v>
      </c>
    </row>
    <row r="191" spans="6:9" x14ac:dyDescent="0.2">
      <c r="F191">
        <v>44.2327508013379</v>
      </c>
      <c r="G191">
        <v>-4.2327508013379003</v>
      </c>
      <c r="H191">
        <f t="shared" si="9"/>
        <v>3.3008271429825453</v>
      </c>
      <c r="I191">
        <f t="shared" si="8"/>
        <v>17.916179346226638</v>
      </c>
    </row>
    <row r="192" spans="6:9" x14ac:dyDescent="0.2">
      <c r="F192">
        <v>41.829764010155628</v>
      </c>
      <c r="G192">
        <v>-12.259764010155628</v>
      </c>
      <c r="H192">
        <f t="shared" si="9"/>
        <v>64.432941054534268</v>
      </c>
      <c r="I192">
        <f t="shared" si="8"/>
        <v>150.30181358470722</v>
      </c>
    </row>
    <row r="193" spans="6:9" x14ac:dyDescent="0.2">
      <c r="F193">
        <v>40.800988714412995</v>
      </c>
      <c r="G193">
        <v>6.1940112855870026</v>
      </c>
      <c r="H193">
        <f t="shared" si="9"/>
        <v>340.541822665761</v>
      </c>
      <c r="I193">
        <f t="shared" si="8"/>
        <v>38.365775805979155</v>
      </c>
    </row>
    <row r="194" spans="6:9" x14ac:dyDescent="0.2">
      <c r="F194">
        <v>43.235117568113814</v>
      </c>
      <c r="G194">
        <v>-4.240117568113817</v>
      </c>
      <c r="H194">
        <f t="shared" si="9"/>
        <v>108.87104493563199</v>
      </c>
      <c r="I194">
        <f t="shared" si="8"/>
        <v>17.97859699142743</v>
      </c>
    </row>
    <row r="195" spans="6:9" x14ac:dyDescent="0.2">
      <c r="F195">
        <v>44.288933892718745</v>
      </c>
      <c r="G195">
        <v>2.5060661072812564</v>
      </c>
      <c r="H195">
        <f t="shared" si="9"/>
        <v>45.510994182166982</v>
      </c>
      <c r="I195">
        <f t="shared" si="8"/>
        <v>6.28036733406383</v>
      </c>
    </row>
    <row r="196" spans="6:9" x14ac:dyDescent="0.2">
      <c r="F196">
        <v>73.925400399542212</v>
      </c>
      <c r="G196">
        <v>1.2695996004577808</v>
      </c>
      <c r="H196">
        <f t="shared" si="9"/>
        <v>1.5288494224962483</v>
      </c>
      <c r="I196">
        <f t="shared" si="8"/>
        <v>1.6118831454825566</v>
      </c>
    </row>
    <row r="197" spans="6:9" x14ac:dyDescent="0.2">
      <c r="F197">
        <v>18.098339662794217</v>
      </c>
      <c r="G197">
        <v>3.9916603372057828</v>
      </c>
      <c r="H197">
        <f t="shared" si="9"/>
        <v>7.4096146545450763</v>
      </c>
      <c r="I197">
        <f t="shared" si="8"/>
        <v>15.933352247621784</v>
      </c>
    </row>
    <row r="198" spans="6:9" x14ac:dyDescent="0.2">
      <c r="F198">
        <v>58.061811105511325</v>
      </c>
      <c r="G198">
        <v>-6.3618111055113218</v>
      </c>
      <c r="H198">
        <f t="shared" si="9"/>
        <v>107.1943709151586</v>
      </c>
      <c r="I198">
        <f t="shared" si="8"/>
        <v>40.472640542207188</v>
      </c>
    </row>
    <row r="199" spans="6:9" x14ac:dyDescent="0.2">
      <c r="F199">
        <v>43.659346095766054</v>
      </c>
      <c r="G199">
        <v>-12.059346095766053</v>
      </c>
      <c r="H199">
        <f t="shared" si="9"/>
        <v>32.461904965176977</v>
      </c>
      <c r="I199">
        <f t="shared" si="8"/>
        <v>145.42782825746792</v>
      </c>
    </row>
    <row r="200" spans="6:9" x14ac:dyDescent="0.2">
      <c r="F200">
        <v>42.851511788571244</v>
      </c>
      <c r="G200">
        <v>-17.851511788571244</v>
      </c>
      <c r="H200">
        <f t="shared" si="9"/>
        <v>33.549183412909443</v>
      </c>
      <c r="I200">
        <f t="shared" si="8"/>
        <v>318.67647313749808</v>
      </c>
    </row>
    <row r="201" spans="6:9" x14ac:dyDescent="0.2">
      <c r="F201">
        <v>34.898137568395619</v>
      </c>
      <c r="G201">
        <v>-7.9181375683956183</v>
      </c>
      <c r="H201">
        <f t="shared" si="9"/>
        <v>98.671923398049728</v>
      </c>
      <c r="I201">
        <f t="shared" si="8"/>
        <v>62.696902552038075</v>
      </c>
    </row>
    <row r="202" spans="6:9" x14ac:dyDescent="0.2">
      <c r="F202">
        <v>20.347970762362841</v>
      </c>
      <c r="G202">
        <v>13.402029237637159</v>
      </c>
      <c r="H202">
        <f t="shared" si="9"/>
        <v>454.54951263706187</v>
      </c>
      <c r="I202">
        <f t="shared" si="8"/>
        <v>179.61438768648125</v>
      </c>
    </row>
    <row r="203" spans="6:9" x14ac:dyDescent="0.2">
      <c r="F203">
        <v>53.022134116667765</v>
      </c>
      <c r="G203">
        <v>-23.552134116667766</v>
      </c>
      <c r="H203">
        <f t="shared" si="9"/>
        <v>1365.610189216653</v>
      </c>
      <c r="I203">
        <f t="shared" si="8"/>
        <v>554.70302144950574</v>
      </c>
    </row>
    <row r="204" spans="6:9" x14ac:dyDescent="0.2">
      <c r="F204">
        <v>108.71050284837588</v>
      </c>
      <c r="G204">
        <v>21.239497151624107</v>
      </c>
      <c r="H204">
        <f t="shared" si="9"/>
        <v>2006.2902316746222</v>
      </c>
      <c r="I204">
        <f t="shared" si="8"/>
        <v>451.11623925384856</v>
      </c>
    </row>
    <row r="205" spans="6:9" x14ac:dyDescent="0.2">
      <c r="F205">
        <v>18.192514049160295</v>
      </c>
      <c r="G205">
        <v>8.8474859508397046</v>
      </c>
      <c r="H205">
        <f t="shared" si="9"/>
        <v>153.56194160036608</v>
      </c>
      <c r="I205">
        <f t="shared" si="8"/>
        <v>78.278007650305952</v>
      </c>
    </row>
    <row r="206" spans="6:9" x14ac:dyDescent="0.2">
      <c r="F206">
        <v>56.115029682581941</v>
      </c>
      <c r="G206">
        <v>-25.625029682581943</v>
      </c>
      <c r="H206">
        <f t="shared" si="9"/>
        <v>1188.3543340965002</v>
      </c>
      <c r="I206">
        <f t="shared" si="8"/>
        <v>656.64214623320561</v>
      </c>
    </row>
    <row r="207" spans="6:9" x14ac:dyDescent="0.2">
      <c r="F207">
        <v>42.153686178478004</v>
      </c>
      <c r="G207">
        <v>-12.683686178478006</v>
      </c>
      <c r="H207">
        <f t="shared" si="9"/>
        <v>167.47837169121317</v>
      </c>
      <c r="I207">
        <f t="shared" si="8"/>
        <v>160.875895074114</v>
      </c>
    </row>
    <row r="208" spans="6:9" x14ac:dyDescent="0.2">
      <c r="F208">
        <v>15.506399411652907</v>
      </c>
      <c r="G208">
        <v>2.4436005883470919</v>
      </c>
      <c r="H208">
        <f t="shared" si="9"/>
        <v>228.83480492576172</v>
      </c>
      <c r="I208">
        <f t="shared" si="8"/>
        <v>5.9711838353702538</v>
      </c>
    </row>
    <row r="209" spans="6:9" x14ac:dyDescent="0.2">
      <c r="F209">
        <v>49.756525540254685</v>
      </c>
      <c r="G209">
        <v>-23.086525540254684</v>
      </c>
      <c r="H209">
        <f t="shared" si="9"/>
        <v>651.78734014231509</v>
      </c>
      <c r="I209">
        <f t="shared" si="8"/>
        <v>532.98766152083181</v>
      </c>
    </row>
    <row r="210" spans="6:9" x14ac:dyDescent="0.2">
      <c r="F210">
        <v>35.617353477277995</v>
      </c>
      <c r="G210">
        <v>-7.8173534772779938</v>
      </c>
      <c r="H210">
        <f t="shared" si="9"/>
        <v>233.14761548878784</v>
      </c>
      <c r="I210">
        <f t="shared" si="8"/>
        <v>61.111015388710342</v>
      </c>
    </row>
    <row r="211" spans="6:9" x14ac:dyDescent="0.2">
      <c r="F211">
        <v>20.783692064177856</v>
      </c>
      <c r="G211">
        <v>-1.0336920641778562</v>
      </c>
      <c r="H211">
        <f t="shared" si="9"/>
        <v>46.018062167583757</v>
      </c>
      <c r="I211">
        <f t="shared" si="8"/>
        <v>1.0685192835442772</v>
      </c>
    </row>
    <row r="212" spans="6:9" x14ac:dyDescent="0.2">
      <c r="F212">
        <v>26.806363312650564</v>
      </c>
      <c r="G212">
        <v>-2.9363633126505633</v>
      </c>
      <c r="H212">
        <f t="shared" si="9"/>
        <v>3.6201578797646898</v>
      </c>
      <c r="I212">
        <f t="shared" si="8"/>
        <v>8.6222295038801899</v>
      </c>
    </row>
    <row r="213" spans="6:9" x14ac:dyDescent="0.2">
      <c r="F213">
        <v>28.546369589292652</v>
      </c>
      <c r="G213">
        <v>-4.096369589292653</v>
      </c>
      <c r="H213">
        <f t="shared" si="9"/>
        <v>1.3456145618490445</v>
      </c>
      <c r="I213">
        <f t="shared" si="8"/>
        <v>16.780243812081657</v>
      </c>
    </row>
    <row r="214" spans="6:9" x14ac:dyDescent="0.2">
      <c r="F214">
        <v>16.403749886191733</v>
      </c>
      <c r="G214">
        <v>-1.2087498861917325</v>
      </c>
      <c r="H214">
        <f t="shared" si="9"/>
        <v>8.3383475497366479</v>
      </c>
      <c r="I214">
        <f t="shared" si="8"/>
        <v>1.4610762873685263</v>
      </c>
    </row>
    <row r="215" spans="6:9" x14ac:dyDescent="0.2">
      <c r="F215">
        <v>30.240530726537617</v>
      </c>
      <c r="G215">
        <v>-7.5905307265376187</v>
      </c>
      <c r="H215">
        <f t="shared" si="9"/>
        <v>40.727126694205843</v>
      </c>
      <c r="I215">
        <f t="shared" si="8"/>
        <v>57.61615671051171</v>
      </c>
    </row>
    <row r="216" spans="6:9" x14ac:dyDescent="0.2">
      <c r="F216">
        <v>48.806223640704559</v>
      </c>
      <c r="G216">
        <v>-12.40622364070456</v>
      </c>
      <c r="H216">
        <f t="shared" si="9"/>
        <v>23.19089824355769</v>
      </c>
      <c r="I216">
        <f t="shared" si="8"/>
        <v>153.91438502317672</v>
      </c>
    </row>
    <row r="217" spans="6:9" x14ac:dyDescent="0.2">
      <c r="F217">
        <v>36.756177960438734</v>
      </c>
      <c r="G217">
        <v>14.343822039561267</v>
      </c>
      <c r="H217">
        <f t="shared" si="9"/>
        <v>715.56494389630848</v>
      </c>
      <c r="I217">
        <f t="shared" si="8"/>
        <v>205.74523070260355</v>
      </c>
    </row>
    <row r="218" spans="6:9" x14ac:dyDescent="0.2">
      <c r="F218">
        <v>50.550297486455037</v>
      </c>
      <c r="G218">
        <v>-18.50029748645504</v>
      </c>
      <c r="H218">
        <f t="shared" si="9"/>
        <v>1078.7361874392457</v>
      </c>
      <c r="I218">
        <f t="shared" si="8"/>
        <v>342.26100708733463</v>
      </c>
    </row>
    <row r="219" spans="6:9" x14ac:dyDescent="0.2">
      <c r="F219">
        <v>30.841222014368672</v>
      </c>
      <c r="G219">
        <v>9.0587779856313269</v>
      </c>
      <c r="H219">
        <f t="shared" si="9"/>
        <v>759.50264087615233</v>
      </c>
      <c r="I219">
        <f t="shared" si="8"/>
        <v>82.061458592958758</v>
      </c>
    </row>
    <row r="220" spans="6:9" x14ac:dyDescent="0.2">
      <c r="F220">
        <v>66.524824185926718</v>
      </c>
      <c r="G220">
        <v>8.9251758140732846</v>
      </c>
      <c r="H220">
        <f t="shared" si="9"/>
        <v>1.7849540245024543E-2</v>
      </c>
      <c r="I220">
        <f t="shared" si="8"/>
        <v>79.658763312118722</v>
      </c>
    </row>
    <row r="221" spans="6:9" x14ac:dyDescent="0.2">
      <c r="F221">
        <v>44.216854624309619</v>
      </c>
      <c r="G221">
        <v>-6.6854624309620192E-2</v>
      </c>
      <c r="H221">
        <f t="shared" si="9"/>
        <v>80.856611404804653</v>
      </c>
      <c r="I221">
        <f t="shared" si="8"/>
        <v>4.4695407915804593E-3</v>
      </c>
    </row>
    <row r="222" spans="6:9" x14ac:dyDescent="0.2">
      <c r="F222">
        <v>46.066452759018077</v>
      </c>
      <c r="G222">
        <v>0.24354724098192548</v>
      </c>
      <c r="H222">
        <f t="shared" si="9"/>
        <v>9.6349317976470866E-2</v>
      </c>
      <c r="I222">
        <f t="shared" si="8"/>
        <v>5.9315258589908083E-2</v>
      </c>
    </row>
    <row r="223" spans="6:9" x14ac:dyDescent="0.2">
      <c r="F223">
        <v>82.249175316980953</v>
      </c>
      <c r="G223">
        <v>-6.4191753169809544</v>
      </c>
      <c r="H223">
        <f t="shared" si="9"/>
        <v>44.39187188438742</v>
      </c>
      <c r="I223">
        <f t="shared" si="8"/>
        <v>41.205811750137535</v>
      </c>
    </row>
    <row r="224" spans="6:9" x14ac:dyDescent="0.2">
      <c r="F224">
        <v>40.393299316664049</v>
      </c>
      <c r="G224">
        <v>1.00670068333595</v>
      </c>
      <c r="H224">
        <f t="shared" si="9"/>
        <v>55.143634372082587</v>
      </c>
      <c r="I224">
        <f t="shared" si="8"/>
        <v>1.0134462658290686</v>
      </c>
    </row>
    <row r="225" spans="6:9" x14ac:dyDescent="0.2">
      <c r="F225">
        <v>45.531253661948995</v>
      </c>
      <c r="G225">
        <v>8.5187463380510025</v>
      </c>
      <c r="H225">
        <f t="shared" si="9"/>
        <v>56.430829918523301</v>
      </c>
      <c r="I225">
        <f t="shared" si="8"/>
        <v>72.569039172057359</v>
      </c>
    </row>
    <row r="226" spans="6:9" x14ac:dyDescent="0.2">
      <c r="F226">
        <v>68.062448031158908</v>
      </c>
      <c r="G226">
        <v>22.937551968841092</v>
      </c>
      <c r="H226">
        <f t="shared" si="9"/>
        <v>207.90195581850398</v>
      </c>
      <c r="I226">
        <f t="shared" si="8"/>
        <v>526.13129032328584</v>
      </c>
    </row>
    <row r="227" spans="6:9" x14ac:dyDescent="0.2">
      <c r="F227">
        <v>40.905167455996583</v>
      </c>
      <c r="G227">
        <v>1.5948325440034168</v>
      </c>
      <c r="H227">
        <f t="shared" si="9"/>
        <v>455.51167244734341</v>
      </c>
      <c r="I227">
        <f t="shared" si="8"/>
        <v>2.5434908434124104</v>
      </c>
    </row>
    <row r="228" spans="6:9" x14ac:dyDescent="0.2">
      <c r="F228">
        <v>64.152210522488986</v>
      </c>
      <c r="G228">
        <v>-8.4522105224889827</v>
      </c>
      <c r="H228">
        <f t="shared" si="9"/>
        <v>100.943074379953</v>
      </c>
      <c r="I228">
        <f t="shared" si="8"/>
        <v>71.439862716473485</v>
      </c>
    </row>
    <row r="229" spans="6:9" x14ac:dyDescent="0.2">
      <c r="F229">
        <v>62.143005452276846</v>
      </c>
      <c r="G229">
        <v>32.106994547723154</v>
      </c>
      <c r="H229">
        <f t="shared" si="9"/>
        <v>1645.0491159275218</v>
      </c>
      <c r="I229">
        <f t="shared" si="8"/>
        <v>1030.8590988875244</v>
      </c>
    </row>
    <row r="230" spans="6:9" x14ac:dyDescent="0.2">
      <c r="F230">
        <v>28.6972580753289</v>
      </c>
      <c r="G230">
        <v>-5.8472580753288987</v>
      </c>
      <c r="H230">
        <f t="shared" si="9"/>
        <v>1440.5252921744539</v>
      </c>
      <c r="I230">
        <f t="shared" si="8"/>
        <v>34.190426999499017</v>
      </c>
    </row>
    <row r="231" spans="6:9" x14ac:dyDescent="0.2">
      <c r="F231">
        <v>14.26311999477581</v>
      </c>
      <c r="G231">
        <v>3.6268800052241907</v>
      </c>
      <c r="H231">
        <f t="shared" si="9"/>
        <v>89.759292369386174</v>
      </c>
      <c r="I231">
        <f t="shared" si="8"/>
        <v>13.154258572295026</v>
      </c>
    </row>
    <row r="232" spans="6:9" x14ac:dyDescent="0.2">
      <c r="F232">
        <v>23.087853588635014</v>
      </c>
      <c r="G232">
        <v>1.0121464113649878</v>
      </c>
      <c r="H232">
        <f t="shared" si="9"/>
        <v>6.8368317668558634</v>
      </c>
      <c r="I232">
        <f t="shared" si="8"/>
        <v>1.0244403580390231</v>
      </c>
    </row>
    <row r="233" spans="6:9" x14ac:dyDescent="0.2">
      <c r="F233">
        <v>22.657904825382044</v>
      </c>
      <c r="G233">
        <v>2.5420951746179554</v>
      </c>
      <c r="H233">
        <f t="shared" si="9"/>
        <v>2.3407432181792851</v>
      </c>
      <c r="I233">
        <f t="shared" si="8"/>
        <v>6.4622478768158933</v>
      </c>
    </row>
    <row r="234" spans="6:9" x14ac:dyDescent="0.2">
      <c r="F234">
        <v>47.166919186451338</v>
      </c>
      <c r="G234">
        <v>-12.916919186451338</v>
      </c>
      <c r="H234">
        <f t="shared" si="9"/>
        <v>238.98112501574664</v>
      </c>
      <c r="I234">
        <f t="shared" si="8"/>
        <v>166.84680126931468</v>
      </c>
    </row>
    <row r="235" spans="6:9" x14ac:dyDescent="0.2">
      <c r="F235">
        <v>50.187605525042066</v>
      </c>
      <c r="G235">
        <v>8.8123944749579337</v>
      </c>
      <c r="H235">
        <f t="shared" si="9"/>
        <v>472.1630721959076</v>
      </c>
      <c r="I235">
        <f t="shared" si="8"/>
        <v>77.658296382269114</v>
      </c>
    </row>
    <row r="236" spans="6:9" x14ac:dyDescent="0.2">
      <c r="F236">
        <v>50.260715883044675</v>
      </c>
      <c r="G236">
        <v>16.539284116955322</v>
      </c>
      <c r="H236">
        <f t="shared" si="9"/>
        <v>59.704823539606529</v>
      </c>
      <c r="I236">
        <f t="shared" si="8"/>
        <v>273.54791910137061</v>
      </c>
    </row>
    <row r="237" spans="6:9" x14ac:dyDescent="0.2">
      <c r="F237">
        <v>44.022823881624916</v>
      </c>
      <c r="G237">
        <v>-16.527823881624915</v>
      </c>
      <c r="H237">
        <f t="shared" si="9"/>
        <v>1093.4336313897693</v>
      </c>
      <c r="I237">
        <f t="shared" si="8"/>
        <v>273.16896226201089</v>
      </c>
    </row>
    <row r="238" spans="6:9" x14ac:dyDescent="0.2">
      <c r="F238">
        <v>29.74053169776402</v>
      </c>
      <c r="G238">
        <v>-5.2455316977640187</v>
      </c>
      <c r="H238">
        <f t="shared" si="9"/>
        <v>127.29011692200868</v>
      </c>
      <c r="I238">
        <f t="shared" si="8"/>
        <v>27.515602792247069</v>
      </c>
    </row>
    <row r="239" spans="6:9" x14ac:dyDescent="0.2">
      <c r="F239">
        <v>27.871620108456927</v>
      </c>
      <c r="G239">
        <v>-1.2266201084569275</v>
      </c>
      <c r="H239">
        <f t="shared" si="9"/>
        <v>16.15165036266685</v>
      </c>
      <c r="I239">
        <f t="shared" si="8"/>
        <v>1.5045968904708846</v>
      </c>
    </row>
    <row r="240" spans="6:9" x14ac:dyDescent="0.2">
      <c r="F240">
        <v>16.308401538661304</v>
      </c>
      <c r="G240">
        <v>3.2915984613386975</v>
      </c>
      <c r="H240">
        <f t="shared" si="9"/>
        <v>20.414299044446022</v>
      </c>
      <c r="I240">
        <f t="shared" si="8"/>
        <v>10.834620430687281</v>
      </c>
    </row>
    <row r="241" spans="6:9" x14ac:dyDescent="0.2">
      <c r="F241">
        <v>28.126963528209512</v>
      </c>
      <c r="G241">
        <v>-2.2769635282095102</v>
      </c>
      <c r="H241">
        <f t="shared" si="9"/>
        <v>31.008882631441093</v>
      </c>
      <c r="I241">
        <f t="shared" si="8"/>
        <v>5.184562908796301</v>
      </c>
    </row>
    <row r="242" spans="6:9" x14ac:dyDescent="0.2">
      <c r="F242">
        <v>24.534637095125003</v>
      </c>
      <c r="G242">
        <v>-0.23963709512500131</v>
      </c>
      <c r="H242">
        <f t="shared" si="9"/>
        <v>4.1506989949448476</v>
      </c>
      <c r="I242">
        <f t="shared" ref="I242:I251" si="10">G242^2</f>
        <v>5.7425937359948928E-2</v>
      </c>
    </row>
    <row r="243" spans="6:9" x14ac:dyDescent="0.2">
      <c r="F243">
        <v>30.110380010761617</v>
      </c>
      <c r="G243">
        <v>5.9096199892383865</v>
      </c>
      <c r="H243">
        <f t="shared" ref="H243:H251" si="11">(G243-G242)^2</f>
        <v>37.813362689593312</v>
      </c>
      <c r="I243">
        <f t="shared" si="10"/>
        <v>34.923608417205905</v>
      </c>
    </row>
    <row r="244" spans="6:9" x14ac:dyDescent="0.2">
      <c r="F244">
        <v>39.8824408909488</v>
      </c>
      <c r="G244">
        <v>-11.287440890948801</v>
      </c>
      <c r="H244">
        <f t="shared" si="11"/>
        <v>295.7389029168645</v>
      </c>
      <c r="I244">
        <f t="shared" si="10"/>
        <v>127.40632186666306</v>
      </c>
    </row>
    <row r="245" spans="6:9" x14ac:dyDescent="0.2">
      <c r="F245">
        <v>25.887172536311329</v>
      </c>
      <c r="G245">
        <v>-2.6921725363113289</v>
      </c>
      <c r="H245">
        <f t="shared" si="11"/>
        <v>73.878638088232364</v>
      </c>
      <c r="I245">
        <f t="shared" si="10"/>
        <v>7.2477929652689737</v>
      </c>
    </row>
    <row r="246" spans="6:9" x14ac:dyDescent="0.2">
      <c r="F246">
        <v>32.091986277924505</v>
      </c>
      <c r="G246">
        <v>-11.196986277924506</v>
      </c>
      <c r="H246">
        <f t="shared" si="11"/>
        <v>72.331856779532316</v>
      </c>
      <c r="I246">
        <f t="shared" si="10"/>
        <v>125.37250170802967</v>
      </c>
    </row>
    <row r="247" spans="6:9" x14ac:dyDescent="0.2">
      <c r="F247">
        <v>16.597780628876439</v>
      </c>
      <c r="G247">
        <v>2.2972193711235604</v>
      </c>
      <c r="H247">
        <f t="shared" si="11"/>
        <v>182.09358609880073</v>
      </c>
      <c r="I247">
        <f t="shared" si="10"/>
        <v>5.2772168390653267</v>
      </c>
    </row>
    <row r="248" spans="6:9" x14ac:dyDescent="0.2">
      <c r="F248">
        <v>21.796190384836738</v>
      </c>
      <c r="G248">
        <v>3.4988096151632639</v>
      </c>
      <c r="H248">
        <f t="shared" si="11"/>
        <v>1.4438191145713941</v>
      </c>
      <c r="I248">
        <f t="shared" si="10"/>
        <v>12.241668723158908</v>
      </c>
    </row>
    <row r="249" spans="6:9" x14ac:dyDescent="0.2">
      <c r="F249">
        <v>31.124545035225996</v>
      </c>
      <c r="G249">
        <v>2.575454964774007</v>
      </c>
      <c r="H249">
        <f t="shared" si="11"/>
        <v>0.85258381039546682</v>
      </c>
      <c r="I249">
        <f t="shared" si="10"/>
        <v>6.6329682755790822</v>
      </c>
    </row>
    <row r="250" spans="6:9" x14ac:dyDescent="0.2">
      <c r="F250">
        <v>35.387522453052711</v>
      </c>
      <c r="G250">
        <v>0.66247754694728656</v>
      </c>
      <c r="H250">
        <f t="shared" si="11"/>
        <v>3.6594826011149872</v>
      </c>
      <c r="I250">
        <f t="shared" si="10"/>
        <v>0.43887650020929425</v>
      </c>
    </row>
    <row r="251" spans="6:9" x14ac:dyDescent="0.2">
      <c r="F251">
        <v>21.21947300761725</v>
      </c>
      <c r="G251">
        <v>18.430526992382749</v>
      </c>
      <c r="H251">
        <f t="shared" si="11"/>
        <v>315.70358109543946</v>
      </c>
      <c r="I251">
        <f t="shared" si="10"/>
        <v>339.68432521694911</v>
      </c>
    </row>
    <row r="252" spans="6:9" x14ac:dyDescent="0.2">
      <c r="H252" t="s">
        <v>312</v>
      </c>
      <c r="I252" t="s">
        <v>313</v>
      </c>
    </row>
    <row r="253" spans="6:9" x14ac:dyDescent="0.2">
      <c r="H253">
        <f>SUM(H177:H251)</f>
        <v>18200.201211816555</v>
      </c>
      <c r="I253">
        <f>SUM(I177:I251)</f>
        <v>8891.031196412001</v>
      </c>
    </row>
    <row r="255" spans="6:9" x14ac:dyDescent="0.2">
      <c r="H255" t="s">
        <v>293</v>
      </c>
      <c r="I255">
        <f>H253/I253</f>
        <v>2.0470292826282392</v>
      </c>
    </row>
    <row r="259" spans="9:12" x14ac:dyDescent="0.2">
      <c r="K259" s="1" t="s">
        <v>293</v>
      </c>
      <c r="L259" s="1">
        <f>I255</f>
        <v>2.0470292826282392</v>
      </c>
    </row>
    <row r="260" spans="9:12" x14ac:dyDescent="0.2">
      <c r="I260" t="s">
        <v>298</v>
      </c>
      <c r="K260" t="s">
        <v>294</v>
      </c>
    </row>
    <row r="261" spans="9:12" x14ac:dyDescent="0.2">
      <c r="I261" t="s">
        <v>299</v>
      </c>
      <c r="K261" t="s">
        <v>295</v>
      </c>
    </row>
    <row r="262" spans="9:12" x14ac:dyDescent="0.2">
      <c r="I262" t="s">
        <v>300</v>
      </c>
      <c r="K262" t="s">
        <v>296</v>
      </c>
    </row>
    <row r="263" spans="9:12" x14ac:dyDescent="0.2">
      <c r="K263" t="s">
        <v>297</v>
      </c>
    </row>
    <row r="264" spans="9:12" x14ac:dyDescent="0.2">
      <c r="I264" t="s">
        <v>301</v>
      </c>
    </row>
    <row r="265" spans="9:12" x14ac:dyDescent="0.2">
      <c r="I265" t="s">
        <v>302</v>
      </c>
    </row>
    <row r="266" spans="9:12" x14ac:dyDescent="0.2">
      <c r="I266" t="s">
        <v>303</v>
      </c>
    </row>
    <row r="268" spans="9:12" x14ac:dyDescent="0.2">
      <c r="I268" t="s">
        <v>304</v>
      </c>
    </row>
    <row r="269" spans="9:12" x14ac:dyDescent="0.2">
      <c r="I269" t="s">
        <v>305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6" sqref="I26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4"/>
  <sheetViews>
    <sheetView tabSelected="1" topLeftCell="A39" workbookViewId="0">
      <selection activeCell="C856" sqref="C856"/>
    </sheetView>
  </sheetViews>
  <sheetFormatPr baseColWidth="10" defaultRowHeight="16" x14ac:dyDescent="0.2"/>
  <cols>
    <col min="1" max="1" width="13.6640625" customWidth="1"/>
    <col min="5" max="5" width="12.33203125" customWidth="1"/>
    <col min="6" max="6" width="12.6640625" customWidth="1"/>
  </cols>
  <sheetData>
    <row r="1" spans="1:13" s="5" customFormat="1" x14ac:dyDescent="0.2">
      <c r="A1" s="5" t="s">
        <v>139</v>
      </c>
    </row>
    <row r="3" spans="1:13" x14ac:dyDescent="0.2">
      <c r="A3" t="s">
        <v>110</v>
      </c>
      <c r="B3" t="s">
        <v>0</v>
      </c>
      <c r="C3" t="s">
        <v>4</v>
      </c>
      <c r="D3" t="s">
        <v>5</v>
      </c>
      <c r="E3" t="s">
        <v>6</v>
      </c>
      <c r="F3" t="s">
        <v>7</v>
      </c>
      <c r="G3" t="s">
        <v>11</v>
      </c>
      <c r="H3" t="s">
        <v>8</v>
      </c>
      <c r="I3" t="s">
        <v>9</v>
      </c>
      <c r="J3" t="s">
        <v>10</v>
      </c>
      <c r="K3" t="s">
        <v>111</v>
      </c>
      <c r="L3" t="s">
        <v>112</v>
      </c>
      <c r="M3" s="1" t="s">
        <v>3</v>
      </c>
    </row>
    <row r="4" spans="1:13" x14ac:dyDescent="0.2">
      <c r="A4">
        <v>1</v>
      </c>
      <c r="B4" t="s">
        <v>12</v>
      </c>
      <c r="C4">
        <v>3.5</v>
      </c>
      <c r="D4">
        <v>290</v>
      </c>
      <c r="E4">
        <v>114</v>
      </c>
      <c r="F4">
        <v>196</v>
      </c>
      <c r="G4">
        <v>78</v>
      </c>
      <c r="H4">
        <v>4.032</v>
      </c>
      <c r="I4">
        <v>19.5</v>
      </c>
      <c r="J4">
        <v>20</v>
      </c>
      <c r="K4">
        <v>1</v>
      </c>
      <c r="L4">
        <v>1</v>
      </c>
      <c r="M4">
        <v>44.4</v>
      </c>
    </row>
    <row r="5" spans="1:13" x14ac:dyDescent="0.2">
      <c r="A5">
        <v>2</v>
      </c>
      <c r="B5" t="s">
        <v>12</v>
      </c>
      <c r="C5">
        <v>2.4</v>
      </c>
      <c r="D5">
        <v>201</v>
      </c>
      <c r="E5">
        <v>106.9</v>
      </c>
      <c r="F5">
        <v>182</v>
      </c>
      <c r="G5">
        <v>71</v>
      </c>
      <c r="H5">
        <v>3.0950000000000002</v>
      </c>
      <c r="I5">
        <v>13.2</v>
      </c>
      <c r="J5">
        <v>24</v>
      </c>
      <c r="K5">
        <v>0</v>
      </c>
      <c r="L5">
        <v>0</v>
      </c>
      <c r="M5">
        <v>25.9</v>
      </c>
    </row>
    <row r="6" spans="1:13" x14ac:dyDescent="0.2">
      <c r="A6">
        <v>3</v>
      </c>
      <c r="B6" t="s">
        <v>12</v>
      </c>
      <c r="C6">
        <v>2.4</v>
      </c>
      <c r="D6">
        <v>206</v>
      </c>
      <c r="E6">
        <v>108.1</v>
      </c>
      <c r="F6">
        <v>191</v>
      </c>
      <c r="G6">
        <v>73</v>
      </c>
      <c r="H6">
        <v>3.5049999999999999</v>
      </c>
      <c r="I6">
        <v>17.2</v>
      </c>
      <c r="J6">
        <v>23</v>
      </c>
      <c r="K6">
        <v>0</v>
      </c>
      <c r="L6">
        <v>0</v>
      </c>
      <c r="M6">
        <v>33</v>
      </c>
    </row>
    <row r="7" spans="1:13" x14ac:dyDescent="0.2">
      <c r="A7">
        <v>4</v>
      </c>
      <c r="B7" t="s">
        <v>12</v>
      </c>
      <c r="C7">
        <v>2</v>
      </c>
      <c r="D7">
        <v>272</v>
      </c>
      <c r="E7">
        <v>114.6</v>
      </c>
      <c r="F7">
        <v>187</v>
      </c>
      <c r="G7">
        <v>75</v>
      </c>
      <c r="H7">
        <v>3.7829999999999999</v>
      </c>
      <c r="I7">
        <v>17.100000000000001</v>
      </c>
      <c r="J7">
        <v>22</v>
      </c>
      <c r="K7">
        <v>1</v>
      </c>
      <c r="L7">
        <v>0</v>
      </c>
      <c r="M7">
        <v>37.6</v>
      </c>
    </row>
    <row r="8" spans="1:13" x14ac:dyDescent="0.2">
      <c r="A8">
        <v>5</v>
      </c>
      <c r="B8" t="s">
        <v>17</v>
      </c>
      <c r="C8">
        <v>1.8</v>
      </c>
      <c r="D8">
        <v>150</v>
      </c>
      <c r="E8">
        <v>102.6</v>
      </c>
      <c r="F8">
        <v>178</v>
      </c>
      <c r="G8">
        <v>68.2</v>
      </c>
      <c r="H8">
        <v>2.9980000000000002</v>
      </c>
      <c r="I8">
        <v>16.399999999999999</v>
      </c>
      <c r="J8">
        <v>27</v>
      </c>
      <c r="K8">
        <v>0</v>
      </c>
      <c r="L8">
        <v>1</v>
      </c>
      <c r="M8">
        <v>23.99</v>
      </c>
    </row>
    <row r="9" spans="1:13" x14ac:dyDescent="0.2">
      <c r="A9">
        <v>6</v>
      </c>
      <c r="B9" t="s">
        <v>17</v>
      </c>
      <c r="C9">
        <v>2.8</v>
      </c>
      <c r="D9">
        <v>200</v>
      </c>
      <c r="E9">
        <v>108.7</v>
      </c>
      <c r="F9">
        <v>192</v>
      </c>
      <c r="G9">
        <v>76.099999999999994</v>
      </c>
      <c r="H9">
        <v>3.5609999999999999</v>
      </c>
      <c r="I9">
        <v>18.5</v>
      </c>
      <c r="J9">
        <v>22</v>
      </c>
      <c r="K9">
        <v>0</v>
      </c>
      <c r="L9">
        <v>0</v>
      </c>
      <c r="M9">
        <v>33.950000000000003</v>
      </c>
    </row>
    <row r="10" spans="1:13" x14ac:dyDescent="0.2">
      <c r="A10">
        <v>7</v>
      </c>
      <c r="B10" t="s">
        <v>17</v>
      </c>
      <c r="C10">
        <v>2</v>
      </c>
      <c r="D10">
        <v>228</v>
      </c>
      <c r="E10">
        <v>105.5</v>
      </c>
      <c r="F10">
        <v>177</v>
      </c>
      <c r="G10">
        <v>73</v>
      </c>
      <c r="H10">
        <v>3.9049999999999998</v>
      </c>
      <c r="I10">
        <v>15.9</v>
      </c>
      <c r="J10">
        <v>19</v>
      </c>
      <c r="K10">
        <v>1</v>
      </c>
      <c r="L10">
        <v>0</v>
      </c>
      <c r="M10">
        <v>34.700000000000003</v>
      </c>
    </row>
    <row r="11" spans="1:13" x14ac:dyDescent="0.2">
      <c r="A11">
        <v>8</v>
      </c>
      <c r="B11" t="s">
        <v>17</v>
      </c>
      <c r="C11">
        <v>3</v>
      </c>
      <c r="D11">
        <v>248</v>
      </c>
      <c r="E11">
        <v>117.9</v>
      </c>
      <c r="F11">
        <v>200</v>
      </c>
      <c r="G11">
        <v>78</v>
      </c>
      <c r="H11">
        <v>4.7290000000000001</v>
      </c>
      <c r="I11">
        <v>22.5</v>
      </c>
      <c r="J11">
        <v>19</v>
      </c>
      <c r="K11">
        <v>1</v>
      </c>
      <c r="L11">
        <v>0</v>
      </c>
      <c r="M11">
        <v>53.55</v>
      </c>
    </row>
    <row r="12" spans="1:13" x14ac:dyDescent="0.2">
      <c r="A12">
        <v>9</v>
      </c>
      <c r="B12" t="s">
        <v>17</v>
      </c>
      <c r="C12">
        <v>4.2</v>
      </c>
      <c r="D12">
        <v>310</v>
      </c>
      <c r="E12">
        <v>113</v>
      </c>
      <c r="F12">
        <v>198.2</v>
      </c>
      <c r="G12">
        <v>74</v>
      </c>
      <c r="H12">
        <v>3.9020000000000001</v>
      </c>
      <c r="I12">
        <v>23.7</v>
      </c>
      <c r="J12">
        <v>21</v>
      </c>
      <c r="K12">
        <v>0</v>
      </c>
      <c r="L12">
        <v>1</v>
      </c>
      <c r="M12">
        <v>62</v>
      </c>
    </row>
    <row r="13" spans="1:13" x14ac:dyDescent="0.2">
      <c r="A13">
        <v>10</v>
      </c>
      <c r="B13" t="s">
        <v>23</v>
      </c>
      <c r="C13">
        <v>2</v>
      </c>
      <c r="D13">
        <v>248</v>
      </c>
      <c r="E13">
        <v>107.3</v>
      </c>
      <c r="F13">
        <v>187</v>
      </c>
      <c r="G13">
        <v>76</v>
      </c>
      <c r="H13">
        <v>4.4146999999999998</v>
      </c>
      <c r="I13">
        <v>17.2</v>
      </c>
      <c r="J13">
        <v>23</v>
      </c>
      <c r="K13">
        <v>1</v>
      </c>
      <c r="L13">
        <v>1</v>
      </c>
      <c r="M13">
        <v>51.1</v>
      </c>
    </row>
    <row r="14" spans="1:13" x14ac:dyDescent="0.2">
      <c r="A14">
        <v>11</v>
      </c>
      <c r="B14" t="s">
        <v>23</v>
      </c>
      <c r="C14">
        <v>2</v>
      </c>
      <c r="D14">
        <v>193</v>
      </c>
      <c r="E14">
        <v>107.3</v>
      </c>
      <c r="F14">
        <v>186</v>
      </c>
      <c r="G14">
        <v>72</v>
      </c>
      <c r="H14">
        <v>3.5819999999999999</v>
      </c>
      <c r="I14">
        <v>15.6</v>
      </c>
      <c r="J14">
        <v>26</v>
      </c>
      <c r="K14">
        <v>0</v>
      </c>
      <c r="L14">
        <v>0</v>
      </c>
      <c r="M14">
        <v>40.75</v>
      </c>
    </row>
    <row r="15" spans="1:13" x14ac:dyDescent="0.2">
      <c r="A15">
        <v>12</v>
      </c>
      <c r="B15" t="s">
        <v>23</v>
      </c>
      <c r="C15">
        <v>3</v>
      </c>
      <c r="D15">
        <v>248</v>
      </c>
      <c r="E15">
        <v>111.4</v>
      </c>
      <c r="F15">
        <v>195</v>
      </c>
      <c r="G15">
        <v>74</v>
      </c>
      <c r="H15">
        <v>3.746</v>
      </c>
      <c r="I15">
        <v>15</v>
      </c>
      <c r="J15">
        <v>25</v>
      </c>
      <c r="K15">
        <v>0</v>
      </c>
      <c r="L15">
        <v>1</v>
      </c>
      <c r="M15">
        <v>53.9</v>
      </c>
    </row>
    <row r="16" spans="1:13" x14ac:dyDescent="0.2">
      <c r="A16">
        <v>13</v>
      </c>
      <c r="B16" t="s">
        <v>27</v>
      </c>
      <c r="C16">
        <v>3</v>
      </c>
      <c r="D16">
        <v>200</v>
      </c>
      <c r="E16">
        <v>109</v>
      </c>
      <c r="F16">
        <v>185</v>
      </c>
      <c r="G16">
        <v>72</v>
      </c>
      <c r="H16">
        <v>3.9790000000000001</v>
      </c>
      <c r="I16">
        <v>14.3</v>
      </c>
      <c r="J16">
        <v>21</v>
      </c>
      <c r="K16">
        <v>0</v>
      </c>
      <c r="L16">
        <v>1</v>
      </c>
      <c r="M16">
        <v>33.07</v>
      </c>
    </row>
    <row r="17" spans="1:13" x14ac:dyDescent="0.2">
      <c r="A17">
        <v>14</v>
      </c>
      <c r="B17" t="s">
        <v>27</v>
      </c>
      <c r="C17">
        <v>1.4</v>
      </c>
      <c r="D17">
        <v>138</v>
      </c>
      <c r="E17">
        <v>109</v>
      </c>
      <c r="F17">
        <v>168</v>
      </c>
      <c r="G17">
        <v>70</v>
      </c>
      <c r="H17">
        <v>3.2370000000000001</v>
      </c>
      <c r="I17">
        <v>14</v>
      </c>
      <c r="J17">
        <v>25</v>
      </c>
      <c r="K17">
        <v>1</v>
      </c>
      <c r="L17">
        <v>1</v>
      </c>
      <c r="M17">
        <v>23.2</v>
      </c>
    </row>
    <row r="18" spans="1:13" x14ac:dyDescent="0.2">
      <c r="A18">
        <v>15</v>
      </c>
      <c r="B18" t="s">
        <v>27</v>
      </c>
      <c r="C18">
        <v>3.6</v>
      </c>
      <c r="D18">
        <v>310</v>
      </c>
      <c r="E18">
        <v>112.2</v>
      </c>
      <c r="F18">
        <v>203</v>
      </c>
      <c r="G18">
        <v>79</v>
      </c>
      <c r="H18">
        <v>4.359</v>
      </c>
      <c r="I18">
        <v>19</v>
      </c>
      <c r="J18">
        <v>18</v>
      </c>
      <c r="K18">
        <v>1</v>
      </c>
      <c r="L18">
        <v>1</v>
      </c>
      <c r="M18">
        <v>40</v>
      </c>
    </row>
    <row r="19" spans="1:13" x14ac:dyDescent="0.2">
      <c r="A19">
        <v>16</v>
      </c>
      <c r="B19" t="s">
        <v>27</v>
      </c>
      <c r="C19">
        <v>2.5</v>
      </c>
      <c r="D19">
        <v>310</v>
      </c>
      <c r="E19">
        <v>113.8</v>
      </c>
      <c r="F19">
        <v>198</v>
      </c>
      <c r="G19">
        <v>74</v>
      </c>
      <c r="H19">
        <v>3.49</v>
      </c>
      <c r="I19">
        <v>15.8</v>
      </c>
      <c r="J19">
        <v>25</v>
      </c>
      <c r="K19">
        <v>0</v>
      </c>
      <c r="L19">
        <v>1</v>
      </c>
      <c r="M19">
        <v>29.57</v>
      </c>
    </row>
    <row r="20" spans="1:13" x14ac:dyDescent="0.2">
      <c r="A20">
        <v>17</v>
      </c>
      <c r="B20" t="s">
        <v>32</v>
      </c>
      <c r="C20">
        <v>2</v>
      </c>
      <c r="D20">
        <v>268</v>
      </c>
      <c r="E20">
        <v>107.4</v>
      </c>
      <c r="F20">
        <v>196</v>
      </c>
      <c r="G20">
        <v>72</v>
      </c>
      <c r="H20">
        <v>3.6520000000000001</v>
      </c>
      <c r="I20">
        <v>19</v>
      </c>
      <c r="J20">
        <v>22</v>
      </c>
      <c r="K20">
        <v>0</v>
      </c>
      <c r="L20">
        <v>1</v>
      </c>
      <c r="M20">
        <v>46.994999999999997</v>
      </c>
    </row>
    <row r="21" spans="1:13" x14ac:dyDescent="0.2">
      <c r="A21">
        <v>18</v>
      </c>
      <c r="B21" t="s">
        <v>32</v>
      </c>
      <c r="C21">
        <v>2</v>
      </c>
      <c r="D21">
        <v>272</v>
      </c>
      <c r="E21">
        <v>108</v>
      </c>
      <c r="F21">
        <v>184</v>
      </c>
      <c r="G21">
        <v>73</v>
      </c>
      <c r="H21">
        <v>3.4180000000000001</v>
      </c>
      <c r="I21">
        <v>16</v>
      </c>
      <c r="J21">
        <v>22</v>
      </c>
      <c r="K21">
        <v>0</v>
      </c>
      <c r="L21">
        <v>0</v>
      </c>
      <c r="M21">
        <v>38.994999999999997</v>
      </c>
    </row>
    <row r="22" spans="1:13" x14ac:dyDescent="0.2">
      <c r="A22">
        <v>19</v>
      </c>
      <c r="B22" t="s">
        <v>32</v>
      </c>
      <c r="C22">
        <v>3.6</v>
      </c>
      <c r="D22">
        <v>304</v>
      </c>
      <c r="E22">
        <v>115.3</v>
      </c>
      <c r="F22">
        <v>201</v>
      </c>
      <c r="G22">
        <v>73</v>
      </c>
      <c r="H22">
        <v>4.0209999999999999</v>
      </c>
      <c r="I22">
        <v>19</v>
      </c>
      <c r="J22">
        <v>19</v>
      </c>
      <c r="K22">
        <v>0</v>
      </c>
      <c r="L22">
        <v>1</v>
      </c>
      <c r="M22">
        <v>46.795000000000002</v>
      </c>
    </row>
    <row r="23" spans="1:13" x14ac:dyDescent="0.2">
      <c r="A23">
        <v>20</v>
      </c>
      <c r="B23" t="s">
        <v>32</v>
      </c>
      <c r="C23">
        <v>6.2</v>
      </c>
      <c r="D23">
        <v>420</v>
      </c>
      <c r="E23">
        <v>117.5</v>
      </c>
      <c r="F23">
        <v>204</v>
      </c>
      <c r="G23">
        <v>81</v>
      </c>
      <c r="H23">
        <v>5.5720000000000001</v>
      </c>
      <c r="I23">
        <v>26</v>
      </c>
      <c r="J23">
        <v>14</v>
      </c>
      <c r="K23">
        <v>1</v>
      </c>
      <c r="L23">
        <v>0</v>
      </c>
      <c r="M23">
        <v>75.194999999999993</v>
      </c>
    </row>
    <row r="24" spans="1:13" x14ac:dyDescent="0.2">
      <c r="A24">
        <v>21</v>
      </c>
      <c r="B24" t="s">
        <v>37</v>
      </c>
      <c r="C24">
        <v>2</v>
      </c>
      <c r="D24">
        <v>160</v>
      </c>
      <c r="E24">
        <v>111.4</v>
      </c>
      <c r="F24">
        <v>194</v>
      </c>
      <c r="G24">
        <v>73</v>
      </c>
      <c r="H24">
        <v>3.1259999999999999</v>
      </c>
      <c r="I24">
        <v>15.8</v>
      </c>
      <c r="J24">
        <v>29</v>
      </c>
      <c r="K24">
        <v>0</v>
      </c>
      <c r="L24">
        <v>1</v>
      </c>
      <c r="M24">
        <v>22.09</v>
      </c>
    </row>
    <row r="25" spans="1:13" x14ac:dyDescent="0.2">
      <c r="A25">
        <v>22</v>
      </c>
      <c r="B25" t="s">
        <v>37</v>
      </c>
      <c r="C25">
        <v>5.3</v>
      </c>
      <c r="D25">
        <v>345</v>
      </c>
      <c r="E25">
        <v>130</v>
      </c>
      <c r="F25">
        <v>224</v>
      </c>
      <c r="G25">
        <v>81</v>
      </c>
      <c r="H25">
        <v>5.5860000000000003</v>
      </c>
      <c r="I25">
        <v>31</v>
      </c>
      <c r="J25">
        <v>15</v>
      </c>
      <c r="K25">
        <v>1</v>
      </c>
      <c r="L25">
        <v>1</v>
      </c>
      <c r="M25">
        <v>51.7</v>
      </c>
    </row>
    <row r="26" spans="1:13" x14ac:dyDescent="0.2">
      <c r="A26">
        <v>23</v>
      </c>
      <c r="B26" t="s">
        <v>37</v>
      </c>
      <c r="C26">
        <v>3.6</v>
      </c>
      <c r="D26">
        <v>305</v>
      </c>
      <c r="E26">
        <v>111.7</v>
      </c>
      <c r="F26">
        <v>201</v>
      </c>
      <c r="G26">
        <v>73</v>
      </c>
      <c r="H26">
        <v>3.6819999999999999</v>
      </c>
      <c r="I26">
        <v>18.5</v>
      </c>
      <c r="J26">
        <v>19</v>
      </c>
      <c r="K26">
        <v>0</v>
      </c>
      <c r="L26">
        <v>0</v>
      </c>
      <c r="M26">
        <v>31.6</v>
      </c>
    </row>
    <row r="27" spans="1:13" x14ac:dyDescent="0.2">
      <c r="A27">
        <v>24</v>
      </c>
      <c r="B27" t="s">
        <v>37</v>
      </c>
      <c r="C27">
        <v>3.6</v>
      </c>
      <c r="D27">
        <v>275</v>
      </c>
      <c r="E27">
        <v>110.7</v>
      </c>
      <c r="F27">
        <v>188</v>
      </c>
      <c r="G27">
        <v>75</v>
      </c>
      <c r="H27">
        <v>3.351</v>
      </c>
      <c r="I27">
        <v>16.8</v>
      </c>
      <c r="J27">
        <v>22</v>
      </c>
      <c r="K27">
        <v>0</v>
      </c>
      <c r="L27">
        <v>1</v>
      </c>
      <c r="M27">
        <v>25</v>
      </c>
    </row>
    <row r="28" spans="1:13" x14ac:dyDescent="0.2">
      <c r="A28">
        <v>25</v>
      </c>
      <c r="B28" t="s">
        <v>42</v>
      </c>
      <c r="C28">
        <v>3.6</v>
      </c>
      <c r="D28">
        <v>287</v>
      </c>
      <c r="E28">
        <v>108</v>
      </c>
      <c r="F28">
        <v>204</v>
      </c>
      <c r="G28">
        <v>80</v>
      </c>
      <c r="H28">
        <v>2.911</v>
      </c>
      <c r="I28">
        <v>16</v>
      </c>
      <c r="J28">
        <v>27</v>
      </c>
      <c r="K28">
        <v>1</v>
      </c>
      <c r="L28">
        <v>0</v>
      </c>
      <c r="M28">
        <v>26.98</v>
      </c>
    </row>
    <row r="29" spans="1:13" x14ac:dyDescent="0.2">
      <c r="A29">
        <v>26</v>
      </c>
      <c r="B29" t="s">
        <v>42</v>
      </c>
      <c r="C29">
        <v>2.5</v>
      </c>
      <c r="D29">
        <v>168</v>
      </c>
      <c r="E29">
        <v>106</v>
      </c>
      <c r="F29">
        <v>193</v>
      </c>
      <c r="G29">
        <v>69.2</v>
      </c>
      <c r="H29">
        <v>3.3319999999999999</v>
      </c>
      <c r="I29">
        <v>16</v>
      </c>
      <c r="J29">
        <v>24</v>
      </c>
      <c r="K29">
        <v>1</v>
      </c>
      <c r="L29">
        <v>1</v>
      </c>
      <c r="M29">
        <v>33.75</v>
      </c>
    </row>
    <row r="30" spans="1:13" x14ac:dyDescent="0.2">
      <c r="A30">
        <v>27</v>
      </c>
      <c r="B30" t="s">
        <v>42</v>
      </c>
      <c r="C30">
        <v>3.6</v>
      </c>
      <c r="D30">
        <v>363</v>
      </c>
      <c r="E30">
        <v>113</v>
      </c>
      <c r="F30">
        <v>197.8</v>
      </c>
      <c r="G30">
        <v>74.400000000000006</v>
      </c>
      <c r="H30">
        <v>4.38</v>
      </c>
      <c r="I30">
        <v>17</v>
      </c>
      <c r="J30">
        <v>30</v>
      </c>
      <c r="K30">
        <v>0</v>
      </c>
      <c r="L30">
        <v>0</v>
      </c>
      <c r="M30">
        <v>29.47</v>
      </c>
    </row>
    <row r="31" spans="1:13" x14ac:dyDescent="0.2">
      <c r="A31">
        <v>28</v>
      </c>
      <c r="B31" t="s">
        <v>45</v>
      </c>
      <c r="C31">
        <v>8.4</v>
      </c>
      <c r="D31">
        <v>600</v>
      </c>
      <c r="E31">
        <v>96.2</v>
      </c>
      <c r="F31">
        <v>176.7</v>
      </c>
      <c r="G31">
        <v>75.7</v>
      </c>
      <c r="H31">
        <v>3.375</v>
      </c>
      <c r="I31">
        <v>19</v>
      </c>
      <c r="J31">
        <v>16</v>
      </c>
      <c r="K31">
        <v>0</v>
      </c>
      <c r="L31">
        <v>0</v>
      </c>
      <c r="M31">
        <v>129.94999999999999</v>
      </c>
    </row>
    <row r="32" spans="1:13" x14ac:dyDescent="0.2">
      <c r="A32">
        <v>29</v>
      </c>
      <c r="B32" t="s">
        <v>45</v>
      </c>
      <c r="C32">
        <v>2.4</v>
      </c>
      <c r="D32">
        <v>150</v>
      </c>
      <c r="E32">
        <v>113.3</v>
      </c>
      <c r="F32">
        <v>203</v>
      </c>
      <c r="G32">
        <v>79</v>
      </c>
      <c r="H32">
        <v>3.5329999999999999</v>
      </c>
      <c r="I32">
        <v>20</v>
      </c>
      <c r="J32">
        <v>24</v>
      </c>
      <c r="K32">
        <v>1</v>
      </c>
      <c r="L32">
        <v>0</v>
      </c>
      <c r="M32">
        <v>27.04</v>
      </c>
    </row>
    <row r="33" spans="1:13" x14ac:dyDescent="0.2">
      <c r="A33">
        <v>30</v>
      </c>
      <c r="B33" t="s">
        <v>45</v>
      </c>
      <c r="C33">
        <v>5.7</v>
      </c>
      <c r="D33">
        <v>293</v>
      </c>
      <c r="E33">
        <v>115.7</v>
      </c>
      <c r="F33">
        <v>193.5</v>
      </c>
      <c r="G33">
        <v>71.7</v>
      </c>
      <c r="H33">
        <v>4.3940000000000001</v>
      </c>
      <c r="I33">
        <v>25</v>
      </c>
      <c r="J33">
        <v>17</v>
      </c>
      <c r="K33">
        <v>1</v>
      </c>
      <c r="L33">
        <v>1</v>
      </c>
      <c r="M33">
        <v>30.49</v>
      </c>
    </row>
    <row r="34" spans="1:13" x14ac:dyDescent="0.2">
      <c r="A34">
        <v>31</v>
      </c>
      <c r="B34" t="s">
        <v>45</v>
      </c>
      <c r="C34">
        <v>3.6</v>
      </c>
      <c r="D34">
        <v>300</v>
      </c>
      <c r="E34">
        <v>138.69999999999999</v>
      </c>
      <c r="F34">
        <v>224.2</v>
      </c>
      <c r="G34">
        <v>79.3</v>
      </c>
      <c r="H34">
        <v>3.93</v>
      </c>
      <c r="I34">
        <v>26</v>
      </c>
      <c r="J34">
        <v>20</v>
      </c>
      <c r="K34">
        <v>0</v>
      </c>
      <c r="L34">
        <v>0</v>
      </c>
      <c r="M34">
        <v>29.47</v>
      </c>
    </row>
    <row r="35" spans="1:13" x14ac:dyDescent="0.2">
      <c r="A35">
        <v>32</v>
      </c>
      <c r="B35" t="s">
        <v>50</v>
      </c>
      <c r="C35">
        <v>2</v>
      </c>
      <c r="D35">
        <v>107</v>
      </c>
      <c r="E35">
        <v>104.2</v>
      </c>
      <c r="F35">
        <v>172</v>
      </c>
      <c r="G35">
        <v>72</v>
      </c>
      <c r="H35">
        <v>2.9350000000000001</v>
      </c>
      <c r="I35">
        <v>12.4</v>
      </c>
      <c r="J35">
        <v>30</v>
      </c>
      <c r="K35">
        <v>0</v>
      </c>
      <c r="L35">
        <v>1</v>
      </c>
      <c r="M35">
        <v>17.95</v>
      </c>
    </row>
    <row r="36" spans="1:13" x14ac:dyDescent="0.2">
      <c r="A36">
        <v>33</v>
      </c>
      <c r="B36" t="s">
        <v>50</v>
      </c>
      <c r="C36">
        <v>5</v>
      </c>
      <c r="D36">
        <v>310</v>
      </c>
      <c r="E36">
        <v>101.3</v>
      </c>
      <c r="F36">
        <v>183.2</v>
      </c>
      <c r="G36">
        <v>73.099999999999994</v>
      </c>
      <c r="H36">
        <v>3.2029999999999998</v>
      </c>
      <c r="I36">
        <v>15.7</v>
      </c>
      <c r="J36">
        <v>24</v>
      </c>
      <c r="K36">
        <v>0</v>
      </c>
      <c r="L36">
        <v>1</v>
      </c>
      <c r="M36">
        <v>26.67</v>
      </c>
    </row>
    <row r="37" spans="1:13" x14ac:dyDescent="0.2">
      <c r="A37">
        <v>34</v>
      </c>
      <c r="B37" t="s">
        <v>50</v>
      </c>
      <c r="C37">
        <v>3</v>
      </c>
      <c r="D37">
        <v>288</v>
      </c>
      <c r="E37">
        <v>108.5</v>
      </c>
      <c r="F37">
        <v>203</v>
      </c>
      <c r="G37">
        <v>76</v>
      </c>
      <c r="H37">
        <v>3.3679999999999999</v>
      </c>
      <c r="I37">
        <v>16</v>
      </c>
      <c r="J37">
        <v>24</v>
      </c>
      <c r="K37">
        <v>0</v>
      </c>
      <c r="L37">
        <v>1</v>
      </c>
      <c r="M37">
        <v>27.8</v>
      </c>
    </row>
    <row r="38" spans="1:13" x14ac:dyDescent="0.2">
      <c r="A38">
        <v>35</v>
      </c>
      <c r="B38" t="s">
        <v>54</v>
      </c>
      <c r="C38">
        <v>1.5</v>
      </c>
      <c r="D38">
        <v>158</v>
      </c>
      <c r="E38">
        <v>103.2</v>
      </c>
      <c r="F38">
        <v>177</v>
      </c>
      <c r="G38">
        <v>71</v>
      </c>
      <c r="H38">
        <v>2.339</v>
      </c>
      <c r="I38">
        <v>11.9</v>
      </c>
      <c r="J38">
        <v>32</v>
      </c>
      <c r="K38">
        <v>0</v>
      </c>
      <c r="L38">
        <v>1</v>
      </c>
      <c r="M38">
        <v>19.75</v>
      </c>
    </row>
    <row r="39" spans="1:13" x14ac:dyDescent="0.2">
      <c r="A39">
        <v>36</v>
      </c>
      <c r="B39" t="s">
        <v>54</v>
      </c>
      <c r="C39">
        <v>2</v>
      </c>
      <c r="D39">
        <v>192</v>
      </c>
      <c r="E39">
        <v>106.9</v>
      </c>
      <c r="F39">
        <v>192</v>
      </c>
      <c r="G39">
        <v>73</v>
      </c>
      <c r="H39">
        <v>2.9319999999999999</v>
      </c>
      <c r="I39">
        <v>17.100000000000001</v>
      </c>
      <c r="J39">
        <v>30</v>
      </c>
      <c r="K39">
        <v>0</v>
      </c>
      <c r="L39">
        <v>1</v>
      </c>
      <c r="M39">
        <v>23.87</v>
      </c>
    </row>
    <row r="40" spans="1:13" x14ac:dyDescent="0.2">
      <c r="A40">
        <v>37</v>
      </c>
      <c r="B40" t="s">
        <v>54</v>
      </c>
      <c r="C40">
        <v>2.4</v>
      </c>
      <c r="D40">
        <v>184</v>
      </c>
      <c r="E40">
        <v>103.2</v>
      </c>
      <c r="F40">
        <v>181</v>
      </c>
      <c r="G40">
        <v>73</v>
      </c>
      <c r="H40">
        <v>3.2189999999999999</v>
      </c>
      <c r="I40">
        <v>15.3</v>
      </c>
      <c r="J40">
        <v>28</v>
      </c>
      <c r="K40">
        <v>1</v>
      </c>
      <c r="L40">
        <v>0</v>
      </c>
      <c r="M40">
        <v>24.45</v>
      </c>
    </row>
    <row r="41" spans="1:13" x14ac:dyDescent="0.2">
      <c r="A41">
        <v>38</v>
      </c>
      <c r="B41" t="s">
        <v>58</v>
      </c>
      <c r="C41">
        <v>1.6</v>
      </c>
      <c r="D41">
        <v>120</v>
      </c>
      <c r="E41">
        <v>96.1</v>
      </c>
      <c r="F41">
        <v>173</v>
      </c>
      <c r="G41">
        <v>68</v>
      </c>
      <c r="H41">
        <v>2.2400000000000002</v>
      </c>
      <c r="I41">
        <v>11.9</v>
      </c>
      <c r="J41">
        <v>33</v>
      </c>
      <c r="K41">
        <v>0</v>
      </c>
      <c r="L41">
        <v>1</v>
      </c>
      <c r="M41">
        <v>15.195</v>
      </c>
    </row>
    <row r="42" spans="1:13" x14ac:dyDescent="0.2">
      <c r="A42">
        <v>39</v>
      </c>
      <c r="B42" t="s">
        <v>58</v>
      </c>
      <c r="C42">
        <v>2</v>
      </c>
      <c r="D42">
        <v>178</v>
      </c>
      <c r="E42">
        <v>106.3</v>
      </c>
      <c r="F42">
        <v>185.4</v>
      </c>
      <c r="G42">
        <v>71.599999999999994</v>
      </c>
      <c r="H42">
        <v>3.0720000000000001</v>
      </c>
      <c r="I42">
        <v>18.5</v>
      </c>
      <c r="J42">
        <v>28</v>
      </c>
      <c r="K42">
        <v>0</v>
      </c>
      <c r="L42">
        <v>1</v>
      </c>
      <c r="M42">
        <v>22.65</v>
      </c>
    </row>
    <row r="43" spans="1:13" x14ac:dyDescent="0.2">
      <c r="A43">
        <v>40</v>
      </c>
      <c r="B43" t="s">
        <v>61</v>
      </c>
      <c r="C43">
        <v>3</v>
      </c>
      <c r="D43">
        <v>300</v>
      </c>
      <c r="E43">
        <v>108.3</v>
      </c>
      <c r="F43">
        <v>190</v>
      </c>
      <c r="G43">
        <v>72</v>
      </c>
      <c r="H43">
        <v>3.3420000000000001</v>
      </c>
      <c r="I43">
        <v>18.5</v>
      </c>
      <c r="J43">
        <v>25</v>
      </c>
      <c r="K43">
        <v>0</v>
      </c>
      <c r="L43">
        <v>1</v>
      </c>
      <c r="M43">
        <v>36.4</v>
      </c>
    </row>
    <row r="44" spans="1:13" x14ac:dyDescent="0.2">
      <c r="A44">
        <v>41</v>
      </c>
      <c r="B44" t="s">
        <v>63</v>
      </c>
      <c r="C44">
        <v>3</v>
      </c>
      <c r="D44">
        <v>247</v>
      </c>
      <c r="E44">
        <v>114.5</v>
      </c>
      <c r="F44">
        <v>195</v>
      </c>
      <c r="G44">
        <v>78</v>
      </c>
      <c r="H44">
        <v>3.65</v>
      </c>
      <c r="I44">
        <v>18.399999999999999</v>
      </c>
      <c r="J44">
        <v>25</v>
      </c>
      <c r="K44">
        <v>0</v>
      </c>
      <c r="L44">
        <v>0</v>
      </c>
      <c r="M44">
        <v>51.1</v>
      </c>
    </row>
    <row r="45" spans="1:13" x14ac:dyDescent="0.2">
      <c r="A45">
        <v>42</v>
      </c>
      <c r="B45" t="s">
        <v>65</v>
      </c>
      <c r="C45">
        <v>3.6</v>
      </c>
      <c r="D45">
        <v>293</v>
      </c>
      <c r="E45">
        <v>101.4</v>
      </c>
      <c r="F45">
        <v>189</v>
      </c>
      <c r="G45">
        <v>77</v>
      </c>
      <c r="H45">
        <v>3.194</v>
      </c>
      <c r="I45">
        <v>20</v>
      </c>
      <c r="J45">
        <v>20</v>
      </c>
      <c r="K45">
        <v>1</v>
      </c>
      <c r="L45">
        <v>1</v>
      </c>
      <c r="M45">
        <v>32.049999999999997</v>
      </c>
    </row>
    <row r="46" spans="1:13" x14ac:dyDescent="0.2">
      <c r="A46">
        <v>43</v>
      </c>
      <c r="B46" t="s">
        <v>67</v>
      </c>
      <c r="C46">
        <v>2.5</v>
      </c>
      <c r="D46">
        <v>215</v>
      </c>
      <c r="E46">
        <v>105.1</v>
      </c>
      <c r="F46">
        <v>196</v>
      </c>
      <c r="G46">
        <v>73</v>
      </c>
      <c r="H46">
        <v>3.3730000000000002</v>
      </c>
      <c r="I46">
        <v>18.5</v>
      </c>
      <c r="J46">
        <v>43</v>
      </c>
      <c r="K46">
        <v>0</v>
      </c>
      <c r="L46">
        <v>0</v>
      </c>
      <c r="M46">
        <v>39.9</v>
      </c>
    </row>
    <row r="47" spans="1:13" x14ac:dyDescent="0.2">
      <c r="A47">
        <v>44</v>
      </c>
      <c r="B47" t="s">
        <v>67</v>
      </c>
      <c r="C47">
        <v>3.5</v>
      </c>
      <c r="D47">
        <v>416</v>
      </c>
      <c r="E47">
        <v>112.2</v>
      </c>
      <c r="F47">
        <v>206</v>
      </c>
      <c r="G47">
        <v>75</v>
      </c>
      <c r="H47">
        <v>3.89</v>
      </c>
      <c r="I47">
        <v>22.5</v>
      </c>
      <c r="J47">
        <v>22</v>
      </c>
      <c r="K47">
        <v>0</v>
      </c>
      <c r="L47">
        <v>0</v>
      </c>
      <c r="M47">
        <v>75.45</v>
      </c>
    </row>
    <row r="48" spans="1:13" x14ac:dyDescent="0.2">
      <c r="A48">
        <v>45</v>
      </c>
      <c r="B48" t="s">
        <v>67</v>
      </c>
      <c r="C48">
        <v>3.5</v>
      </c>
      <c r="D48">
        <v>295</v>
      </c>
      <c r="E48">
        <v>103</v>
      </c>
      <c r="F48">
        <v>193</v>
      </c>
      <c r="G48">
        <v>75</v>
      </c>
      <c r="H48">
        <v>3.9</v>
      </c>
      <c r="I48">
        <v>17.2</v>
      </c>
      <c r="J48">
        <v>21</v>
      </c>
      <c r="K48">
        <v>1</v>
      </c>
      <c r="L48">
        <v>0</v>
      </c>
      <c r="M48">
        <v>44.15</v>
      </c>
    </row>
    <row r="49" spans="1:13" x14ac:dyDescent="0.2">
      <c r="A49">
        <v>46</v>
      </c>
      <c r="B49" t="s">
        <v>71</v>
      </c>
      <c r="C49">
        <v>2.7</v>
      </c>
      <c r="D49">
        <v>305</v>
      </c>
      <c r="E49">
        <v>109</v>
      </c>
      <c r="F49">
        <v>201</v>
      </c>
      <c r="G49">
        <v>75</v>
      </c>
      <c r="H49">
        <v>3.8679999999999999</v>
      </c>
      <c r="I49">
        <v>20</v>
      </c>
      <c r="J49">
        <v>18</v>
      </c>
      <c r="K49">
        <v>0</v>
      </c>
      <c r="L49">
        <v>1</v>
      </c>
      <c r="M49">
        <v>46.31</v>
      </c>
    </row>
    <row r="50" spans="1:13" x14ac:dyDescent="0.2">
      <c r="A50">
        <v>47</v>
      </c>
      <c r="B50" t="s">
        <v>71</v>
      </c>
      <c r="C50">
        <v>3.5</v>
      </c>
      <c r="D50">
        <v>450</v>
      </c>
      <c r="E50">
        <v>119</v>
      </c>
      <c r="F50">
        <v>210</v>
      </c>
      <c r="G50">
        <v>79.900000000000006</v>
      </c>
      <c r="H50">
        <v>5.3929999999999998</v>
      </c>
      <c r="I50">
        <v>30</v>
      </c>
      <c r="J50">
        <v>16</v>
      </c>
      <c r="K50">
        <v>1</v>
      </c>
      <c r="L50">
        <v>0</v>
      </c>
      <c r="M50">
        <v>75.83</v>
      </c>
    </row>
    <row r="51" spans="1:13" x14ac:dyDescent="0.2">
      <c r="A51">
        <v>48</v>
      </c>
      <c r="B51" t="s">
        <v>74</v>
      </c>
      <c r="C51">
        <v>2</v>
      </c>
      <c r="D51">
        <v>255</v>
      </c>
      <c r="E51">
        <v>105.9</v>
      </c>
      <c r="F51">
        <v>185</v>
      </c>
      <c r="G51">
        <v>71</v>
      </c>
      <c r="H51">
        <v>3.25</v>
      </c>
      <c r="I51">
        <v>16.399999999999999</v>
      </c>
      <c r="J51">
        <v>24</v>
      </c>
      <c r="K51">
        <v>0</v>
      </c>
      <c r="L51">
        <v>0</v>
      </c>
      <c r="M51">
        <v>41.4</v>
      </c>
    </row>
    <row r="52" spans="1:13" x14ac:dyDescent="0.2">
      <c r="A52">
        <v>49</v>
      </c>
      <c r="B52" t="s">
        <v>74</v>
      </c>
      <c r="C52">
        <v>3</v>
      </c>
      <c r="D52">
        <v>255</v>
      </c>
      <c r="E52">
        <v>111.5</v>
      </c>
      <c r="F52">
        <v>189.4</v>
      </c>
      <c r="G52">
        <v>70.8</v>
      </c>
      <c r="H52">
        <v>3.823</v>
      </c>
      <c r="I52">
        <v>21.1</v>
      </c>
      <c r="J52">
        <v>25</v>
      </c>
      <c r="K52">
        <v>0</v>
      </c>
      <c r="L52">
        <v>1</v>
      </c>
      <c r="M52">
        <v>54.05</v>
      </c>
    </row>
    <row r="53" spans="1:13" x14ac:dyDescent="0.2">
      <c r="A53">
        <v>50</v>
      </c>
      <c r="B53" t="s">
        <v>74</v>
      </c>
      <c r="C53">
        <v>4.7</v>
      </c>
      <c r="D53">
        <v>362</v>
      </c>
      <c r="E53">
        <v>99</v>
      </c>
      <c r="F53">
        <v>182</v>
      </c>
      <c r="G53">
        <v>74</v>
      </c>
      <c r="H53">
        <v>4.125</v>
      </c>
      <c r="I53">
        <v>21.1</v>
      </c>
      <c r="J53">
        <v>20</v>
      </c>
      <c r="K53">
        <v>0</v>
      </c>
      <c r="L53">
        <v>1</v>
      </c>
      <c r="M53">
        <v>91</v>
      </c>
    </row>
    <row r="54" spans="1:13" x14ac:dyDescent="0.2">
      <c r="A54">
        <v>51</v>
      </c>
      <c r="B54" t="s">
        <v>74</v>
      </c>
      <c r="C54">
        <v>3</v>
      </c>
      <c r="D54">
        <v>255</v>
      </c>
      <c r="E54">
        <v>113.1</v>
      </c>
      <c r="F54">
        <v>187</v>
      </c>
      <c r="G54">
        <v>76</v>
      </c>
      <c r="H54">
        <v>4.3</v>
      </c>
      <c r="I54">
        <v>17.399999999999999</v>
      </c>
      <c r="J54">
        <v>22</v>
      </c>
      <c r="K54">
        <v>1</v>
      </c>
      <c r="L54">
        <v>1</v>
      </c>
      <c r="M54">
        <v>42.5</v>
      </c>
    </row>
    <row r="55" spans="1:13" x14ac:dyDescent="0.2">
      <c r="A55">
        <v>52</v>
      </c>
      <c r="B55" t="s">
        <v>74</v>
      </c>
      <c r="C55">
        <v>5.5</v>
      </c>
      <c r="D55">
        <v>329</v>
      </c>
      <c r="E55">
        <v>114.8</v>
      </c>
      <c r="F55">
        <v>189</v>
      </c>
      <c r="G55">
        <v>76</v>
      </c>
      <c r="H55">
        <v>4.7510000000000003</v>
      </c>
      <c r="I55">
        <v>24.6</v>
      </c>
      <c r="J55">
        <v>23</v>
      </c>
      <c r="K55">
        <v>1</v>
      </c>
      <c r="L55">
        <v>0</v>
      </c>
      <c r="M55">
        <v>55.7</v>
      </c>
    </row>
    <row r="56" spans="1:13" x14ac:dyDescent="0.2">
      <c r="A56">
        <v>53</v>
      </c>
      <c r="B56" t="s">
        <v>74</v>
      </c>
      <c r="C56">
        <v>4</v>
      </c>
      <c r="D56">
        <v>362</v>
      </c>
      <c r="E56">
        <v>121.5</v>
      </c>
      <c r="F56">
        <v>199</v>
      </c>
      <c r="G56">
        <v>75</v>
      </c>
      <c r="H56">
        <v>4.133</v>
      </c>
      <c r="I56">
        <v>23.2</v>
      </c>
      <c r="J56">
        <v>21</v>
      </c>
      <c r="K56">
        <v>0</v>
      </c>
      <c r="L56">
        <v>1</v>
      </c>
      <c r="M56">
        <v>94.25</v>
      </c>
    </row>
    <row r="57" spans="1:13" x14ac:dyDescent="0.2">
      <c r="A57">
        <v>54</v>
      </c>
      <c r="B57" t="s">
        <v>81</v>
      </c>
      <c r="C57">
        <v>1.5</v>
      </c>
      <c r="D57">
        <v>154</v>
      </c>
      <c r="E57">
        <v>100.8</v>
      </c>
      <c r="F57">
        <v>173</v>
      </c>
      <c r="G57">
        <v>71</v>
      </c>
      <c r="H57">
        <v>3.3</v>
      </c>
      <c r="I57">
        <v>15.9</v>
      </c>
      <c r="J57">
        <v>26</v>
      </c>
      <c r="K57">
        <v>0</v>
      </c>
      <c r="L57">
        <v>0</v>
      </c>
      <c r="M57">
        <v>22.85</v>
      </c>
    </row>
    <row r="58" spans="1:13" x14ac:dyDescent="0.2">
      <c r="A58">
        <v>55</v>
      </c>
      <c r="B58" t="s">
        <v>83</v>
      </c>
      <c r="C58">
        <v>1.6</v>
      </c>
      <c r="D58">
        <v>124</v>
      </c>
      <c r="E58">
        <v>99.8</v>
      </c>
      <c r="F58">
        <v>182</v>
      </c>
      <c r="G58">
        <v>69</v>
      </c>
      <c r="H58">
        <v>2.593</v>
      </c>
      <c r="I58">
        <v>13.2</v>
      </c>
      <c r="J58">
        <v>29</v>
      </c>
      <c r="K58">
        <v>0</v>
      </c>
      <c r="L58">
        <v>0</v>
      </c>
      <c r="M58">
        <v>17.89</v>
      </c>
    </row>
    <row r="59" spans="1:13" x14ac:dyDescent="0.2">
      <c r="A59">
        <v>56</v>
      </c>
      <c r="B59" t="s">
        <v>83</v>
      </c>
      <c r="C59">
        <v>2</v>
      </c>
      <c r="D59">
        <v>182</v>
      </c>
      <c r="E59">
        <v>103.1</v>
      </c>
      <c r="F59">
        <v>193</v>
      </c>
      <c r="G59">
        <v>73</v>
      </c>
      <c r="H59">
        <v>3.012</v>
      </c>
      <c r="I59">
        <v>16.2</v>
      </c>
      <c r="J59">
        <v>28</v>
      </c>
      <c r="K59">
        <v>0</v>
      </c>
      <c r="L59">
        <v>1</v>
      </c>
      <c r="M59">
        <v>24.1</v>
      </c>
    </row>
    <row r="60" spans="1:13" x14ac:dyDescent="0.2">
      <c r="A60">
        <v>57</v>
      </c>
      <c r="B60" t="s">
        <v>83</v>
      </c>
      <c r="C60">
        <v>2.5</v>
      </c>
      <c r="D60">
        <v>170</v>
      </c>
      <c r="E60">
        <v>106.5</v>
      </c>
      <c r="F60">
        <v>185</v>
      </c>
      <c r="G60">
        <v>72</v>
      </c>
      <c r="H60">
        <v>3.464</v>
      </c>
      <c r="I60">
        <v>14.5</v>
      </c>
      <c r="J60">
        <v>26</v>
      </c>
      <c r="K60">
        <v>1</v>
      </c>
      <c r="L60">
        <v>1</v>
      </c>
      <c r="M60">
        <v>25.2</v>
      </c>
    </row>
    <row r="61" spans="1:13" x14ac:dyDescent="0.2">
      <c r="A61">
        <v>58</v>
      </c>
      <c r="B61" t="s">
        <v>83</v>
      </c>
      <c r="C61">
        <v>3.5</v>
      </c>
      <c r="D61">
        <v>300</v>
      </c>
      <c r="E61">
        <v>108.3</v>
      </c>
      <c r="F61">
        <v>193</v>
      </c>
      <c r="G61">
        <v>73</v>
      </c>
      <c r="H61">
        <v>3.294</v>
      </c>
      <c r="I61">
        <v>18.5</v>
      </c>
      <c r="J61">
        <v>20</v>
      </c>
      <c r="K61">
        <v>0</v>
      </c>
      <c r="L61">
        <v>0</v>
      </c>
      <c r="M61">
        <v>34.25</v>
      </c>
    </row>
    <row r="62" spans="1:13" x14ac:dyDescent="0.2">
      <c r="A62">
        <v>59</v>
      </c>
      <c r="B62" t="s">
        <v>88</v>
      </c>
      <c r="C62">
        <v>2.7</v>
      </c>
      <c r="D62">
        <v>265</v>
      </c>
      <c r="E62">
        <v>95.2</v>
      </c>
      <c r="F62">
        <v>172</v>
      </c>
      <c r="G62">
        <v>71</v>
      </c>
      <c r="H62">
        <v>2.8879999999999999</v>
      </c>
      <c r="I62">
        <v>17</v>
      </c>
      <c r="J62">
        <v>22</v>
      </c>
      <c r="K62">
        <v>0</v>
      </c>
      <c r="L62">
        <v>0</v>
      </c>
      <c r="M62">
        <v>59</v>
      </c>
    </row>
    <row r="63" spans="1:13" x14ac:dyDescent="0.2">
      <c r="A63">
        <v>60</v>
      </c>
      <c r="B63" t="s">
        <v>88</v>
      </c>
      <c r="C63">
        <v>3</v>
      </c>
      <c r="D63">
        <v>335</v>
      </c>
      <c r="E63">
        <v>92.6</v>
      </c>
      <c r="F63">
        <v>194</v>
      </c>
      <c r="G63">
        <v>78</v>
      </c>
      <c r="H63">
        <v>4.58</v>
      </c>
      <c r="I63">
        <v>17</v>
      </c>
      <c r="J63">
        <v>19</v>
      </c>
      <c r="K63">
        <v>0</v>
      </c>
      <c r="L63">
        <v>1</v>
      </c>
      <c r="M63">
        <v>66.8</v>
      </c>
    </row>
    <row r="64" spans="1:13" x14ac:dyDescent="0.2">
      <c r="A64">
        <v>61</v>
      </c>
      <c r="B64" t="s">
        <v>91</v>
      </c>
      <c r="C64">
        <v>2.5</v>
      </c>
      <c r="D64">
        <v>268</v>
      </c>
      <c r="E64">
        <v>104</v>
      </c>
      <c r="F64">
        <v>181</v>
      </c>
      <c r="G64">
        <v>71</v>
      </c>
      <c r="H64">
        <v>3.294</v>
      </c>
      <c r="I64">
        <v>15.9</v>
      </c>
      <c r="J64">
        <v>21</v>
      </c>
      <c r="K64">
        <v>0</v>
      </c>
      <c r="L64">
        <v>1</v>
      </c>
      <c r="M64">
        <v>27.495000000000001</v>
      </c>
    </row>
    <row r="65" spans="1:13" x14ac:dyDescent="0.2">
      <c r="A65">
        <v>62</v>
      </c>
      <c r="B65" t="s">
        <v>91</v>
      </c>
      <c r="C65">
        <v>2.5</v>
      </c>
      <c r="D65">
        <v>182</v>
      </c>
      <c r="E65">
        <v>99.4</v>
      </c>
      <c r="F65">
        <v>182</v>
      </c>
      <c r="G65">
        <v>71</v>
      </c>
      <c r="H65">
        <v>3.125</v>
      </c>
      <c r="I65">
        <v>16.600000000000001</v>
      </c>
      <c r="J65">
        <v>26</v>
      </c>
      <c r="K65">
        <v>1</v>
      </c>
      <c r="L65">
        <v>1</v>
      </c>
      <c r="M65">
        <v>24.495000000000001</v>
      </c>
    </row>
    <row r="66" spans="1:13" x14ac:dyDescent="0.2">
      <c r="A66">
        <v>63</v>
      </c>
      <c r="B66" t="s">
        <v>91</v>
      </c>
      <c r="C66">
        <v>2.4</v>
      </c>
      <c r="D66">
        <v>182</v>
      </c>
      <c r="E66">
        <v>103.5</v>
      </c>
      <c r="F66">
        <v>191</v>
      </c>
      <c r="G66">
        <v>73</v>
      </c>
      <c r="H66">
        <v>3.415</v>
      </c>
      <c r="I66">
        <v>18.5</v>
      </c>
      <c r="J66">
        <v>26</v>
      </c>
      <c r="K66">
        <v>1</v>
      </c>
      <c r="L66">
        <v>1</v>
      </c>
      <c r="M66">
        <v>26.645</v>
      </c>
    </row>
    <row r="67" spans="1:13" x14ac:dyDescent="0.2">
      <c r="A67">
        <v>64</v>
      </c>
      <c r="B67" t="s">
        <v>95</v>
      </c>
      <c r="C67">
        <v>1.8</v>
      </c>
      <c r="D67">
        <v>139</v>
      </c>
      <c r="E67">
        <v>97</v>
      </c>
      <c r="F67">
        <v>183</v>
      </c>
      <c r="G67">
        <v>70</v>
      </c>
      <c r="H67">
        <v>2.8</v>
      </c>
      <c r="I67">
        <v>13.2</v>
      </c>
      <c r="J67">
        <v>30</v>
      </c>
      <c r="K67">
        <v>0</v>
      </c>
      <c r="L67">
        <v>0</v>
      </c>
      <c r="M67">
        <v>19.600000000000001</v>
      </c>
    </row>
    <row r="68" spans="1:13" x14ac:dyDescent="0.2">
      <c r="A68">
        <v>65</v>
      </c>
      <c r="B68" t="s">
        <v>95</v>
      </c>
      <c r="C68">
        <v>2.5</v>
      </c>
      <c r="D68">
        <v>176</v>
      </c>
      <c r="E68">
        <v>94.9</v>
      </c>
      <c r="F68">
        <v>181</v>
      </c>
      <c r="G68">
        <v>73</v>
      </c>
      <c r="H68">
        <v>3.4550000000000001</v>
      </c>
      <c r="I68">
        <v>15.9</v>
      </c>
      <c r="J68">
        <v>23</v>
      </c>
      <c r="K68">
        <v>1</v>
      </c>
      <c r="L68">
        <v>1</v>
      </c>
      <c r="M68">
        <v>25.85</v>
      </c>
    </row>
    <row r="69" spans="1:13" x14ac:dyDescent="0.2">
      <c r="A69">
        <v>66</v>
      </c>
      <c r="B69" t="s">
        <v>95</v>
      </c>
      <c r="C69">
        <v>2.5</v>
      </c>
      <c r="D69">
        <v>203</v>
      </c>
      <c r="E69">
        <v>105.2</v>
      </c>
      <c r="F69">
        <v>192</v>
      </c>
      <c r="G69">
        <v>72</v>
      </c>
      <c r="H69">
        <v>2.9980000000000002</v>
      </c>
      <c r="I69">
        <v>14.5</v>
      </c>
      <c r="J69">
        <v>29</v>
      </c>
      <c r="K69">
        <v>0</v>
      </c>
      <c r="L69">
        <v>0</v>
      </c>
      <c r="M69">
        <v>24.295000000000002</v>
      </c>
    </row>
    <row r="70" spans="1:13" x14ac:dyDescent="0.2">
      <c r="A70">
        <v>67</v>
      </c>
      <c r="B70" t="s">
        <v>95</v>
      </c>
      <c r="C70">
        <v>4</v>
      </c>
      <c r="D70">
        <v>150</v>
      </c>
      <c r="E70">
        <v>105.3</v>
      </c>
      <c r="F70">
        <v>190</v>
      </c>
      <c r="G70">
        <v>76</v>
      </c>
      <c r="H70">
        <v>4.4400000000000004</v>
      </c>
      <c r="I70">
        <v>23</v>
      </c>
      <c r="J70">
        <v>22</v>
      </c>
      <c r="K70">
        <v>1</v>
      </c>
      <c r="L70">
        <v>0</v>
      </c>
      <c r="M70">
        <v>36.020000000000003</v>
      </c>
    </row>
    <row r="71" spans="1:13" x14ac:dyDescent="0.2">
      <c r="A71">
        <v>68</v>
      </c>
      <c r="B71" t="s">
        <v>100</v>
      </c>
      <c r="C71">
        <v>2</v>
      </c>
      <c r="D71">
        <v>228</v>
      </c>
      <c r="E71">
        <v>98.9</v>
      </c>
      <c r="F71">
        <v>168</v>
      </c>
      <c r="G71">
        <v>71</v>
      </c>
      <c r="H71">
        <v>3.0619999999999998</v>
      </c>
      <c r="I71">
        <v>13.2</v>
      </c>
      <c r="J71">
        <v>25</v>
      </c>
      <c r="K71">
        <v>0</v>
      </c>
      <c r="L71">
        <v>0</v>
      </c>
      <c r="M71">
        <v>28.594999999999999</v>
      </c>
    </row>
    <row r="72" spans="1:13" x14ac:dyDescent="0.2">
      <c r="A72">
        <v>69</v>
      </c>
      <c r="B72" t="s">
        <v>100</v>
      </c>
      <c r="C72">
        <v>1.4</v>
      </c>
      <c r="D72">
        <v>147</v>
      </c>
      <c r="E72">
        <v>98.9</v>
      </c>
      <c r="F72">
        <v>168</v>
      </c>
      <c r="G72">
        <v>71</v>
      </c>
      <c r="H72">
        <v>3.2</v>
      </c>
      <c r="I72">
        <v>13.2</v>
      </c>
      <c r="J72">
        <v>29</v>
      </c>
      <c r="K72">
        <v>0</v>
      </c>
      <c r="L72">
        <v>0</v>
      </c>
      <c r="M72">
        <v>23.195</v>
      </c>
    </row>
    <row r="73" spans="1:13" x14ac:dyDescent="0.2">
      <c r="A73">
        <v>70</v>
      </c>
      <c r="B73" t="s">
        <v>100</v>
      </c>
      <c r="C73">
        <v>2</v>
      </c>
      <c r="D73">
        <v>174</v>
      </c>
      <c r="E73">
        <v>98.9</v>
      </c>
      <c r="F73">
        <v>169</v>
      </c>
      <c r="G73">
        <v>72</v>
      </c>
      <c r="H73">
        <v>3.0449999999999999</v>
      </c>
      <c r="I73">
        <v>14.5</v>
      </c>
      <c r="J73">
        <v>26</v>
      </c>
      <c r="K73">
        <v>0</v>
      </c>
      <c r="L73">
        <v>1</v>
      </c>
      <c r="M73">
        <v>20.895</v>
      </c>
    </row>
    <row r="74" spans="1:13" x14ac:dyDescent="0.2">
      <c r="A74">
        <v>71</v>
      </c>
      <c r="B74" t="s">
        <v>100</v>
      </c>
      <c r="C74">
        <v>1.4</v>
      </c>
      <c r="D74">
        <v>147</v>
      </c>
      <c r="E74">
        <v>98.9</v>
      </c>
      <c r="F74">
        <v>185</v>
      </c>
      <c r="G74">
        <v>71</v>
      </c>
      <c r="H74">
        <v>2.8879999999999999</v>
      </c>
      <c r="I74">
        <v>13.2</v>
      </c>
      <c r="J74">
        <v>30</v>
      </c>
      <c r="K74">
        <v>0</v>
      </c>
      <c r="L74">
        <v>1</v>
      </c>
      <c r="M74">
        <v>18.895</v>
      </c>
    </row>
    <row r="75" spans="1:13" x14ac:dyDescent="0.2">
      <c r="A75">
        <v>72</v>
      </c>
      <c r="B75" t="s">
        <v>100</v>
      </c>
      <c r="C75">
        <v>2</v>
      </c>
      <c r="D75">
        <v>150</v>
      </c>
      <c r="E75">
        <v>106.4</v>
      </c>
      <c r="F75">
        <v>192</v>
      </c>
      <c r="G75">
        <v>72</v>
      </c>
      <c r="H75">
        <v>3.0430000000000001</v>
      </c>
      <c r="I75">
        <v>18.5</v>
      </c>
      <c r="J75">
        <v>25</v>
      </c>
      <c r="K75">
        <v>0</v>
      </c>
      <c r="L75">
        <v>0</v>
      </c>
      <c r="M75">
        <v>25.295000000000002</v>
      </c>
    </row>
    <row r="76" spans="1:13" x14ac:dyDescent="0.2">
      <c r="A76">
        <v>73</v>
      </c>
      <c r="B76" t="s">
        <v>106</v>
      </c>
      <c r="C76">
        <v>2</v>
      </c>
      <c r="D76">
        <v>187</v>
      </c>
      <c r="E76">
        <v>100.5</v>
      </c>
      <c r="F76">
        <v>174</v>
      </c>
      <c r="G76">
        <v>73</v>
      </c>
      <c r="H76">
        <v>3.5739999999999998</v>
      </c>
      <c r="I76">
        <v>14.2</v>
      </c>
      <c r="J76">
        <v>23</v>
      </c>
      <c r="K76">
        <v>1</v>
      </c>
      <c r="L76">
        <v>0</v>
      </c>
      <c r="M76">
        <v>33.700000000000003</v>
      </c>
    </row>
    <row r="77" spans="1:13" x14ac:dyDescent="0.2">
      <c r="A77">
        <v>74</v>
      </c>
      <c r="B77" t="s">
        <v>106</v>
      </c>
      <c r="C77">
        <v>2</v>
      </c>
      <c r="D77">
        <v>250</v>
      </c>
      <c r="E77">
        <v>104.9</v>
      </c>
      <c r="F77">
        <v>187</v>
      </c>
      <c r="G77">
        <v>80</v>
      </c>
      <c r="H77">
        <v>3.657</v>
      </c>
      <c r="I77">
        <v>14.5</v>
      </c>
      <c r="J77">
        <v>23</v>
      </c>
      <c r="K77">
        <v>0</v>
      </c>
      <c r="L77">
        <v>1</v>
      </c>
      <c r="M77">
        <v>36.049999999999997</v>
      </c>
    </row>
    <row r="78" spans="1:13" x14ac:dyDescent="0.2">
      <c r="A78">
        <v>75</v>
      </c>
      <c r="B78" t="s">
        <v>106</v>
      </c>
      <c r="C78">
        <v>2</v>
      </c>
      <c r="D78">
        <v>168</v>
      </c>
      <c r="E78">
        <v>113.1</v>
      </c>
      <c r="F78">
        <v>187</v>
      </c>
      <c r="G78">
        <v>73</v>
      </c>
      <c r="H78">
        <v>3.9550000000000001</v>
      </c>
      <c r="I78">
        <v>14.5</v>
      </c>
      <c r="J78">
        <v>23</v>
      </c>
      <c r="K78">
        <v>1</v>
      </c>
      <c r="L78">
        <v>1</v>
      </c>
      <c r="M78">
        <v>39.65</v>
      </c>
    </row>
    <row r="82" spans="1:6" x14ac:dyDescent="0.2">
      <c r="A82" t="s">
        <v>113</v>
      </c>
    </row>
    <row r="83" spans="1:6" ht="17" thickBot="1" x14ac:dyDescent="0.25"/>
    <row r="84" spans="1:6" x14ac:dyDescent="0.2">
      <c r="A84" s="6" t="s">
        <v>114</v>
      </c>
      <c r="B84" s="6"/>
    </row>
    <row r="85" spans="1:6" x14ac:dyDescent="0.2">
      <c r="A85" s="2" t="s">
        <v>115</v>
      </c>
      <c r="B85" s="2">
        <v>0.85079609354346764</v>
      </c>
    </row>
    <row r="86" spans="1:6" x14ac:dyDescent="0.2">
      <c r="A86" s="2" t="s">
        <v>116</v>
      </c>
      <c r="B86" s="2">
        <v>0.7238539927888249</v>
      </c>
    </row>
    <row r="87" spans="1:6" x14ac:dyDescent="0.2">
      <c r="A87" s="2" t="s">
        <v>117</v>
      </c>
      <c r="B87" s="2">
        <v>0.68070617916207876</v>
      </c>
    </row>
    <row r="88" spans="1:6" x14ac:dyDescent="0.2">
      <c r="A88" s="2" t="s">
        <v>118</v>
      </c>
      <c r="B88" s="2">
        <v>11.274471128563642</v>
      </c>
    </row>
    <row r="89" spans="1:6" ht="17" thickBot="1" x14ac:dyDescent="0.25">
      <c r="A89" s="3" t="s">
        <v>119</v>
      </c>
      <c r="B89" s="3">
        <v>75</v>
      </c>
    </row>
    <row r="91" spans="1:6" ht="17" thickBot="1" x14ac:dyDescent="0.25">
      <c r="A91" t="s">
        <v>120</v>
      </c>
    </row>
    <row r="92" spans="1:6" x14ac:dyDescent="0.2">
      <c r="A92" s="4"/>
      <c r="B92" s="4" t="s">
        <v>125</v>
      </c>
      <c r="C92" s="4" t="s">
        <v>126</v>
      </c>
      <c r="D92" s="4" t="s">
        <v>127</v>
      </c>
      <c r="E92" s="4" t="s">
        <v>128</v>
      </c>
      <c r="F92" s="4" t="s">
        <v>129</v>
      </c>
    </row>
    <row r="93" spans="1:6" x14ac:dyDescent="0.2">
      <c r="A93" s="2" t="s">
        <v>121</v>
      </c>
      <c r="B93" s="2">
        <v>10</v>
      </c>
      <c r="C93" s="2">
        <v>21324.778938022504</v>
      </c>
      <c r="D93" s="2">
        <v>2132.4778938022505</v>
      </c>
      <c r="E93" s="2">
        <v>16.776145346565794</v>
      </c>
      <c r="F93" s="2">
        <v>2.2155855502631146E-14</v>
      </c>
    </row>
    <row r="94" spans="1:6" x14ac:dyDescent="0.2">
      <c r="A94" s="2" t="s">
        <v>122</v>
      </c>
      <c r="B94" s="2">
        <v>64</v>
      </c>
      <c r="C94" s="2">
        <v>8135.2767506441669</v>
      </c>
      <c r="D94" s="2">
        <v>127.11369922881511</v>
      </c>
      <c r="E94" s="2"/>
      <c r="F94" s="2"/>
    </row>
    <row r="95" spans="1:6" ht="17" thickBot="1" x14ac:dyDescent="0.25">
      <c r="A95" s="3" t="s">
        <v>123</v>
      </c>
      <c r="B95" s="3">
        <v>74</v>
      </c>
      <c r="C95" s="3">
        <v>29460.055688666671</v>
      </c>
      <c r="D95" s="3"/>
      <c r="E95" s="3"/>
      <c r="F95" s="3"/>
    </row>
    <row r="96" spans="1:6" ht="17" thickBot="1" x14ac:dyDescent="0.25"/>
    <row r="97" spans="1:13" x14ac:dyDescent="0.2">
      <c r="A97" s="4"/>
      <c r="B97" s="4" t="s">
        <v>130</v>
      </c>
      <c r="C97" s="4" t="s">
        <v>118</v>
      </c>
      <c r="D97" s="4" t="s">
        <v>131</v>
      </c>
      <c r="E97" s="4" t="s">
        <v>132</v>
      </c>
      <c r="F97" s="4" t="s">
        <v>133</v>
      </c>
      <c r="G97" s="4" t="s">
        <v>134</v>
      </c>
      <c r="H97" s="4" t="s">
        <v>135</v>
      </c>
      <c r="I97" s="4" t="s">
        <v>136</v>
      </c>
    </row>
    <row r="98" spans="1:13" x14ac:dyDescent="0.2">
      <c r="A98" s="2" t="s">
        <v>124</v>
      </c>
      <c r="B98" s="2">
        <v>63.333436910998955</v>
      </c>
      <c r="C98" s="2">
        <v>44.717648140796619</v>
      </c>
      <c r="D98" s="2">
        <v>1.4162962397214907</v>
      </c>
      <c r="E98" s="2">
        <v>0.1615376798474778</v>
      </c>
      <c r="F98" s="2">
        <v>-26.000334851215015</v>
      </c>
      <c r="G98" s="2">
        <v>152.66720867321294</v>
      </c>
      <c r="H98" s="2">
        <v>-26.000334851215015</v>
      </c>
      <c r="I98" s="2">
        <v>152.66720867321294</v>
      </c>
    </row>
    <row r="99" spans="1:13" x14ac:dyDescent="0.2">
      <c r="A99" s="2" t="s">
        <v>4</v>
      </c>
      <c r="B99" s="2">
        <v>-6.5406046128042669E-2</v>
      </c>
      <c r="C99" s="2">
        <v>1.956037505463404</v>
      </c>
      <c r="D99" s="8">
        <v>-3.3438032729616478E-2</v>
      </c>
      <c r="E99" s="2">
        <v>0.97342934885779364</v>
      </c>
      <c r="F99" s="2">
        <v>-3.9730401757498961</v>
      </c>
      <c r="G99" s="2">
        <v>3.842228083493811</v>
      </c>
      <c r="H99" s="2">
        <v>-3.9730401757498961</v>
      </c>
      <c r="I99" s="2">
        <v>3.842228083493811</v>
      </c>
    </row>
    <row r="100" spans="1:13" x14ac:dyDescent="0.2">
      <c r="A100" s="2" t="s">
        <v>5</v>
      </c>
      <c r="B100" s="2">
        <v>0.15280679277594669</v>
      </c>
      <c r="C100" s="2">
        <v>3.0433361329094178E-2</v>
      </c>
      <c r="D100" s="2">
        <v>5.0210290977573999</v>
      </c>
      <c r="E100" s="2">
        <v>4.3712316423471149E-6</v>
      </c>
      <c r="F100" s="2">
        <v>9.2009164368249852E-2</v>
      </c>
      <c r="G100" s="2">
        <v>0.21360442118364353</v>
      </c>
      <c r="H100" s="2">
        <v>9.2009164368249852E-2</v>
      </c>
      <c r="I100" s="2">
        <v>0.21360442118364353</v>
      </c>
    </row>
    <row r="101" spans="1:13" x14ac:dyDescent="0.2">
      <c r="A101" s="2" t="s">
        <v>6</v>
      </c>
      <c r="B101" s="2">
        <v>-0.39304074988078741</v>
      </c>
      <c r="C101" s="2">
        <v>0.28672762493616455</v>
      </c>
      <c r="D101" s="2">
        <v>-1.3707808934290577</v>
      </c>
      <c r="E101" s="2">
        <v>0.17523162695681568</v>
      </c>
      <c r="F101" s="2">
        <v>-0.96584502892784529</v>
      </c>
      <c r="G101" s="2">
        <v>0.17976352916627047</v>
      </c>
      <c r="H101" s="2">
        <v>-0.96584502892784529</v>
      </c>
      <c r="I101" s="2">
        <v>0.17976352916627047</v>
      </c>
    </row>
    <row r="102" spans="1:13" x14ac:dyDescent="0.2">
      <c r="A102" s="2" t="s">
        <v>7</v>
      </c>
      <c r="B102" s="2">
        <v>-0.46964928306752995</v>
      </c>
      <c r="C102" s="2">
        <v>0.22732470767008361</v>
      </c>
      <c r="D102" s="2">
        <v>-2.0659843264777535</v>
      </c>
      <c r="E102" s="2">
        <v>4.2883012452643254E-2</v>
      </c>
      <c r="F102" s="2">
        <v>-0.92378259273915719</v>
      </c>
      <c r="G102" s="2">
        <v>-1.551597339590266E-2</v>
      </c>
      <c r="H102" s="2">
        <v>-0.92378259273915719</v>
      </c>
      <c r="I102" s="2">
        <v>-1.551597339590266E-2</v>
      </c>
    </row>
    <row r="103" spans="1:13" x14ac:dyDescent="0.2">
      <c r="A103" s="2" t="s">
        <v>11</v>
      </c>
      <c r="B103" s="2">
        <v>0.20903401522123158</v>
      </c>
      <c r="C103" s="2">
        <v>0.72417793982708567</v>
      </c>
      <c r="D103" s="2">
        <v>0.28865007303473411</v>
      </c>
      <c r="E103" s="2">
        <v>0.7737820303244286</v>
      </c>
      <c r="F103" s="2">
        <v>-1.2376777301740332</v>
      </c>
      <c r="G103" s="2">
        <v>1.6557457606164963</v>
      </c>
      <c r="H103" s="2">
        <v>-1.2376777301740332</v>
      </c>
      <c r="I103" s="2">
        <v>1.6557457606164963</v>
      </c>
    </row>
    <row r="104" spans="1:13" x14ac:dyDescent="0.2">
      <c r="A104" s="2" t="s">
        <v>8</v>
      </c>
      <c r="B104" s="2">
        <v>7.6975099767876758</v>
      </c>
      <c r="C104" s="2">
        <v>3.8944557976985181</v>
      </c>
      <c r="D104" s="2">
        <v>1.9765303232704874</v>
      </c>
      <c r="E104" s="2">
        <v>5.2407426490815867E-2</v>
      </c>
      <c r="F104" s="2">
        <v>-8.2559857704129769E-2</v>
      </c>
      <c r="G104" s="2">
        <v>15.477579811279481</v>
      </c>
      <c r="H104" s="2">
        <v>-8.2559857704129769E-2</v>
      </c>
      <c r="I104" s="2">
        <v>15.477579811279481</v>
      </c>
    </row>
    <row r="105" spans="1:13" x14ac:dyDescent="0.2">
      <c r="A105" s="2" t="s">
        <v>9</v>
      </c>
      <c r="B105" s="2">
        <v>1.4005848358098532</v>
      </c>
      <c r="C105" s="2">
        <v>0.69779566965996909</v>
      </c>
      <c r="D105" s="2">
        <v>2.0071561012872841</v>
      </c>
      <c r="E105" s="2">
        <v>4.8960375792285786E-2</v>
      </c>
      <c r="F105" s="2">
        <v>6.5777338756582981E-3</v>
      </c>
      <c r="G105" s="2">
        <v>2.7945919377440482</v>
      </c>
      <c r="H105" s="2">
        <v>6.5777338756582981E-3</v>
      </c>
      <c r="I105" s="2">
        <v>2.7945919377440482</v>
      </c>
    </row>
    <row r="106" spans="1:13" x14ac:dyDescent="0.2">
      <c r="A106" s="2" t="s">
        <v>10</v>
      </c>
      <c r="B106" s="2">
        <v>0.11865697524785118</v>
      </c>
      <c r="C106" s="2">
        <v>0.4301894460726729</v>
      </c>
      <c r="D106" s="2">
        <v>0.27582493325000396</v>
      </c>
      <c r="E106" s="2">
        <v>0.78357120641361244</v>
      </c>
      <c r="F106" s="2">
        <v>-0.74074523814603044</v>
      </c>
      <c r="G106" s="2">
        <v>0.97805918864173291</v>
      </c>
      <c r="H106" s="2">
        <v>-0.74074523814603044</v>
      </c>
      <c r="I106" s="2">
        <v>0.97805918864173291</v>
      </c>
    </row>
    <row r="107" spans="1:13" x14ac:dyDescent="0.2">
      <c r="A107" s="2" t="s">
        <v>111</v>
      </c>
      <c r="B107" s="2">
        <v>-4.8066178093138259</v>
      </c>
      <c r="C107" s="2">
        <v>3.5291722635174998</v>
      </c>
      <c r="D107" s="2">
        <v>-1.3619674672732198</v>
      </c>
      <c r="E107" s="2">
        <v>0.17798292258596732</v>
      </c>
      <c r="F107" s="2">
        <v>-11.856949895338239</v>
      </c>
      <c r="G107" s="2">
        <v>2.2437142767105875</v>
      </c>
      <c r="H107" s="2">
        <v>-11.856949895338239</v>
      </c>
      <c r="I107" s="2">
        <v>2.2437142767105875</v>
      </c>
    </row>
    <row r="108" spans="1:13" ht="17" thickBot="1" x14ac:dyDescent="0.25">
      <c r="A108" s="3" t="s">
        <v>112</v>
      </c>
      <c r="B108" s="3">
        <v>-0.1256521542075951</v>
      </c>
      <c r="C108" s="3">
        <v>2.6897839177478966</v>
      </c>
      <c r="D108" s="3">
        <v>-4.6714590483833807E-2</v>
      </c>
      <c r="E108" s="3">
        <v>0.96288616657292891</v>
      </c>
      <c r="F108" s="3">
        <v>-5.4991132503993967</v>
      </c>
      <c r="G108" s="3">
        <v>5.2478089419842071</v>
      </c>
      <c r="H108" s="3">
        <v>-5.4991132503993967</v>
      </c>
      <c r="I108" s="3">
        <v>5.2478089419842071</v>
      </c>
    </row>
    <row r="109" spans="1:13" s="5" customFormat="1" x14ac:dyDescent="0.2">
      <c r="D109" s="5" t="s">
        <v>140</v>
      </c>
    </row>
    <row r="112" spans="1:13" x14ac:dyDescent="0.2">
      <c r="A112" t="s">
        <v>110</v>
      </c>
      <c r="B112" t="s">
        <v>0</v>
      </c>
      <c r="C112" t="s">
        <v>5</v>
      </c>
      <c r="D112" t="s">
        <v>6</v>
      </c>
      <c r="E112" t="s">
        <v>7</v>
      </c>
      <c r="F112" t="s">
        <v>11</v>
      </c>
      <c r="G112" t="s">
        <v>8</v>
      </c>
      <c r="H112" t="s">
        <v>9</v>
      </c>
      <c r="I112" t="s">
        <v>10</v>
      </c>
      <c r="J112" t="s">
        <v>111</v>
      </c>
      <c r="K112" t="s">
        <v>112</v>
      </c>
      <c r="L112" t="s">
        <v>4</v>
      </c>
      <c r="M112" s="1" t="s">
        <v>3</v>
      </c>
    </row>
    <row r="113" spans="1:13" x14ac:dyDescent="0.2">
      <c r="A113">
        <v>1</v>
      </c>
      <c r="B113" t="s">
        <v>12</v>
      </c>
      <c r="C113">
        <v>290</v>
      </c>
      <c r="D113">
        <v>114</v>
      </c>
      <c r="E113">
        <v>196</v>
      </c>
      <c r="F113">
        <v>78</v>
      </c>
      <c r="G113">
        <v>4.032</v>
      </c>
      <c r="H113">
        <v>19.5</v>
      </c>
      <c r="I113">
        <v>20</v>
      </c>
      <c r="J113">
        <v>1</v>
      </c>
      <c r="K113">
        <v>1</v>
      </c>
      <c r="L113">
        <v>3.5</v>
      </c>
      <c r="M113">
        <v>44.4</v>
      </c>
    </row>
    <row r="114" spans="1:13" x14ac:dyDescent="0.2">
      <c r="A114">
        <v>2</v>
      </c>
      <c r="B114" t="s">
        <v>12</v>
      </c>
      <c r="C114">
        <v>201</v>
      </c>
      <c r="D114">
        <v>106.9</v>
      </c>
      <c r="E114">
        <v>182</v>
      </c>
      <c r="F114">
        <v>71</v>
      </c>
      <c r="G114">
        <v>3.0950000000000002</v>
      </c>
      <c r="H114">
        <v>13.2</v>
      </c>
      <c r="I114">
        <v>24</v>
      </c>
      <c r="J114">
        <v>0</v>
      </c>
      <c r="K114">
        <v>0</v>
      </c>
      <c r="L114">
        <v>2.4</v>
      </c>
      <c r="M114">
        <v>25.9</v>
      </c>
    </row>
    <row r="115" spans="1:13" x14ac:dyDescent="0.2">
      <c r="A115">
        <v>3</v>
      </c>
      <c r="B115" t="s">
        <v>12</v>
      </c>
      <c r="C115">
        <v>206</v>
      </c>
      <c r="D115">
        <v>108.1</v>
      </c>
      <c r="E115">
        <v>191</v>
      </c>
      <c r="F115">
        <v>73</v>
      </c>
      <c r="G115">
        <v>3.5049999999999999</v>
      </c>
      <c r="H115">
        <v>17.2</v>
      </c>
      <c r="I115">
        <v>23</v>
      </c>
      <c r="J115">
        <v>0</v>
      </c>
      <c r="K115">
        <v>0</v>
      </c>
      <c r="L115">
        <v>2.4</v>
      </c>
      <c r="M115">
        <v>33</v>
      </c>
    </row>
    <row r="116" spans="1:13" x14ac:dyDescent="0.2">
      <c r="A116">
        <v>4</v>
      </c>
      <c r="B116" t="s">
        <v>12</v>
      </c>
      <c r="C116">
        <v>272</v>
      </c>
      <c r="D116">
        <v>114.6</v>
      </c>
      <c r="E116">
        <v>187</v>
      </c>
      <c r="F116">
        <v>75</v>
      </c>
      <c r="G116">
        <v>3.7829999999999999</v>
      </c>
      <c r="H116">
        <v>17.100000000000001</v>
      </c>
      <c r="I116">
        <v>22</v>
      </c>
      <c r="J116">
        <v>1</v>
      </c>
      <c r="K116">
        <v>0</v>
      </c>
      <c r="L116">
        <v>2</v>
      </c>
      <c r="M116">
        <v>37.6</v>
      </c>
    </row>
    <row r="117" spans="1:13" x14ac:dyDescent="0.2">
      <c r="A117">
        <v>5</v>
      </c>
      <c r="B117" t="s">
        <v>17</v>
      </c>
      <c r="C117">
        <v>150</v>
      </c>
      <c r="D117">
        <v>102.6</v>
      </c>
      <c r="E117">
        <v>178</v>
      </c>
      <c r="F117">
        <v>68.2</v>
      </c>
      <c r="G117">
        <v>2.9980000000000002</v>
      </c>
      <c r="H117">
        <v>16.399999999999999</v>
      </c>
      <c r="I117">
        <v>27</v>
      </c>
      <c r="J117">
        <v>0</v>
      </c>
      <c r="K117">
        <v>1</v>
      </c>
      <c r="L117">
        <v>1.8</v>
      </c>
      <c r="M117">
        <v>23.99</v>
      </c>
    </row>
    <row r="118" spans="1:13" x14ac:dyDescent="0.2">
      <c r="A118">
        <v>6</v>
      </c>
      <c r="B118" t="s">
        <v>17</v>
      </c>
      <c r="C118">
        <v>200</v>
      </c>
      <c r="D118">
        <v>108.7</v>
      </c>
      <c r="E118">
        <v>192</v>
      </c>
      <c r="F118">
        <v>76.099999999999994</v>
      </c>
      <c r="G118">
        <v>3.5609999999999999</v>
      </c>
      <c r="H118">
        <v>18.5</v>
      </c>
      <c r="I118">
        <v>22</v>
      </c>
      <c r="J118">
        <v>0</v>
      </c>
      <c r="K118">
        <v>0</v>
      </c>
      <c r="L118">
        <v>2.8</v>
      </c>
      <c r="M118">
        <v>33.950000000000003</v>
      </c>
    </row>
    <row r="119" spans="1:13" x14ac:dyDescent="0.2">
      <c r="A119">
        <v>7</v>
      </c>
      <c r="B119" t="s">
        <v>17</v>
      </c>
      <c r="C119">
        <v>228</v>
      </c>
      <c r="D119">
        <v>105.5</v>
      </c>
      <c r="E119">
        <v>177</v>
      </c>
      <c r="F119">
        <v>73</v>
      </c>
      <c r="G119">
        <v>3.9049999999999998</v>
      </c>
      <c r="H119">
        <v>15.9</v>
      </c>
      <c r="I119">
        <v>19</v>
      </c>
      <c r="J119">
        <v>1</v>
      </c>
      <c r="K119">
        <v>0</v>
      </c>
      <c r="L119">
        <v>2</v>
      </c>
      <c r="M119">
        <v>34.700000000000003</v>
      </c>
    </row>
    <row r="120" spans="1:13" x14ac:dyDescent="0.2">
      <c r="A120">
        <v>8</v>
      </c>
      <c r="B120" t="s">
        <v>17</v>
      </c>
      <c r="C120">
        <v>248</v>
      </c>
      <c r="D120">
        <v>117.9</v>
      </c>
      <c r="E120">
        <v>200</v>
      </c>
      <c r="F120">
        <v>78</v>
      </c>
      <c r="G120">
        <v>4.7290000000000001</v>
      </c>
      <c r="H120">
        <v>22.5</v>
      </c>
      <c r="I120">
        <v>19</v>
      </c>
      <c r="J120">
        <v>1</v>
      </c>
      <c r="K120">
        <v>0</v>
      </c>
      <c r="L120">
        <v>3</v>
      </c>
      <c r="M120">
        <v>53.55</v>
      </c>
    </row>
    <row r="121" spans="1:13" x14ac:dyDescent="0.2">
      <c r="A121">
        <v>9</v>
      </c>
      <c r="B121" t="s">
        <v>17</v>
      </c>
      <c r="C121">
        <v>310</v>
      </c>
      <c r="D121">
        <v>113</v>
      </c>
      <c r="E121">
        <v>198.2</v>
      </c>
      <c r="F121">
        <v>74</v>
      </c>
      <c r="G121">
        <v>3.9020000000000001</v>
      </c>
      <c r="H121">
        <v>23.7</v>
      </c>
      <c r="I121">
        <v>21</v>
      </c>
      <c r="J121">
        <v>0</v>
      </c>
      <c r="K121">
        <v>1</v>
      </c>
      <c r="L121">
        <v>4.2</v>
      </c>
      <c r="M121">
        <v>62</v>
      </c>
    </row>
    <row r="122" spans="1:13" x14ac:dyDescent="0.2">
      <c r="A122">
        <v>10</v>
      </c>
      <c r="B122" t="s">
        <v>23</v>
      </c>
      <c r="C122">
        <v>248</v>
      </c>
      <c r="D122">
        <v>107.3</v>
      </c>
      <c r="E122">
        <v>187</v>
      </c>
      <c r="F122">
        <v>76</v>
      </c>
      <c r="G122">
        <v>4.4146999999999998</v>
      </c>
      <c r="H122">
        <v>17.2</v>
      </c>
      <c r="I122">
        <v>23</v>
      </c>
      <c r="J122">
        <v>1</v>
      </c>
      <c r="K122">
        <v>1</v>
      </c>
      <c r="L122">
        <v>2</v>
      </c>
      <c r="M122">
        <v>51.1</v>
      </c>
    </row>
    <row r="123" spans="1:13" x14ac:dyDescent="0.2">
      <c r="A123">
        <v>11</v>
      </c>
      <c r="B123" t="s">
        <v>23</v>
      </c>
      <c r="C123">
        <v>193</v>
      </c>
      <c r="D123">
        <v>107.3</v>
      </c>
      <c r="E123">
        <v>186</v>
      </c>
      <c r="F123">
        <v>72</v>
      </c>
      <c r="G123">
        <v>3.5819999999999999</v>
      </c>
      <c r="H123">
        <v>15.6</v>
      </c>
      <c r="I123">
        <v>26</v>
      </c>
      <c r="J123">
        <v>0</v>
      </c>
      <c r="K123">
        <v>0</v>
      </c>
      <c r="L123">
        <v>2</v>
      </c>
      <c r="M123">
        <v>40.75</v>
      </c>
    </row>
    <row r="124" spans="1:13" x14ac:dyDescent="0.2">
      <c r="A124">
        <v>12</v>
      </c>
      <c r="B124" t="s">
        <v>23</v>
      </c>
      <c r="C124">
        <v>248</v>
      </c>
      <c r="D124">
        <v>111.4</v>
      </c>
      <c r="E124">
        <v>195</v>
      </c>
      <c r="F124">
        <v>74</v>
      </c>
      <c r="G124">
        <v>3.746</v>
      </c>
      <c r="H124">
        <v>15</v>
      </c>
      <c r="I124">
        <v>25</v>
      </c>
      <c r="J124">
        <v>0</v>
      </c>
      <c r="K124">
        <v>1</v>
      </c>
      <c r="L124">
        <v>3</v>
      </c>
      <c r="M124">
        <v>53.9</v>
      </c>
    </row>
    <row r="125" spans="1:13" x14ac:dyDescent="0.2">
      <c r="A125">
        <v>13</v>
      </c>
      <c r="B125" t="s">
        <v>27</v>
      </c>
      <c r="C125">
        <v>200</v>
      </c>
      <c r="D125">
        <v>109</v>
      </c>
      <c r="E125">
        <v>185</v>
      </c>
      <c r="F125">
        <v>72</v>
      </c>
      <c r="G125">
        <v>3.9790000000000001</v>
      </c>
      <c r="H125">
        <v>14.3</v>
      </c>
      <c r="I125">
        <v>21</v>
      </c>
      <c r="J125">
        <v>0</v>
      </c>
      <c r="K125">
        <v>1</v>
      </c>
      <c r="L125">
        <v>3</v>
      </c>
      <c r="M125">
        <v>33.07</v>
      </c>
    </row>
    <row r="126" spans="1:13" x14ac:dyDescent="0.2">
      <c r="A126">
        <v>14</v>
      </c>
      <c r="B126" t="s">
        <v>27</v>
      </c>
      <c r="C126">
        <v>138</v>
      </c>
      <c r="D126">
        <v>109</v>
      </c>
      <c r="E126">
        <v>168</v>
      </c>
      <c r="F126">
        <v>70</v>
      </c>
      <c r="G126">
        <v>3.2370000000000001</v>
      </c>
      <c r="H126">
        <v>14</v>
      </c>
      <c r="I126">
        <v>25</v>
      </c>
      <c r="J126">
        <v>1</v>
      </c>
      <c r="K126">
        <v>1</v>
      </c>
      <c r="L126">
        <v>1.4</v>
      </c>
      <c r="M126">
        <v>23.2</v>
      </c>
    </row>
    <row r="127" spans="1:13" x14ac:dyDescent="0.2">
      <c r="A127">
        <v>15</v>
      </c>
      <c r="B127" t="s">
        <v>27</v>
      </c>
      <c r="C127">
        <v>310</v>
      </c>
      <c r="D127">
        <v>112.2</v>
      </c>
      <c r="E127">
        <v>203</v>
      </c>
      <c r="F127">
        <v>79</v>
      </c>
      <c r="G127">
        <v>4.359</v>
      </c>
      <c r="H127">
        <v>19</v>
      </c>
      <c r="I127">
        <v>18</v>
      </c>
      <c r="J127">
        <v>1</v>
      </c>
      <c r="K127">
        <v>1</v>
      </c>
      <c r="L127">
        <v>3.6</v>
      </c>
      <c r="M127">
        <v>40</v>
      </c>
    </row>
    <row r="128" spans="1:13" x14ac:dyDescent="0.2">
      <c r="A128">
        <v>16</v>
      </c>
      <c r="B128" t="s">
        <v>27</v>
      </c>
      <c r="C128">
        <v>310</v>
      </c>
      <c r="D128">
        <v>113.8</v>
      </c>
      <c r="E128">
        <v>198</v>
      </c>
      <c r="F128">
        <v>74</v>
      </c>
      <c r="G128">
        <v>3.49</v>
      </c>
      <c r="H128">
        <v>15.8</v>
      </c>
      <c r="I128">
        <v>25</v>
      </c>
      <c r="J128">
        <v>0</v>
      </c>
      <c r="K128">
        <v>1</v>
      </c>
      <c r="L128">
        <v>2.5</v>
      </c>
      <c r="M128">
        <v>29.57</v>
      </c>
    </row>
    <row r="129" spans="1:13" x14ac:dyDescent="0.2">
      <c r="A129">
        <v>17</v>
      </c>
      <c r="B129" t="s">
        <v>32</v>
      </c>
      <c r="C129">
        <v>268</v>
      </c>
      <c r="D129">
        <v>107.4</v>
      </c>
      <c r="E129">
        <v>196</v>
      </c>
      <c r="F129">
        <v>72</v>
      </c>
      <c r="G129">
        <v>3.6520000000000001</v>
      </c>
      <c r="H129">
        <v>19</v>
      </c>
      <c r="I129">
        <v>22</v>
      </c>
      <c r="J129">
        <v>0</v>
      </c>
      <c r="K129">
        <v>1</v>
      </c>
      <c r="L129">
        <v>2</v>
      </c>
      <c r="M129">
        <v>46.994999999999997</v>
      </c>
    </row>
    <row r="130" spans="1:13" x14ac:dyDescent="0.2">
      <c r="A130">
        <v>18</v>
      </c>
      <c r="B130" t="s">
        <v>32</v>
      </c>
      <c r="C130">
        <v>272</v>
      </c>
      <c r="D130">
        <v>108</v>
      </c>
      <c r="E130">
        <v>184</v>
      </c>
      <c r="F130">
        <v>73</v>
      </c>
      <c r="G130">
        <v>3.4180000000000001</v>
      </c>
      <c r="H130">
        <v>16</v>
      </c>
      <c r="I130">
        <v>22</v>
      </c>
      <c r="J130">
        <v>0</v>
      </c>
      <c r="K130">
        <v>0</v>
      </c>
      <c r="L130">
        <v>2</v>
      </c>
      <c r="M130">
        <v>38.994999999999997</v>
      </c>
    </row>
    <row r="131" spans="1:13" x14ac:dyDescent="0.2">
      <c r="A131">
        <v>19</v>
      </c>
      <c r="B131" t="s">
        <v>32</v>
      </c>
      <c r="C131">
        <v>304</v>
      </c>
      <c r="D131">
        <v>115.3</v>
      </c>
      <c r="E131">
        <v>201</v>
      </c>
      <c r="F131">
        <v>73</v>
      </c>
      <c r="G131">
        <v>4.0209999999999999</v>
      </c>
      <c r="H131">
        <v>19</v>
      </c>
      <c r="I131">
        <v>19</v>
      </c>
      <c r="J131">
        <v>0</v>
      </c>
      <c r="K131">
        <v>1</v>
      </c>
      <c r="L131">
        <v>3.6</v>
      </c>
      <c r="M131">
        <v>46.795000000000002</v>
      </c>
    </row>
    <row r="132" spans="1:13" x14ac:dyDescent="0.2">
      <c r="A132">
        <v>20</v>
      </c>
      <c r="B132" t="s">
        <v>32</v>
      </c>
      <c r="C132">
        <v>420</v>
      </c>
      <c r="D132">
        <v>117.5</v>
      </c>
      <c r="E132">
        <v>204</v>
      </c>
      <c r="F132">
        <v>81</v>
      </c>
      <c r="G132">
        <v>5.5720000000000001</v>
      </c>
      <c r="H132">
        <v>26</v>
      </c>
      <c r="I132">
        <v>14</v>
      </c>
      <c r="J132">
        <v>1</v>
      </c>
      <c r="K132">
        <v>0</v>
      </c>
      <c r="L132">
        <v>6.2</v>
      </c>
      <c r="M132">
        <v>75.194999999999993</v>
      </c>
    </row>
    <row r="133" spans="1:13" x14ac:dyDescent="0.2">
      <c r="A133">
        <v>21</v>
      </c>
      <c r="B133" t="s">
        <v>37</v>
      </c>
      <c r="C133">
        <v>160</v>
      </c>
      <c r="D133">
        <v>111.4</v>
      </c>
      <c r="E133">
        <v>194</v>
      </c>
      <c r="F133">
        <v>73</v>
      </c>
      <c r="G133">
        <v>3.1259999999999999</v>
      </c>
      <c r="H133">
        <v>15.8</v>
      </c>
      <c r="I133">
        <v>29</v>
      </c>
      <c r="J133">
        <v>0</v>
      </c>
      <c r="K133">
        <v>1</v>
      </c>
      <c r="L133">
        <v>2</v>
      </c>
      <c r="M133">
        <v>22.09</v>
      </c>
    </row>
    <row r="134" spans="1:13" x14ac:dyDescent="0.2">
      <c r="A134">
        <v>22</v>
      </c>
      <c r="B134" t="s">
        <v>37</v>
      </c>
      <c r="C134">
        <v>345</v>
      </c>
      <c r="D134">
        <v>130</v>
      </c>
      <c r="E134">
        <v>224</v>
      </c>
      <c r="F134">
        <v>81</v>
      </c>
      <c r="G134">
        <v>5.5860000000000003</v>
      </c>
      <c r="H134">
        <v>31</v>
      </c>
      <c r="I134">
        <v>15</v>
      </c>
      <c r="J134">
        <v>1</v>
      </c>
      <c r="K134">
        <v>1</v>
      </c>
      <c r="L134">
        <v>5.3</v>
      </c>
      <c r="M134">
        <v>51.7</v>
      </c>
    </row>
    <row r="135" spans="1:13" x14ac:dyDescent="0.2">
      <c r="A135">
        <v>23</v>
      </c>
      <c r="B135" t="s">
        <v>37</v>
      </c>
      <c r="C135">
        <v>305</v>
      </c>
      <c r="D135">
        <v>111.7</v>
      </c>
      <c r="E135">
        <v>201</v>
      </c>
      <c r="F135">
        <v>73</v>
      </c>
      <c r="G135">
        <v>3.6819999999999999</v>
      </c>
      <c r="H135">
        <v>18.5</v>
      </c>
      <c r="I135">
        <v>19</v>
      </c>
      <c r="J135">
        <v>0</v>
      </c>
      <c r="K135">
        <v>0</v>
      </c>
      <c r="L135">
        <v>3.6</v>
      </c>
      <c r="M135">
        <v>31.6</v>
      </c>
    </row>
    <row r="136" spans="1:13" x14ac:dyDescent="0.2">
      <c r="A136">
        <v>24</v>
      </c>
      <c r="B136" t="s">
        <v>37</v>
      </c>
      <c r="C136">
        <v>275</v>
      </c>
      <c r="D136">
        <v>110.7</v>
      </c>
      <c r="E136">
        <v>188</v>
      </c>
      <c r="F136">
        <v>75</v>
      </c>
      <c r="G136">
        <v>3.351</v>
      </c>
      <c r="H136">
        <v>16.8</v>
      </c>
      <c r="I136">
        <v>22</v>
      </c>
      <c r="J136">
        <v>0</v>
      </c>
      <c r="K136">
        <v>1</v>
      </c>
      <c r="L136">
        <v>3.6</v>
      </c>
      <c r="M136">
        <v>25</v>
      </c>
    </row>
    <row r="137" spans="1:13" x14ac:dyDescent="0.2">
      <c r="A137">
        <v>25</v>
      </c>
      <c r="B137" t="s">
        <v>42</v>
      </c>
      <c r="C137">
        <v>287</v>
      </c>
      <c r="D137">
        <v>108</v>
      </c>
      <c r="E137">
        <v>204</v>
      </c>
      <c r="F137">
        <v>80</v>
      </c>
      <c r="G137">
        <v>2.911</v>
      </c>
      <c r="H137">
        <v>16</v>
      </c>
      <c r="I137">
        <v>27</v>
      </c>
      <c r="J137">
        <v>1</v>
      </c>
      <c r="K137">
        <v>0</v>
      </c>
      <c r="L137">
        <v>3.6</v>
      </c>
      <c r="M137">
        <v>26.98</v>
      </c>
    </row>
    <row r="138" spans="1:13" x14ac:dyDescent="0.2">
      <c r="A138">
        <v>26</v>
      </c>
      <c r="B138" t="s">
        <v>42</v>
      </c>
      <c r="C138">
        <v>168</v>
      </c>
      <c r="D138">
        <v>106</v>
      </c>
      <c r="E138">
        <v>193</v>
      </c>
      <c r="F138">
        <v>69.2</v>
      </c>
      <c r="G138">
        <v>3.3319999999999999</v>
      </c>
      <c r="H138">
        <v>16</v>
      </c>
      <c r="I138">
        <v>24</v>
      </c>
      <c r="J138">
        <v>1</v>
      </c>
      <c r="K138">
        <v>1</v>
      </c>
      <c r="L138">
        <v>2.5</v>
      </c>
      <c r="M138">
        <v>33.75</v>
      </c>
    </row>
    <row r="139" spans="1:13" x14ac:dyDescent="0.2">
      <c r="A139">
        <v>27</v>
      </c>
      <c r="B139" t="s">
        <v>42</v>
      </c>
      <c r="C139">
        <v>363</v>
      </c>
      <c r="D139">
        <v>113</v>
      </c>
      <c r="E139">
        <v>197.8</v>
      </c>
      <c r="F139">
        <v>74.400000000000006</v>
      </c>
      <c r="G139">
        <v>4.38</v>
      </c>
      <c r="H139">
        <v>17</v>
      </c>
      <c r="I139">
        <v>30</v>
      </c>
      <c r="J139">
        <v>0</v>
      </c>
      <c r="K139">
        <v>0</v>
      </c>
      <c r="L139">
        <v>3.6</v>
      </c>
      <c r="M139">
        <v>29.47</v>
      </c>
    </row>
    <row r="140" spans="1:13" x14ac:dyDescent="0.2">
      <c r="A140">
        <v>28</v>
      </c>
      <c r="B140" t="s">
        <v>45</v>
      </c>
      <c r="C140">
        <v>600</v>
      </c>
      <c r="D140">
        <v>96.2</v>
      </c>
      <c r="E140">
        <v>176.7</v>
      </c>
      <c r="F140">
        <v>75.7</v>
      </c>
      <c r="G140">
        <v>3.375</v>
      </c>
      <c r="H140">
        <v>19</v>
      </c>
      <c r="I140">
        <v>16</v>
      </c>
      <c r="J140">
        <v>0</v>
      </c>
      <c r="K140">
        <v>0</v>
      </c>
      <c r="L140">
        <v>8.4</v>
      </c>
      <c r="M140">
        <v>129.94999999999999</v>
      </c>
    </row>
    <row r="141" spans="1:13" x14ac:dyDescent="0.2">
      <c r="A141">
        <v>29</v>
      </c>
      <c r="B141" t="s">
        <v>45</v>
      </c>
      <c r="C141">
        <v>150</v>
      </c>
      <c r="D141">
        <v>113.3</v>
      </c>
      <c r="E141">
        <v>203</v>
      </c>
      <c r="F141">
        <v>79</v>
      </c>
      <c r="G141">
        <v>3.5329999999999999</v>
      </c>
      <c r="H141">
        <v>20</v>
      </c>
      <c r="I141">
        <v>24</v>
      </c>
      <c r="J141">
        <v>1</v>
      </c>
      <c r="K141">
        <v>0</v>
      </c>
      <c r="L141">
        <v>2.4</v>
      </c>
      <c r="M141">
        <v>27.04</v>
      </c>
    </row>
    <row r="142" spans="1:13" x14ac:dyDescent="0.2">
      <c r="A142">
        <v>30</v>
      </c>
      <c r="B142" t="s">
        <v>45</v>
      </c>
      <c r="C142">
        <v>293</v>
      </c>
      <c r="D142">
        <v>115.7</v>
      </c>
      <c r="E142">
        <v>193.5</v>
      </c>
      <c r="F142">
        <v>71.7</v>
      </c>
      <c r="G142">
        <v>4.3940000000000001</v>
      </c>
      <c r="H142">
        <v>25</v>
      </c>
      <c r="I142">
        <v>17</v>
      </c>
      <c r="J142">
        <v>1</v>
      </c>
      <c r="K142">
        <v>1</v>
      </c>
      <c r="L142">
        <v>5.7</v>
      </c>
      <c r="M142">
        <v>30.49</v>
      </c>
    </row>
    <row r="143" spans="1:13" x14ac:dyDescent="0.2">
      <c r="A143">
        <v>31</v>
      </c>
      <c r="B143" t="s">
        <v>45</v>
      </c>
      <c r="C143">
        <v>300</v>
      </c>
      <c r="D143">
        <v>138.69999999999999</v>
      </c>
      <c r="E143">
        <v>224.2</v>
      </c>
      <c r="F143">
        <v>79.3</v>
      </c>
      <c r="G143">
        <v>3.93</v>
      </c>
      <c r="H143">
        <v>26</v>
      </c>
      <c r="I143">
        <v>20</v>
      </c>
      <c r="J143">
        <v>0</v>
      </c>
      <c r="K143">
        <v>0</v>
      </c>
      <c r="L143">
        <v>3.6</v>
      </c>
      <c r="M143">
        <v>29.47</v>
      </c>
    </row>
    <row r="144" spans="1:13" x14ac:dyDescent="0.2">
      <c r="A144">
        <v>32</v>
      </c>
      <c r="B144" t="s">
        <v>50</v>
      </c>
      <c r="C144">
        <v>107</v>
      </c>
      <c r="D144">
        <v>104.2</v>
      </c>
      <c r="E144">
        <v>172</v>
      </c>
      <c r="F144">
        <v>72</v>
      </c>
      <c r="G144">
        <v>2.9350000000000001</v>
      </c>
      <c r="H144">
        <v>12.4</v>
      </c>
      <c r="I144">
        <v>30</v>
      </c>
      <c r="J144">
        <v>0</v>
      </c>
      <c r="K144">
        <v>1</v>
      </c>
      <c r="L144">
        <v>2</v>
      </c>
      <c r="M144">
        <v>17.95</v>
      </c>
    </row>
    <row r="145" spans="1:13" x14ac:dyDescent="0.2">
      <c r="A145">
        <v>33</v>
      </c>
      <c r="B145" t="s">
        <v>50</v>
      </c>
      <c r="C145">
        <v>310</v>
      </c>
      <c r="D145">
        <v>101.3</v>
      </c>
      <c r="E145">
        <v>183.2</v>
      </c>
      <c r="F145">
        <v>73.099999999999994</v>
      </c>
      <c r="G145">
        <v>3.2029999999999998</v>
      </c>
      <c r="H145">
        <v>15.7</v>
      </c>
      <c r="I145">
        <v>24</v>
      </c>
      <c r="J145">
        <v>0</v>
      </c>
      <c r="K145">
        <v>1</v>
      </c>
      <c r="L145">
        <v>5</v>
      </c>
      <c r="M145">
        <v>26.67</v>
      </c>
    </row>
    <row r="146" spans="1:13" x14ac:dyDescent="0.2">
      <c r="A146">
        <v>34</v>
      </c>
      <c r="B146" t="s">
        <v>50</v>
      </c>
      <c r="C146">
        <v>288</v>
      </c>
      <c r="D146">
        <v>108.5</v>
      </c>
      <c r="E146">
        <v>203</v>
      </c>
      <c r="F146">
        <v>76</v>
      </c>
      <c r="G146">
        <v>3.3679999999999999</v>
      </c>
      <c r="H146">
        <v>16</v>
      </c>
      <c r="I146">
        <v>24</v>
      </c>
      <c r="J146">
        <v>0</v>
      </c>
      <c r="K146">
        <v>1</v>
      </c>
      <c r="L146">
        <v>3</v>
      </c>
      <c r="M146">
        <v>27.8</v>
      </c>
    </row>
    <row r="147" spans="1:13" x14ac:dyDescent="0.2">
      <c r="A147">
        <v>35</v>
      </c>
      <c r="B147" t="s">
        <v>54</v>
      </c>
      <c r="C147">
        <v>158</v>
      </c>
      <c r="D147">
        <v>103.2</v>
      </c>
      <c r="E147">
        <v>177</v>
      </c>
      <c r="F147">
        <v>71</v>
      </c>
      <c r="G147">
        <v>2.339</v>
      </c>
      <c r="H147">
        <v>11.9</v>
      </c>
      <c r="I147">
        <v>32</v>
      </c>
      <c r="J147">
        <v>0</v>
      </c>
      <c r="K147">
        <v>1</v>
      </c>
      <c r="L147">
        <v>1.5</v>
      </c>
      <c r="M147">
        <v>19.75</v>
      </c>
    </row>
    <row r="148" spans="1:13" x14ac:dyDescent="0.2">
      <c r="A148">
        <v>36</v>
      </c>
      <c r="B148" t="s">
        <v>54</v>
      </c>
      <c r="C148">
        <v>192</v>
      </c>
      <c r="D148">
        <v>106.9</v>
      </c>
      <c r="E148">
        <v>192</v>
      </c>
      <c r="F148">
        <v>73</v>
      </c>
      <c r="G148">
        <v>2.9319999999999999</v>
      </c>
      <c r="H148">
        <v>17.100000000000001</v>
      </c>
      <c r="I148">
        <v>30</v>
      </c>
      <c r="J148">
        <v>0</v>
      </c>
      <c r="K148">
        <v>1</v>
      </c>
      <c r="L148">
        <v>2</v>
      </c>
      <c r="M148">
        <v>23.87</v>
      </c>
    </row>
    <row r="149" spans="1:13" x14ac:dyDescent="0.2">
      <c r="A149">
        <v>37</v>
      </c>
      <c r="B149" t="s">
        <v>54</v>
      </c>
      <c r="C149">
        <v>184</v>
      </c>
      <c r="D149">
        <v>103.2</v>
      </c>
      <c r="E149">
        <v>181</v>
      </c>
      <c r="F149">
        <v>73</v>
      </c>
      <c r="G149">
        <v>3.2189999999999999</v>
      </c>
      <c r="H149">
        <v>15.3</v>
      </c>
      <c r="I149">
        <v>28</v>
      </c>
      <c r="J149">
        <v>1</v>
      </c>
      <c r="K149">
        <v>0</v>
      </c>
      <c r="L149">
        <v>2.4</v>
      </c>
      <c r="M149">
        <v>24.45</v>
      </c>
    </row>
    <row r="150" spans="1:13" x14ac:dyDescent="0.2">
      <c r="A150">
        <v>38</v>
      </c>
      <c r="B150" t="s">
        <v>58</v>
      </c>
      <c r="C150">
        <v>120</v>
      </c>
      <c r="D150">
        <v>96.1</v>
      </c>
      <c r="E150">
        <v>173</v>
      </c>
      <c r="F150">
        <v>68</v>
      </c>
      <c r="G150">
        <v>2.2400000000000002</v>
      </c>
      <c r="H150">
        <v>11.9</v>
      </c>
      <c r="I150">
        <v>33</v>
      </c>
      <c r="J150">
        <v>0</v>
      </c>
      <c r="K150">
        <v>1</v>
      </c>
      <c r="L150">
        <v>1.6</v>
      </c>
      <c r="M150">
        <v>15.195</v>
      </c>
    </row>
    <row r="151" spans="1:13" x14ac:dyDescent="0.2">
      <c r="A151">
        <v>39</v>
      </c>
      <c r="B151" t="s">
        <v>58</v>
      </c>
      <c r="C151">
        <v>178</v>
      </c>
      <c r="D151">
        <v>106.3</v>
      </c>
      <c r="E151">
        <v>185.4</v>
      </c>
      <c r="F151">
        <v>71.599999999999994</v>
      </c>
      <c r="G151">
        <v>3.0720000000000001</v>
      </c>
      <c r="H151">
        <v>18.5</v>
      </c>
      <c r="I151">
        <v>28</v>
      </c>
      <c r="J151">
        <v>0</v>
      </c>
      <c r="K151">
        <v>1</v>
      </c>
      <c r="L151">
        <v>2</v>
      </c>
      <c r="M151">
        <v>22.65</v>
      </c>
    </row>
    <row r="152" spans="1:13" x14ac:dyDescent="0.2">
      <c r="A152">
        <v>40</v>
      </c>
      <c r="B152" t="s">
        <v>61</v>
      </c>
      <c r="C152">
        <v>300</v>
      </c>
      <c r="D152">
        <v>108.3</v>
      </c>
      <c r="E152">
        <v>190</v>
      </c>
      <c r="F152">
        <v>72</v>
      </c>
      <c r="G152">
        <v>3.3420000000000001</v>
      </c>
      <c r="H152">
        <v>18.5</v>
      </c>
      <c r="I152">
        <v>25</v>
      </c>
      <c r="J152">
        <v>0</v>
      </c>
      <c r="K152">
        <v>1</v>
      </c>
      <c r="L152">
        <v>3</v>
      </c>
      <c r="M152">
        <v>36.4</v>
      </c>
    </row>
    <row r="153" spans="1:13" x14ac:dyDescent="0.2">
      <c r="A153">
        <v>41</v>
      </c>
      <c r="B153" t="s">
        <v>63</v>
      </c>
      <c r="C153">
        <v>247</v>
      </c>
      <c r="D153">
        <v>114.5</v>
      </c>
      <c r="E153">
        <v>195</v>
      </c>
      <c r="F153">
        <v>78</v>
      </c>
      <c r="G153">
        <v>3.65</v>
      </c>
      <c r="H153">
        <v>18.399999999999999</v>
      </c>
      <c r="I153">
        <v>25</v>
      </c>
      <c r="J153">
        <v>0</v>
      </c>
      <c r="K153">
        <v>0</v>
      </c>
      <c r="L153">
        <v>3</v>
      </c>
      <c r="M153">
        <v>51.1</v>
      </c>
    </row>
    <row r="154" spans="1:13" x14ac:dyDescent="0.2">
      <c r="A154">
        <v>42</v>
      </c>
      <c r="B154" t="s">
        <v>65</v>
      </c>
      <c r="C154">
        <v>293</v>
      </c>
      <c r="D154">
        <v>101.4</v>
      </c>
      <c r="E154">
        <v>189</v>
      </c>
      <c r="F154">
        <v>77</v>
      </c>
      <c r="G154">
        <v>3.194</v>
      </c>
      <c r="H154">
        <v>20</v>
      </c>
      <c r="I154">
        <v>20</v>
      </c>
      <c r="J154">
        <v>1</v>
      </c>
      <c r="K154">
        <v>1</v>
      </c>
      <c r="L154">
        <v>3.6</v>
      </c>
      <c r="M154">
        <v>32.049999999999997</v>
      </c>
    </row>
    <row r="155" spans="1:13" x14ac:dyDescent="0.2">
      <c r="A155">
        <v>43</v>
      </c>
      <c r="B155" t="s">
        <v>67</v>
      </c>
      <c r="C155">
        <v>215</v>
      </c>
      <c r="D155">
        <v>105.1</v>
      </c>
      <c r="E155">
        <v>196</v>
      </c>
      <c r="F155">
        <v>73</v>
      </c>
      <c r="G155">
        <v>3.3730000000000002</v>
      </c>
      <c r="H155">
        <v>18.5</v>
      </c>
      <c r="I155">
        <v>43</v>
      </c>
      <c r="J155">
        <v>0</v>
      </c>
      <c r="K155">
        <v>0</v>
      </c>
      <c r="L155">
        <v>2.5</v>
      </c>
      <c r="M155">
        <v>39.9</v>
      </c>
    </row>
    <row r="156" spans="1:13" x14ac:dyDescent="0.2">
      <c r="A156">
        <v>44</v>
      </c>
      <c r="B156" t="s">
        <v>67</v>
      </c>
      <c r="C156">
        <v>416</v>
      </c>
      <c r="D156">
        <v>112.2</v>
      </c>
      <c r="E156">
        <v>206</v>
      </c>
      <c r="F156">
        <v>75</v>
      </c>
      <c r="G156">
        <v>3.89</v>
      </c>
      <c r="H156">
        <v>22.5</v>
      </c>
      <c r="I156">
        <v>22</v>
      </c>
      <c r="J156">
        <v>0</v>
      </c>
      <c r="K156">
        <v>0</v>
      </c>
      <c r="L156">
        <v>3.5</v>
      </c>
      <c r="M156">
        <v>75.45</v>
      </c>
    </row>
    <row r="157" spans="1:13" x14ac:dyDescent="0.2">
      <c r="A157">
        <v>45</v>
      </c>
      <c r="B157" t="s">
        <v>67</v>
      </c>
      <c r="C157">
        <v>295</v>
      </c>
      <c r="D157">
        <v>103</v>
      </c>
      <c r="E157">
        <v>193</v>
      </c>
      <c r="F157">
        <v>75</v>
      </c>
      <c r="G157">
        <v>3.9</v>
      </c>
      <c r="H157">
        <v>17.2</v>
      </c>
      <c r="I157">
        <v>21</v>
      </c>
      <c r="J157">
        <v>1</v>
      </c>
      <c r="K157">
        <v>0</v>
      </c>
      <c r="L157">
        <v>3.5</v>
      </c>
      <c r="M157">
        <v>44.15</v>
      </c>
    </row>
    <row r="158" spans="1:13" x14ac:dyDescent="0.2">
      <c r="A158">
        <v>46</v>
      </c>
      <c r="B158" t="s">
        <v>71</v>
      </c>
      <c r="C158">
        <v>305</v>
      </c>
      <c r="D158">
        <v>109</v>
      </c>
      <c r="E158">
        <v>201</v>
      </c>
      <c r="F158">
        <v>75</v>
      </c>
      <c r="G158">
        <v>3.8679999999999999</v>
      </c>
      <c r="H158">
        <v>20</v>
      </c>
      <c r="I158">
        <v>18</v>
      </c>
      <c r="J158">
        <v>0</v>
      </c>
      <c r="K158">
        <v>1</v>
      </c>
      <c r="L158">
        <v>2.7</v>
      </c>
      <c r="M158">
        <v>46.31</v>
      </c>
    </row>
    <row r="159" spans="1:13" x14ac:dyDescent="0.2">
      <c r="A159">
        <v>47</v>
      </c>
      <c r="B159" t="s">
        <v>71</v>
      </c>
      <c r="C159">
        <v>450</v>
      </c>
      <c r="D159">
        <v>119</v>
      </c>
      <c r="E159">
        <v>210</v>
      </c>
      <c r="F159">
        <v>79.900000000000006</v>
      </c>
      <c r="G159">
        <v>5.3929999999999998</v>
      </c>
      <c r="H159">
        <v>30</v>
      </c>
      <c r="I159">
        <v>16</v>
      </c>
      <c r="J159">
        <v>1</v>
      </c>
      <c r="K159">
        <v>0</v>
      </c>
      <c r="L159">
        <v>3.5</v>
      </c>
      <c r="M159">
        <v>75.83</v>
      </c>
    </row>
    <row r="160" spans="1:13" x14ac:dyDescent="0.2">
      <c r="A160">
        <v>48</v>
      </c>
      <c r="B160" t="s">
        <v>74</v>
      </c>
      <c r="C160">
        <v>255</v>
      </c>
      <c r="D160">
        <v>105.9</v>
      </c>
      <c r="E160">
        <v>185</v>
      </c>
      <c r="F160">
        <v>71</v>
      </c>
      <c r="G160">
        <v>3.25</v>
      </c>
      <c r="H160">
        <v>16.399999999999999</v>
      </c>
      <c r="I160">
        <v>24</v>
      </c>
      <c r="J160">
        <v>0</v>
      </c>
      <c r="K160">
        <v>0</v>
      </c>
      <c r="L160">
        <v>2</v>
      </c>
      <c r="M160">
        <v>41.4</v>
      </c>
    </row>
    <row r="161" spans="1:13" x14ac:dyDescent="0.2">
      <c r="A161">
        <v>49</v>
      </c>
      <c r="B161" t="s">
        <v>74</v>
      </c>
      <c r="C161">
        <v>255</v>
      </c>
      <c r="D161">
        <v>111.5</v>
      </c>
      <c r="E161">
        <v>189.4</v>
      </c>
      <c r="F161">
        <v>70.8</v>
      </c>
      <c r="G161">
        <v>3.823</v>
      </c>
      <c r="H161">
        <v>21.1</v>
      </c>
      <c r="I161">
        <v>25</v>
      </c>
      <c r="J161">
        <v>0</v>
      </c>
      <c r="K161">
        <v>1</v>
      </c>
      <c r="L161">
        <v>3</v>
      </c>
      <c r="M161">
        <v>54.05</v>
      </c>
    </row>
    <row r="162" spans="1:13" x14ac:dyDescent="0.2">
      <c r="A162">
        <v>50</v>
      </c>
      <c r="B162" t="s">
        <v>74</v>
      </c>
      <c r="C162">
        <v>362</v>
      </c>
      <c r="D162">
        <v>99</v>
      </c>
      <c r="E162">
        <v>182</v>
      </c>
      <c r="F162">
        <v>74</v>
      </c>
      <c r="G162">
        <v>4.125</v>
      </c>
      <c r="H162">
        <v>21.1</v>
      </c>
      <c r="I162">
        <v>20</v>
      </c>
      <c r="J162">
        <v>0</v>
      </c>
      <c r="K162">
        <v>1</v>
      </c>
      <c r="L162">
        <v>4.7</v>
      </c>
      <c r="M162">
        <v>91</v>
      </c>
    </row>
    <row r="163" spans="1:13" x14ac:dyDescent="0.2">
      <c r="A163">
        <v>51</v>
      </c>
      <c r="B163" t="s">
        <v>74</v>
      </c>
      <c r="C163">
        <v>255</v>
      </c>
      <c r="D163">
        <v>113.1</v>
      </c>
      <c r="E163">
        <v>187</v>
      </c>
      <c r="F163">
        <v>76</v>
      </c>
      <c r="G163">
        <v>4.3</v>
      </c>
      <c r="H163">
        <v>17.399999999999999</v>
      </c>
      <c r="I163">
        <v>22</v>
      </c>
      <c r="J163">
        <v>1</v>
      </c>
      <c r="K163">
        <v>1</v>
      </c>
      <c r="L163">
        <v>3</v>
      </c>
      <c r="M163">
        <v>42.5</v>
      </c>
    </row>
    <row r="164" spans="1:13" x14ac:dyDescent="0.2">
      <c r="A164">
        <v>52</v>
      </c>
      <c r="B164" t="s">
        <v>74</v>
      </c>
      <c r="C164">
        <v>329</v>
      </c>
      <c r="D164">
        <v>114.8</v>
      </c>
      <c r="E164">
        <v>189</v>
      </c>
      <c r="F164">
        <v>76</v>
      </c>
      <c r="G164">
        <v>4.7510000000000003</v>
      </c>
      <c r="H164">
        <v>24.6</v>
      </c>
      <c r="I164">
        <v>23</v>
      </c>
      <c r="J164">
        <v>1</v>
      </c>
      <c r="K164">
        <v>0</v>
      </c>
      <c r="L164">
        <v>5.5</v>
      </c>
      <c r="M164">
        <v>55.7</v>
      </c>
    </row>
    <row r="165" spans="1:13" x14ac:dyDescent="0.2">
      <c r="A165">
        <v>53</v>
      </c>
      <c r="B165" t="s">
        <v>74</v>
      </c>
      <c r="C165">
        <v>362</v>
      </c>
      <c r="D165">
        <v>121.5</v>
      </c>
      <c r="E165">
        <v>199</v>
      </c>
      <c r="F165">
        <v>75</v>
      </c>
      <c r="G165">
        <v>4.133</v>
      </c>
      <c r="H165">
        <v>23.2</v>
      </c>
      <c r="I165">
        <v>21</v>
      </c>
      <c r="J165">
        <v>0</v>
      </c>
      <c r="K165">
        <v>1</v>
      </c>
      <c r="L165">
        <v>4</v>
      </c>
      <c r="M165">
        <v>94.25</v>
      </c>
    </row>
    <row r="166" spans="1:13" x14ac:dyDescent="0.2">
      <c r="A166">
        <v>54</v>
      </c>
      <c r="B166" t="s">
        <v>81</v>
      </c>
      <c r="C166">
        <v>154</v>
      </c>
      <c r="D166">
        <v>100.8</v>
      </c>
      <c r="E166">
        <v>173</v>
      </c>
      <c r="F166">
        <v>71</v>
      </c>
      <c r="G166">
        <v>3.3</v>
      </c>
      <c r="H166">
        <v>15.9</v>
      </c>
      <c r="I166">
        <v>26</v>
      </c>
      <c r="J166">
        <v>0</v>
      </c>
      <c r="K166">
        <v>0</v>
      </c>
      <c r="L166">
        <v>1.5</v>
      </c>
      <c r="M166">
        <v>22.85</v>
      </c>
    </row>
    <row r="167" spans="1:13" x14ac:dyDescent="0.2">
      <c r="A167">
        <v>55</v>
      </c>
      <c r="B167" t="s">
        <v>83</v>
      </c>
      <c r="C167">
        <v>124</v>
      </c>
      <c r="D167">
        <v>99.8</v>
      </c>
      <c r="E167">
        <v>182</v>
      </c>
      <c r="F167">
        <v>69</v>
      </c>
      <c r="G167">
        <v>2.593</v>
      </c>
      <c r="H167">
        <v>13.2</v>
      </c>
      <c r="I167">
        <v>29</v>
      </c>
      <c r="J167">
        <v>0</v>
      </c>
      <c r="K167">
        <v>0</v>
      </c>
      <c r="L167">
        <v>1.6</v>
      </c>
      <c r="M167">
        <v>17.89</v>
      </c>
    </row>
    <row r="168" spans="1:13" x14ac:dyDescent="0.2">
      <c r="A168">
        <v>56</v>
      </c>
      <c r="B168" t="s">
        <v>83</v>
      </c>
      <c r="C168">
        <v>182</v>
      </c>
      <c r="D168">
        <v>103.1</v>
      </c>
      <c r="E168">
        <v>193</v>
      </c>
      <c r="F168">
        <v>73</v>
      </c>
      <c r="G168">
        <v>3.012</v>
      </c>
      <c r="H168">
        <v>16.2</v>
      </c>
      <c r="I168">
        <v>28</v>
      </c>
      <c r="J168">
        <v>0</v>
      </c>
      <c r="K168">
        <v>1</v>
      </c>
      <c r="L168">
        <v>2</v>
      </c>
      <c r="M168">
        <v>24.1</v>
      </c>
    </row>
    <row r="169" spans="1:13" x14ac:dyDescent="0.2">
      <c r="A169">
        <v>57</v>
      </c>
      <c r="B169" t="s">
        <v>83</v>
      </c>
      <c r="C169">
        <v>170</v>
      </c>
      <c r="D169">
        <v>106.5</v>
      </c>
      <c r="E169">
        <v>185</v>
      </c>
      <c r="F169">
        <v>72</v>
      </c>
      <c r="G169">
        <v>3.464</v>
      </c>
      <c r="H169">
        <v>14.5</v>
      </c>
      <c r="I169">
        <v>26</v>
      </c>
      <c r="J169">
        <v>1</v>
      </c>
      <c r="K169">
        <v>1</v>
      </c>
      <c r="L169">
        <v>2.5</v>
      </c>
      <c r="M169">
        <v>25.2</v>
      </c>
    </row>
    <row r="170" spans="1:13" x14ac:dyDescent="0.2">
      <c r="A170">
        <v>58</v>
      </c>
      <c r="B170" t="s">
        <v>83</v>
      </c>
      <c r="C170">
        <v>300</v>
      </c>
      <c r="D170">
        <v>108.3</v>
      </c>
      <c r="E170">
        <v>193</v>
      </c>
      <c r="F170">
        <v>73</v>
      </c>
      <c r="G170">
        <v>3.294</v>
      </c>
      <c r="H170">
        <v>18.5</v>
      </c>
      <c r="I170">
        <v>20</v>
      </c>
      <c r="J170">
        <v>0</v>
      </c>
      <c r="K170">
        <v>0</v>
      </c>
      <c r="L170">
        <v>3.5</v>
      </c>
      <c r="M170">
        <v>34.25</v>
      </c>
    </row>
    <row r="171" spans="1:13" x14ac:dyDescent="0.2">
      <c r="A171">
        <v>59</v>
      </c>
      <c r="B171" t="s">
        <v>88</v>
      </c>
      <c r="C171">
        <v>265</v>
      </c>
      <c r="D171">
        <v>95.2</v>
      </c>
      <c r="E171">
        <v>172</v>
      </c>
      <c r="F171">
        <v>71</v>
      </c>
      <c r="G171">
        <v>2.8879999999999999</v>
      </c>
      <c r="H171">
        <v>17</v>
      </c>
      <c r="I171">
        <v>22</v>
      </c>
      <c r="J171">
        <v>0</v>
      </c>
      <c r="K171">
        <v>0</v>
      </c>
      <c r="L171">
        <v>2.7</v>
      </c>
      <c r="M171">
        <v>59</v>
      </c>
    </row>
    <row r="172" spans="1:13" x14ac:dyDescent="0.2">
      <c r="A172">
        <v>60</v>
      </c>
      <c r="B172" t="s">
        <v>88</v>
      </c>
      <c r="C172">
        <v>335</v>
      </c>
      <c r="D172">
        <v>92.6</v>
      </c>
      <c r="E172">
        <v>194</v>
      </c>
      <c r="F172">
        <v>78</v>
      </c>
      <c r="G172">
        <v>4.58</v>
      </c>
      <c r="H172">
        <v>17</v>
      </c>
      <c r="I172">
        <v>19</v>
      </c>
      <c r="J172">
        <v>0</v>
      </c>
      <c r="K172">
        <v>1</v>
      </c>
      <c r="L172">
        <v>3</v>
      </c>
      <c r="M172">
        <v>66.8</v>
      </c>
    </row>
    <row r="173" spans="1:13" x14ac:dyDescent="0.2">
      <c r="A173">
        <v>61</v>
      </c>
      <c r="B173" t="s">
        <v>91</v>
      </c>
      <c r="C173">
        <v>268</v>
      </c>
      <c r="D173">
        <v>104</v>
      </c>
      <c r="E173">
        <v>181</v>
      </c>
      <c r="F173">
        <v>71</v>
      </c>
      <c r="G173">
        <v>3.294</v>
      </c>
      <c r="H173">
        <v>15.9</v>
      </c>
      <c r="I173">
        <v>21</v>
      </c>
      <c r="J173">
        <v>0</v>
      </c>
      <c r="K173">
        <v>1</v>
      </c>
      <c r="L173">
        <v>2.5</v>
      </c>
      <c r="M173">
        <v>27.495000000000001</v>
      </c>
    </row>
    <row r="174" spans="1:13" x14ac:dyDescent="0.2">
      <c r="A174">
        <v>62</v>
      </c>
      <c r="B174" t="s">
        <v>91</v>
      </c>
      <c r="C174">
        <v>182</v>
      </c>
      <c r="D174">
        <v>99.4</v>
      </c>
      <c r="E174">
        <v>182</v>
      </c>
      <c r="F174">
        <v>71</v>
      </c>
      <c r="G174">
        <v>3.125</v>
      </c>
      <c r="H174">
        <v>16.600000000000001</v>
      </c>
      <c r="I174">
        <v>26</v>
      </c>
      <c r="J174">
        <v>1</v>
      </c>
      <c r="K174">
        <v>1</v>
      </c>
      <c r="L174">
        <v>2.5</v>
      </c>
      <c r="M174">
        <v>24.495000000000001</v>
      </c>
    </row>
    <row r="175" spans="1:13" x14ac:dyDescent="0.2">
      <c r="A175">
        <v>63</v>
      </c>
      <c r="B175" t="s">
        <v>91</v>
      </c>
      <c r="C175">
        <v>182</v>
      </c>
      <c r="D175">
        <v>103.5</v>
      </c>
      <c r="E175">
        <v>191</v>
      </c>
      <c r="F175">
        <v>73</v>
      </c>
      <c r="G175">
        <v>3.415</v>
      </c>
      <c r="H175">
        <v>18.5</v>
      </c>
      <c r="I175">
        <v>26</v>
      </c>
      <c r="J175">
        <v>1</v>
      </c>
      <c r="K175">
        <v>1</v>
      </c>
      <c r="L175">
        <v>2.4</v>
      </c>
      <c r="M175">
        <v>26.645</v>
      </c>
    </row>
    <row r="176" spans="1:13" x14ac:dyDescent="0.2">
      <c r="A176">
        <v>64</v>
      </c>
      <c r="B176" t="s">
        <v>95</v>
      </c>
      <c r="C176">
        <v>139</v>
      </c>
      <c r="D176">
        <v>97</v>
      </c>
      <c r="E176">
        <v>183</v>
      </c>
      <c r="F176">
        <v>70</v>
      </c>
      <c r="G176">
        <v>2.8</v>
      </c>
      <c r="H176">
        <v>13.2</v>
      </c>
      <c r="I176">
        <v>30</v>
      </c>
      <c r="J176">
        <v>0</v>
      </c>
      <c r="K176">
        <v>0</v>
      </c>
      <c r="L176">
        <v>1.8</v>
      </c>
      <c r="M176">
        <v>19.600000000000001</v>
      </c>
    </row>
    <row r="177" spans="1:13" x14ac:dyDescent="0.2">
      <c r="A177">
        <v>65</v>
      </c>
      <c r="B177" t="s">
        <v>95</v>
      </c>
      <c r="C177">
        <v>176</v>
      </c>
      <c r="D177">
        <v>94.9</v>
      </c>
      <c r="E177">
        <v>181</v>
      </c>
      <c r="F177">
        <v>73</v>
      </c>
      <c r="G177">
        <v>3.4550000000000001</v>
      </c>
      <c r="H177">
        <v>15.9</v>
      </c>
      <c r="I177">
        <v>23</v>
      </c>
      <c r="J177">
        <v>1</v>
      </c>
      <c r="K177">
        <v>1</v>
      </c>
      <c r="L177">
        <v>2.5</v>
      </c>
      <c r="M177">
        <v>25.85</v>
      </c>
    </row>
    <row r="178" spans="1:13" x14ac:dyDescent="0.2">
      <c r="A178">
        <v>66</v>
      </c>
      <c r="B178" t="s">
        <v>95</v>
      </c>
      <c r="C178">
        <v>203</v>
      </c>
      <c r="D178">
        <v>105.2</v>
      </c>
      <c r="E178">
        <v>192</v>
      </c>
      <c r="F178">
        <v>72</v>
      </c>
      <c r="G178">
        <v>2.9980000000000002</v>
      </c>
      <c r="H178">
        <v>14.5</v>
      </c>
      <c r="I178">
        <v>29</v>
      </c>
      <c r="J178">
        <v>0</v>
      </c>
      <c r="K178">
        <v>0</v>
      </c>
      <c r="L178">
        <v>2.5</v>
      </c>
      <c r="M178">
        <v>24.295000000000002</v>
      </c>
    </row>
    <row r="179" spans="1:13" x14ac:dyDescent="0.2">
      <c r="A179">
        <v>67</v>
      </c>
      <c r="B179" t="s">
        <v>95</v>
      </c>
      <c r="C179">
        <v>150</v>
      </c>
      <c r="D179">
        <v>105.3</v>
      </c>
      <c r="E179">
        <v>190</v>
      </c>
      <c r="F179">
        <v>76</v>
      </c>
      <c r="G179">
        <v>4.4400000000000004</v>
      </c>
      <c r="H179">
        <v>23</v>
      </c>
      <c r="I179">
        <v>22</v>
      </c>
      <c r="J179">
        <v>1</v>
      </c>
      <c r="K179">
        <v>0</v>
      </c>
      <c r="L179">
        <v>4</v>
      </c>
      <c r="M179">
        <v>36.020000000000003</v>
      </c>
    </row>
    <row r="180" spans="1:13" x14ac:dyDescent="0.2">
      <c r="A180">
        <v>68</v>
      </c>
      <c r="B180" t="s">
        <v>100</v>
      </c>
      <c r="C180">
        <v>228</v>
      </c>
      <c r="D180">
        <v>98.9</v>
      </c>
      <c r="E180">
        <v>168</v>
      </c>
      <c r="F180">
        <v>71</v>
      </c>
      <c r="G180">
        <v>3.0619999999999998</v>
      </c>
      <c r="H180">
        <v>13.2</v>
      </c>
      <c r="I180">
        <v>25</v>
      </c>
      <c r="J180">
        <v>0</v>
      </c>
      <c r="K180">
        <v>0</v>
      </c>
      <c r="L180">
        <v>2</v>
      </c>
      <c r="M180">
        <v>28.594999999999999</v>
      </c>
    </row>
    <row r="181" spans="1:13" x14ac:dyDescent="0.2">
      <c r="A181">
        <v>69</v>
      </c>
      <c r="B181" t="s">
        <v>100</v>
      </c>
      <c r="C181">
        <v>147</v>
      </c>
      <c r="D181">
        <v>98.9</v>
      </c>
      <c r="E181">
        <v>168</v>
      </c>
      <c r="F181">
        <v>71</v>
      </c>
      <c r="G181">
        <v>3.2</v>
      </c>
      <c r="H181">
        <v>13.2</v>
      </c>
      <c r="I181">
        <v>29</v>
      </c>
      <c r="J181">
        <v>0</v>
      </c>
      <c r="K181">
        <v>0</v>
      </c>
      <c r="L181">
        <v>1.4</v>
      </c>
      <c r="M181">
        <v>23.195</v>
      </c>
    </row>
    <row r="182" spans="1:13" x14ac:dyDescent="0.2">
      <c r="A182">
        <v>70</v>
      </c>
      <c r="B182" t="s">
        <v>100</v>
      </c>
      <c r="C182">
        <v>174</v>
      </c>
      <c r="D182">
        <v>98.9</v>
      </c>
      <c r="E182">
        <v>169</v>
      </c>
      <c r="F182">
        <v>72</v>
      </c>
      <c r="G182">
        <v>3.0449999999999999</v>
      </c>
      <c r="H182">
        <v>14.5</v>
      </c>
      <c r="I182">
        <v>26</v>
      </c>
      <c r="J182">
        <v>0</v>
      </c>
      <c r="K182">
        <v>1</v>
      </c>
      <c r="L182">
        <v>2</v>
      </c>
      <c r="M182">
        <v>20.895</v>
      </c>
    </row>
    <row r="183" spans="1:13" x14ac:dyDescent="0.2">
      <c r="A183">
        <v>71</v>
      </c>
      <c r="B183" t="s">
        <v>100</v>
      </c>
      <c r="C183">
        <v>147</v>
      </c>
      <c r="D183">
        <v>98.9</v>
      </c>
      <c r="E183">
        <v>185</v>
      </c>
      <c r="F183">
        <v>71</v>
      </c>
      <c r="G183">
        <v>2.8879999999999999</v>
      </c>
      <c r="H183">
        <v>13.2</v>
      </c>
      <c r="I183">
        <v>30</v>
      </c>
      <c r="J183">
        <v>0</v>
      </c>
      <c r="K183">
        <v>1</v>
      </c>
      <c r="L183">
        <v>1.4</v>
      </c>
      <c r="M183">
        <v>18.895</v>
      </c>
    </row>
    <row r="184" spans="1:13" x14ac:dyDescent="0.2">
      <c r="A184">
        <v>72</v>
      </c>
      <c r="B184" t="s">
        <v>100</v>
      </c>
      <c r="C184">
        <v>150</v>
      </c>
      <c r="D184">
        <v>106.4</v>
      </c>
      <c r="E184">
        <v>192</v>
      </c>
      <c r="F184">
        <v>72</v>
      </c>
      <c r="G184">
        <v>3.0430000000000001</v>
      </c>
      <c r="H184">
        <v>18.5</v>
      </c>
      <c r="I184">
        <v>25</v>
      </c>
      <c r="J184">
        <v>0</v>
      </c>
      <c r="K184">
        <v>0</v>
      </c>
      <c r="L184">
        <v>2</v>
      </c>
      <c r="M184">
        <v>25.295000000000002</v>
      </c>
    </row>
    <row r="185" spans="1:13" x14ac:dyDescent="0.2">
      <c r="A185">
        <v>73</v>
      </c>
      <c r="B185" t="s">
        <v>106</v>
      </c>
      <c r="C185">
        <v>187</v>
      </c>
      <c r="D185">
        <v>100.5</v>
      </c>
      <c r="E185">
        <v>174</v>
      </c>
      <c r="F185">
        <v>73</v>
      </c>
      <c r="G185">
        <v>3.5739999999999998</v>
      </c>
      <c r="H185">
        <v>14.2</v>
      </c>
      <c r="I185">
        <v>23</v>
      </c>
      <c r="J185">
        <v>1</v>
      </c>
      <c r="K185">
        <v>0</v>
      </c>
      <c r="L185">
        <v>2</v>
      </c>
      <c r="M185">
        <v>33.700000000000003</v>
      </c>
    </row>
    <row r="186" spans="1:13" x14ac:dyDescent="0.2">
      <c r="A186">
        <v>74</v>
      </c>
      <c r="B186" t="s">
        <v>106</v>
      </c>
      <c r="C186">
        <v>250</v>
      </c>
      <c r="D186">
        <v>104.9</v>
      </c>
      <c r="E186">
        <v>187</v>
      </c>
      <c r="F186">
        <v>80</v>
      </c>
      <c r="G186">
        <v>3.657</v>
      </c>
      <c r="H186">
        <v>14.5</v>
      </c>
      <c r="I186">
        <v>23</v>
      </c>
      <c r="J186">
        <v>0</v>
      </c>
      <c r="K186">
        <v>1</v>
      </c>
      <c r="L186">
        <v>2</v>
      </c>
      <c r="M186">
        <v>36.049999999999997</v>
      </c>
    </row>
    <row r="187" spans="1:13" x14ac:dyDescent="0.2">
      <c r="A187">
        <v>75</v>
      </c>
      <c r="B187" t="s">
        <v>106</v>
      </c>
      <c r="C187">
        <v>168</v>
      </c>
      <c r="D187">
        <v>113.1</v>
      </c>
      <c r="E187">
        <v>187</v>
      </c>
      <c r="F187">
        <v>73</v>
      </c>
      <c r="G187">
        <v>3.9550000000000001</v>
      </c>
      <c r="H187">
        <v>14.5</v>
      </c>
      <c r="I187">
        <v>23</v>
      </c>
      <c r="J187">
        <v>1</v>
      </c>
      <c r="K187">
        <v>1</v>
      </c>
      <c r="L187">
        <v>2</v>
      </c>
      <c r="M187">
        <v>39.65</v>
      </c>
    </row>
    <row r="190" spans="1:13" x14ac:dyDescent="0.2">
      <c r="A190" t="s">
        <v>113</v>
      </c>
    </row>
    <row r="191" spans="1:13" ht="17" thickBot="1" x14ac:dyDescent="0.25"/>
    <row r="192" spans="1:13" x14ac:dyDescent="0.2">
      <c r="A192" s="6" t="s">
        <v>114</v>
      </c>
      <c r="B192" s="6"/>
    </row>
    <row r="193" spans="1:9" x14ac:dyDescent="0.2">
      <c r="A193" s="2" t="s">
        <v>115</v>
      </c>
      <c r="B193" s="2">
        <v>0.85079325833190056</v>
      </c>
    </row>
    <row r="194" spans="1:9" x14ac:dyDescent="0.2">
      <c r="A194" s="2" t="s">
        <v>116</v>
      </c>
      <c r="B194" s="2">
        <v>0.72384916842301206</v>
      </c>
    </row>
    <row r="195" spans="1:9" x14ac:dyDescent="0.2">
      <c r="A195" s="2" t="s">
        <v>117</v>
      </c>
      <c r="B195" s="2">
        <v>0.68561289943542914</v>
      </c>
    </row>
    <row r="196" spans="1:9" x14ac:dyDescent="0.2">
      <c r="A196" s="2" t="s">
        <v>118</v>
      </c>
      <c r="B196" s="2">
        <v>11.187505996030831</v>
      </c>
    </row>
    <row r="197" spans="1:9" ht="17" thickBot="1" x14ac:dyDescent="0.25">
      <c r="A197" s="3" t="s">
        <v>119</v>
      </c>
      <c r="B197" s="3">
        <v>75</v>
      </c>
    </row>
    <row r="199" spans="1:9" ht="17" thickBot="1" x14ac:dyDescent="0.25">
      <c r="A199" t="s">
        <v>120</v>
      </c>
    </row>
    <row r="200" spans="1:9" x14ac:dyDescent="0.2">
      <c r="A200" s="4"/>
      <c r="B200" s="4" t="s">
        <v>125</v>
      </c>
      <c r="C200" s="4" t="s">
        <v>126</v>
      </c>
      <c r="D200" s="4" t="s">
        <v>127</v>
      </c>
      <c r="E200" s="4" t="s">
        <v>128</v>
      </c>
      <c r="F200" s="4" t="s">
        <v>129</v>
      </c>
    </row>
    <row r="201" spans="1:9" x14ac:dyDescent="0.2">
      <c r="A201" s="2" t="s">
        <v>121</v>
      </c>
      <c r="B201" s="2">
        <v>9</v>
      </c>
      <c r="C201" s="2">
        <v>21324.636811936994</v>
      </c>
      <c r="D201" s="2">
        <v>2369.4040902152215</v>
      </c>
      <c r="E201" s="2">
        <v>18.9309571145155</v>
      </c>
      <c r="F201" s="2">
        <v>4.9042621562211489E-15</v>
      </c>
    </row>
    <row r="202" spans="1:9" x14ac:dyDescent="0.2">
      <c r="A202" s="2" t="s">
        <v>122</v>
      </c>
      <c r="B202" s="2">
        <v>65</v>
      </c>
      <c r="C202" s="2">
        <v>8135.4188767296773</v>
      </c>
      <c r="D202" s="2">
        <v>125.1602904112258</v>
      </c>
      <c r="E202" s="2"/>
      <c r="F202" s="2"/>
    </row>
    <row r="203" spans="1:9" ht="17" thickBot="1" x14ac:dyDescent="0.25">
      <c r="A203" s="3" t="s">
        <v>123</v>
      </c>
      <c r="B203" s="3">
        <v>74</v>
      </c>
      <c r="C203" s="3">
        <v>29460.055688666671</v>
      </c>
      <c r="D203" s="3"/>
      <c r="E203" s="3"/>
      <c r="F203" s="3"/>
    </row>
    <row r="204" spans="1:9" ht="17" thickBot="1" x14ac:dyDescent="0.25"/>
    <row r="205" spans="1:9" x14ac:dyDescent="0.2">
      <c r="A205" s="4"/>
      <c r="B205" s="4" t="s">
        <v>130</v>
      </c>
      <c r="C205" s="4" t="s">
        <v>118</v>
      </c>
      <c r="D205" s="4" t="s">
        <v>131</v>
      </c>
      <c r="E205" s="4" t="s">
        <v>132</v>
      </c>
      <c r="F205" s="4" t="s">
        <v>133</v>
      </c>
      <c r="G205" s="4" t="s">
        <v>134</v>
      </c>
      <c r="H205" s="4" t="s">
        <v>135</v>
      </c>
      <c r="I205" s="4" t="s">
        <v>136</v>
      </c>
    </row>
    <row r="206" spans="1:9" x14ac:dyDescent="0.2">
      <c r="A206" s="2" t="s">
        <v>124</v>
      </c>
      <c r="B206" s="2">
        <v>63.217173947448444</v>
      </c>
      <c r="C206" s="2">
        <v>44.238386102178694</v>
      </c>
      <c r="D206" s="2">
        <v>1.4290117591865554</v>
      </c>
      <c r="E206" s="2">
        <v>0.15778919469984626</v>
      </c>
      <c r="F206" s="2">
        <v>-25.132983943294661</v>
      </c>
      <c r="G206" s="2">
        <v>151.56733183819154</v>
      </c>
      <c r="H206" s="2">
        <v>-25.132983943294661</v>
      </c>
      <c r="I206" s="2">
        <v>151.56733183819154</v>
      </c>
    </row>
    <row r="207" spans="1:9" x14ac:dyDescent="0.2">
      <c r="A207" s="2" t="s">
        <v>5</v>
      </c>
      <c r="B207" s="2">
        <v>0.15218116699401912</v>
      </c>
      <c r="C207" s="2">
        <v>2.3817464511700831E-2</v>
      </c>
      <c r="D207" s="2">
        <v>6.3894780621697542</v>
      </c>
      <c r="E207" s="2">
        <v>2.0481670986793514E-8</v>
      </c>
      <c r="F207" s="2">
        <v>0.10461440573592012</v>
      </c>
      <c r="G207" s="2">
        <v>0.19974792825211812</v>
      </c>
      <c r="H207" s="2">
        <v>0.10461440573592012</v>
      </c>
      <c r="I207" s="2">
        <v>0.19974792825211812</v>
      </c>
    </row>
    <row r="208" spans="1:9" x14ac:dyDescent="0.2">
      <c r="A208" s="2" t="s">
        <v>6</v>
      </c>
      <c r="B208" s="2">
        <v>-0.39254204700236994</v>
      </c>
      <c r="C208" s="2">
        <v>0.28413081055187428</v>
      </c>
      <c r="D208" s="2">
        <v>-1.3815539618527319</v>
      </c>
      <c r="E208" s="2">
        <v>0.17183922199685303</v>
      </c>
      <c r="F208" s="2">
        <v>-0.95999045969766517</v>
      </c>
      <c r="G208" s="2">
        <v>0.17490636569292528</v>
      </c>
      <c r="H208" s="2">
        <v>-0.95999045969766517</v>
      </c>
      <c r="I208" s="2">
        <v>0.17490636569292528</v>
      </c>
    </row>
    <row r="209" spans="1:13" x14ac:dyDescent="0.2">
      <c r="A209" s="2" t="s">
        <v>7</v>
      </c>
      <c r="B209" s="2">
        <v>-0.46870833284587671</v>
      </c>
      <c r="C209" s="2">
        <v>0.22383630368063445</v>
      </c>
      <c r="D209" s="2">
        <v>-2.0939781668063158</v>
      </c>
      <c r="E209" s="2">
        <v>4.0166248256896651E-2</v>
      </c>
      <c r="F209" s="2">
        <v>-0.91574030020081665</v>
      </c>
      <c r="G209" s="2">
        <v>-2.1676365490936766E-2</v>
      </c>
      <c r="H209" s="2">
        <v>-0.91574030020081665</v>
      </c>
      <c r="I209" s="2">
        <v>-2.1676365490936766E-2</v>
      </c>
    </row>
    <row r="210" spans="1:13" x14ac:dyDescent="0.2">
      <c r="A210" s="2" t="s">
        <v>11</v>
      </c>
      <c r="B210" s="2">
        <v>0.20832695321297184</v>
      </c>
      <c r="C210" s="2">
        <v>0.71828562598661416</v>
      </c>
      <c r="D210" s="2">
        <v>0.29003358229091747</v>
      </c>
      <c r="E210" s="2">
        <v>0.77271379625898928</v>
      </c>
      <c r="F210" s="2">
        <v>-1.2261884994979768</v>
      </c>
      <c r="G210" s="2">
        <v>1.6428424059239206</v>
      </c>
      <c r="H210" s="2">
        <v>-1.2261884994979768</v>
      </c>
      <c r="I210" s="2">
        <v>1.6428424059239206</v>
      </c>
    </row>
    <row r="211" spans="1:13" x14ac:dyDescent="0.2">
      <c r="A211" s="2" t="s">
        <v>8</v>
      </c>
      <c r="B211" s="2">
        <v>7.7102753195029159</v>
      </c>
      <c r="C211" s="2">
        <v>3.8458041759369794</v>
      </c>
      <c r="D211" s="2">
        <v>2.0048538528679529</v>
      </c>
      <c r="E211" s="2">
        <v>4.9146988111208774E-2</v>
      </c>
      <c r="F211" s="2">
        <v>2.9674011486897633E-2</v>
      </c>
      <c r="G211" s="2">
        <v>15.390876627518935</v>
      </c>
      <c r="H211" s="2">
        <v>2.9674011486897633E-2</v>
      </c>
      <c r="I211" s="2">
        <v>15.390876627518935</v>
      </c>
    </row>
    <row r="212" spans="1:13" x14ac:dyDescent="0.2">
      <c r="A212" s="2" t="s">
        <v>9</v>
      </c>
      <c r="B212" s="2">
        <v>1.3925813908092244</v>
      </c>
      <c r="C212" s="2">
        <v>0.65040551599105545</v>
      </c>
      <c r="D212" s="2">
        <v>2.1410971410463491</v>
      </c>
      <c r="E212" s="2">
        <v>3.6021063191803378E-2</v>
      </c>
      <c r="F212" s="2">
        <v>9.363187899622516E-2</v>
      </c>
      <c r="G212" s="2">
        <v>2.6915309026222234</v>
      </c>
      <c r="H212" s="2">
        <v>9.363187899622516E-2</v>
      </c>
      <c r="I212" s="2">
        <v>2.6915309026222234</v>
      </c>
    </row>
    <row r="213" spans="1:13" x14ac:dyDescent="0.2">
      <c r="A213" s="2" t="s">
        <v>10</v>
      </c>
      <c r="B213" s="2">
        <v>0.11895990805874433</v>
      </c>
      <c r="C213" s="2">
        <v>0.42677653011404842</v>
      </c>
      <c r="D213" s="2">
        <v>0.2787405109342691</v>
      </c>
      <c r="E213" s="2">
        <v>0.78132886198448159</v>
      </c>
      <c r="F213" s="2">
        <v>-0.73337167864402386</v>
      </c>
      <c r="G213" s="2">
        <v>0.97129149476151255</v>
      </c>
      <c r="H213" s="2">
        <v>-0.73337167864402386</v>
      </c>
      <c r="I213" s="2">
        <v>0.97129149476151255</v>
      </c>
    </row>
    <row r="214" spans="1:13" x14ac:dyDescent="0.2">
      <c r="A214" s="2" t="s">
        <v>111</v>
      </c>
      <c r="B214" s="2">
        <v>-4.8253485380321459</v>
      </c>
      <c r="C214" s="2">
        <v>3.4575562111173719</v>
      </c>
      <c r="D214" s="2">
        <v>-1.3955951092036614</v>
      </c>
      <c r="E214" s="2">
        <v>0.16758590522356387</v>
      </c>
      <c r="F214" s="2">
        <v>-11.73056511765088</v>
      </c>
      <c r="G214" s="2">
        <v>2.0798680415865878</v>
      </c>
      <c r="H214" s="2">
        <v>-11.73056511765088</v>
      </c>
      <c r="I214" s="2">
        <v>2.0798680415865878</v>
      </c>
    </row>
    <row r="215" spans="1:13" ht="17" thickBot="1" x14ac:dyDescent="0.25">
      <c r="A215" s="3" t="s">
        <v>112</v>
      </c>
      <c r="B215" s="3">
        <v>-0.13189509477362119</v>
      </c>
      <c r="C215" s="3">
        <v>2.6625989854720773</v>
      </c>
      <c r="D215" s="3">
        <v>-4.9536222124803471E-2</v>
      </c>
      <c r="E215" s="3">
        <v>0.96064387503862425</v>
      </c>
      <c r="F215" s="3">
        <v>-5.4494724635059999</v>
      </c>
      <c r="G215" s="3">
        <v>5.1856822739587578</v>
      </c>
      <c r="H215" s="3">
        <v>-5.4494724635059999</v>
      </c>
      <c r="I215" s="3">
        <v>5.1856822739587578</v>
      </c>
    </row>
    <row r="216" spans="1:13" s="5" customFormat="1" x14ac:dyDescent="0.2">
      <c r="D216" s="5" t="s">
        <v>141</v>
      </c>
    </row>
    <row r="217" spans="1:13" s="5" customFormat="1" x14ac:dyDescent="0.2">
      <c r="D217" s="5" t="s">
        <v>142</v>
      </c>
    </row>
    <row r="220" spans="1:13" x14ac:dyDescent="0.2">
      <c r="A220" t="s">
        <v>110</v>
      </c>
      <c r="B220" t="s">
        <v>0</v>
      </c>
      <c r="C220" t="s">
        <v>5</v>
      </c>
      <c r="D220" t="s">
        <v>6</v>
      </c>
      <c r="E220" t="s">
        <v>7</v>
      </c>
      <c r="F220" t="s">
        <v>11</v>
      </c>
      <c r="G220" t="s">
        <v>8</v>
      </c>
      <c r="H220" t="s">
        <v>9</v>
      </c>
      <c r="I220" t="s">
        <v>10</v>
      </c>
      <c r="J220" t="s">
        <v>111</v>
      </c>
      <c r="K220" t="s">
        <v>112</v>
      </c>
      <c r="L220" t="s">
        <v>4</v>
      </c>
      <c r="M220" s="1" t="s">
        <v>3</v>
      </c>
    </row>
    <row r="221" spans="1:13" x14ac:dyDescent="0.2">
      <c r="A221">
        <v>1</v>
      </c>
      <c r="B221" t="s">
        <v>12</v>
      </c>
      <c r="C221">
        <v>290</v>
      </c>
      <c r="D221">
        <v>114</v>
      </c>
      <c r="E221">
        <v>196</v>
      </c>
      <c r="F221">
        <v>78</v>
      </c>
      <c r="G221">
        <v>4.032</v>
      </c>
      <c r="H221">
        <v>19.5</v>
      </c>
      <c r="I221">
        <v>20</v>
      </c>
      <c r="J221">
        <v>1</v>
      </c>
      <c r="K221">
        <v>1</v>
      </c>
      <c r="L221">
        <v>3.5</v>
      </c>
      <c r="M221">
        <v>44.4</v>
      </c>
    </row>
    <row r="222" spans="1:13" x14ac:dyDescent="0.2">
      <c r="A222">
        <v>2</v>
      </c>
      <c r="B222" t="s">
        <v>12</v>
      </c>
      <c r="C222">
        <v>201</v>
      </c>
      <c r="D222">
        <v>106.9</v>
      </c>
      <c r="E222">
        <v>182</v>
      </c>
      <c r="F222">
        <v>71</v>
      </c>
      <c r="G222">
        <v>3.0950000000000002</v>
      </c>
      <c r="H222">
        <v>13.2</v>
      </c>
      <c r="I222">
        <v>24</v>
      </c>
      <c r="J222">
        <v>0</v>
      </c>
      <c r="K222">
        <v>0</v>
      </c>
      <c r="L222">
        <v>2.4</v>
      </c>
      <c r="M222">
        <v>25.9</v>
      </c>
    </row>
    <row r="223" spans="1:13" x14ac:dyDescent="0.2">
      <c r="A223">
        <v>3</v>
      </c>
      <c r="B223" t="s">
        <v>12</v>
      </c>
      <c r="C223">
        <v>206</v>
      </c>
      <c r="D223">
        <v>108.1</v>
      </c>
      <c r="E223">
        <v>191</v>
      </c>
      <c r="F223">
        <v>73</v>
      </c>
      <c r="G223">
        <v>3.5049999999999999</v>
      </c>
      <c r="H223">
        <v>17.2</v>
      </c>
      <c r="I223">
        <v>23</v>
      </c>
      <c r="J223">
        <v>0</v>
      </c>
      <c r="K223">
        <v>0</v>
      </c>
      <c r="L223">
        <v>2.4</v>
      </c>
      <c r="M223">
        <v>33</v>
      </c>
    </row>
    <row r="224" spans="1:13" x14ac:dyDescent="0.2">
      <c r="A224">
        <v>4</v>
      </c>
      <c r="B224" t="s">
        <v>12</v>
      </c>
      <c r="C224">
        <v>272</v>
      </c>
      <c r="D224">
        <v>114.6</v>
      </c>
      <c r="E224">
        <v>187</v>
      </c>
      <c r="F224">
        <v>75</v>
      </c>
      <c r="G224">
        <v>3.7829999999999999</v>
      </c>
      <c r="H224">
        <v>17.100000000000001</v>
      </c>
      <c r="I224">
        <v>22</v>
      </c>
      <c r="J224">
        <v>1</v>
      </c>
      <c r="K224">
        <v>0</v>
      </c>
      <c r="L224">
        <v>2</v>
      </c>
      <c r="M224">
        <v>37.6</v>
      </c>
    </row>
    <row r="225" spans="1:13" x14ac:dyDescent="0.2">
      <c r="A225">
        <v>5</v>
      </c>
      <c r="B225" t="s">
        <v>17</v>
      </c>
      <c r="C225">
        <v>150</v>
      </c>
      <c r="D225">
        <v>102.6</v>
      </c>
      <c r="E225">
        <v>178</v>
      </c>
      <c r="F225">
        <v>68.2</v>
      </c>
      <c r="G225">
        <v>2.9980000000000002</v>
      </c>
      <c r="H225">
        <v>16.399999999999999</v>
      </c>
      <c r="I225">
        <v>27</v>
      </c>
      <c r="J225">
        <v>0</v>
      </c>
      <c r="K225">
        <v>1</v>
      </c>
      <c r="L225">
        <v>1.8</v>
      </c>
      <c r="M225">
        <v>23.99</v>
      </c>
    </row>
    <row r="226" spans="1:13" x14ac:dyDescent="0.2">
      <c r="A226">
        <v>6</v>
      </c>
      <c r="B226" t="s">
        <v>17</v>
      </c>
      <c r="C226">
        <v>200</v>
      </c>
      <c r="D226">
        <v>108.7</v>
      </c>
      <c r="E226">
        <v>192</v>
      </c>
      <c r="F226">
        <v>76.099999999999994</v>
      </c>
      <c r="G226">
        <v>3.5609999999999999</v>
      </c>
      <c r="H226">
        <v>18.5</v>
      </c>
      <c r="I226">
        <v>22</v>
      </c>
      <c r="J226">
        <v>0</v>
      </c>
      <c r="K226">
        <v>0</v>
      </c>
      <c r="L226">
        <v>2.8</v>
      </c>
      <c r="M226">
        <v>33.950000000000003</v>
      </c>
    </row>
    <row r="227" spans="1:13" x14ac:dyDescent="0.2">
      <c r="A227">
        <v>7</v>
      </c>
      <c r="B227" t="s">
        <v>17</v>
      </c>
      <c r="C227">
        <v>228</v>
      </c>
      <c r="D227">
        <v>105.5</v>
      </c>
      <c r="E227">
        <v>177</v>
      </c>
      <c r="F227">
        <v>73</v>
      </c>
      <c r="G227">
        <v>3.9049999999999998</v>
      </c>
      <c r="H227">
        <v>15.9</v>
      </c>
      <c r="I227">
        <v>19</v>
      </c>
      <c r="J227">
        <v>1</v>
      </c>
      <c r="K227">
        <v>0</v>
      </c>
      <c r="L227">
        <v>2</v>
      </c>
      <c r="M227">
        <v>34.700000000000003</v>
      </c>
    </row>
    <row r="228" spans="1:13" x14ac:dyDescent="0.2">
      <c r="A228">
        <v>8</v>
      </c>
      <c r="B228" t="s">
        <v>17</v>
      </c>
      <c r="C228">
        <v>248</v>
      </c>
      <c r="D228">
        <v>117.9</v>
      </c>
      <c r="E228">
        <v>200</v>
      </c>
      <c r="F228">
        <v>78</v>
      </c>
      <c r="G228">
        <v>4.7290000000000001</v>
      </c>
      <c r="H228">
        <v>22.5</v>
      </c>
      <c r="I228">
        <v>19</v>
      </c>
      <c r="J228">
        <v>1</v>
      </c>
      <c r="K228">
        <v>0</v>
      </c>
      <c r="L228">
        <v>3</v>
      </c>
      <c r="M228">
        <v>53.55</v>
      </c>
    </row>
    <row r="229" spans="1:13" x14ac:dyDescent="0.2">
      <c r="A229">
        <v>9</v>
      </c>
      <c r="B229" t="s">
        <v>17</v>
      </c>
      <c r="C229">
        <v>310</v>
      </c>
      <c r="D229">
        <v>113</v>
      </c>
      <c r="E229">
        <v>198.2</v>
      </c>
      <c r="F229">
        <v>74</v>
      </c>
      <c r="G229">
        <v>3.9020000000000001</v>
      </c>
      <c r="H229">
        <v>23.7</v>
      </c>
      <c r="I229">
        <v>21</v>
      </c>
      <c r="J229">
        <v>0</v>
      </c>
      <c r="K229">
        <v>1</v>
      </c>
      <c r="L229">
        <v>4.2</v>
      </c>
      <c r="M229">
        <v>62</v>
      </c>
    </row>
    <row r="230" spans="1:13" x14ac:dyDescent="0.2">
      <c r="A230">
        <v>10</v>
      </c>
      <c r="B230" t="s">
        <v>23</v>
      </c>
      <c r="C230">
        <v>248</v>
      </c>
      <c r="D230">
        <v>107.3</v>
      </c>
      <c r="E230">
        <v>187</v>
      </c>
      <c r="F230">
        <v>76</v>
      </c>
      <c r="G230">
        <v>4.4146999999999998</v>
      </c>
      <c r="H230">
        <v>17.2</v>
      </c>
      <c r="I230">
        <v>23</v>
      </c>
      <c r="J230">
        <v>1</v>
      </c>
      <c r="K230">
        <v>1</v>
      </c>
      <c r="L230">
        <v>2</v>
      </c>
      <c r="M230">
        <v>51.1</v>
      </c>
    </row>
    <row r="231" spans="1:13" x14ac:dyDescent="0.2">
      <c r="A231">
        <v>11</v>
      </c>
      <c r="B231" t="s">
        <v>23</v>
      </c>
      <c r="C231">
        <v>193</v>
      </c>
      <c r="D231">
        <v>107.3</v>
      </c>
      <c r="E231">
        <v>186</v>
      </c>
      <c r="F231">
        <v>72</v>
      </c>
      <c r="G231">
        <v>3.5819999999999999</v>
      </c>
      <c r="H231">
        <v>15.6</v>
      </c>
      <c r="I231">
        <v>26</v>
      </c>
      <c r="J231">
        <v>0</v>
      </c>
      <c r="K231">
        <v>0</v>
      </c>
      <c r="L231">
        <v>2</v>
      </c>
      <c r="M231">
        <v>40.75</v>
      </c>
    </row>
    <row r="232" spans="1:13" x14ac:dyDescent="0.2">
      <c r="A232">
        <v>12</v>
      </c>
      <c r="B232" t="s">
        <v>23</v>
      </c>
      <c r="C232">
        <v>248</v>
      </c>
      <c r="D232">
        <v>111.4</v>
      </c>
      <c r="E232">
        <v>195</v>
      </c>
      <c r="F232">
        <v>74</v>
      </c>
      <c r="G232">
        <v>3.746</v>
      </c>
      <c r="H232">
        <v>15</v>
      </c>
      <c r="I232">
        <v>25</v>
      </c>
      <c r="J232">
        <v>0</v>
      </c>
      <c r="K232">
        <v>1</v>
      </c>
      <c r="L232">
        <v>3</v>
      </c>
      <c r="M232">
        <v>53.9</v>
      </c>
    </row>
    <row r="233" spans="1:13" x14ac:dyDescent="0.2">
      <c r="A233">
        <v>13</v>
      </c>
      <c r="B233" t="s">
        <v>27</v>
      </c>
      <c r="C233">
        <v>200</v>
      </c>
      <c r="D233">
        <v>109</v>
      </c>
      <c r="E233">
        <v>185</v>
      </c>
      <c r="F233">
        <v>72</v>
      </c>
      <c r="G233">
        <v>3.9790000000000001</v>
      </c>
      <c r="H233">
        <v>14.3</v>
      </c>
      <c r="I233">
        <v>21</v>
      </c>
      <c r="J233">
        <v>0</v>
      </c>
      <c r="K233">
        <v>1</v>
      </c>
      <c r="L233">
        <v>3</v>
      </c>
      <c r="M233">
        <v>33.07</v>
      </c>
    </row>
    <row r="234" spans="1:13" x14ac:dyDescent="0.2">
      <c r="A234">
        <v>14</v>
      </c>
      <c r="B234" t="s">
        <v>27</v>
      </c>
      <c r="C234">
        <v>138</v>
      </c>
      <c r="D234">
        <v>109</v>
      </c>
      <c r="E234">
        <v>168</v>
      </c>
      <c r="F234">
        <v>70</v>
      </c>
      <c r="G234">
        <v>3.2370000000000001</v>
      </c>
      <c r="H234">
        <v>14</v>
      </c>
      <c r="I234">
        <v>25</v>
      </c>
      <c r="J234">
        <v>1</v>
      </c>
      <c r="K234">
        <v>1</v>
      </c>
      <c r="L234">
        <v>1.4</v>
      </c>
      <c r="M234">
        <v>23.2</v>
      </c>
    </row>
    <row r="235" spans="1:13" x14ac:dyDescent="0.2">
      <c r="A235">
        <v>15</v>
      </c>
      <c r="B235" t="s">
        <v>27</v>
      </c>
      <c r="C235">
        <v>310</v>
      </c>
      <c r="D235">
        <v>112.2</v>
      </c>
      <c r="E235">
        <v>203</v>
      </c>
      <c r="F235">
        <v>79</v>
      </c>
      <c r="G235">
        <v>4.359</v>
      </c>
      <c r="H235">
        <v>19</v>
      </c>
      <c r="I235">
        <v>18</v>
      </c>
      <c r="J235">
        <v>1</v>
      </c>
      <c r="K235">
        <v>1</v>
      </c>
      <c r="L235">
        <v>3.6</v>
      </c>
      <c r="M235">
        <v>40</v>
      </c>
    </row>
    <row r="236" spans="1:13" x14ac:dyDescent="0.2">
      <c r="A236">
        <v>16</v>
      </c>
      <c r="B236" t="s">
        <v>27</v>
      </c>
      <c r="C236">
        <v>310</v>
      </c>
      <c r="D236">
        <v>113.8</v>
      </c>
      <c r="E236">
        <v>198</v>
      </c>
      <c r="F236">
        <v>74</v>
      </c>
      <c r="G236">
        <v>3.49</v>
      </c>
      <c r="H236">
        <v>15.8</v>
      </c>
      <c r="I236">
        <v>25</v>
      </c>
      <c r="J236">
        <v>0</v>
      </c>
      <c r="K236">
        <v>1</v>
      </c>
      <c r="L236">
        <v>2.5</v>
      </c>
      <c r="M236">
        <v>29.57</v>
      </c>
    </row>
    <row r="237" spans="1:13" x14ac:dyDescent="0.2">
      <c r="A237">
        <v>17</v>
      </c>
      <c r="B237" t="s">
        <v>32</v>
      </c>
      <c r="C237">
        <v>268</v>
      </c>
      <c r="D237">
        <v>107.4</v>
      </c>
      <c r="E237">
        <v>196</v>
      </c>
      <c r="F237">
        <v>72</v>
      </c>
      <c r="G237">
        <v>3.6520000000000001</v>
      </c>
      <c r="H237">
        <v>19</v>
      </c>
      <c r="I237">
        <v>22</v>
      </c>
      <c r="J237">
        <v>0</v>
      </c>
      <c r="K237">
        <v>1</v>
      </c>
      <c r="L237">
        <v>2</v>
      </c>
      <c r="M237">
        <v>46.994999999999997</v>
      </c>
    </row>
    <row r="238" spans="1:13" x14ac:dyDescent="0.2">
      <c r="A238">
        <v>18</v>
      </c>
      <c r="B238" t="s">
        <v>32</v>
      </c>
      <c r="C238">
        <v>272</v>
      </c>
      <c r="D238">
        <v>108</v>
      </c>
      <c r="E238">
        <v>184</v>
      </c>
      <c r="F238">
        <v>73</v>
      </c>
      <c r="G238">
        <v>3.4180000000000001</v>
      </c>
      <c r="H238">
        <v>16</v>
      </c>
      <c r="I238">
        <v>22</v>
      </c>
      <c r="J238">
        <v>0</v>
      </c>
      <c r="K238">
        <v>0</v>
      </c>
      <c r="L238">
        <v>2</v>
      </c>
      <c r="M238">
        <v>38.994999999999997</v>
      </c>
    </row>
    <row r="239" spans="1:13" x14ac:dyDescent="0.2">
      <c r="A239">
        <v>19</v>
      </c>
      <c r="B239" t="s">
        <v>32</v>
      </c>
      <c r="C239">
        <v>304</v>
      </c>
      <c r="D239">
        <v>115.3</v>
      </c>
      <c r="E239">
        <v>201</v>
      </c>
      <c r="F239">
        <v>73</v>
      </c>
      <c r="G239">
        <v>4.0209999999999999</v>
      </c>
      <c r="H239">
        <v>19</v>
      </c>
      <c r="I239">
        <v>19</v>
      </c>
      <c r="J239">
        <v>0</v>
      </c>
      <c r="K239">
        <v>1</v>
      </c>
      <c r="L239">
        <v>3.6</v>
      </c>
      <c r="M239">
        <v>46.795000000000002</v>
      </c>
    </row>
    <row r="240" spans="1:13" x14ac:dyDescent="0.2">
      <c r="A240">
        <v>20</v>
      </c>
      <c r="B240" t="s">
        <v>32</v>
      </c>
      <c r="C240">
        <v>420</v>
      </c>
      <c r="D240">
        <v>117.5</v>
      </c>
      <c r="E240">
        <v>204</v>
      </c>
      <c r="F240">
        <v>81</v>
      </c>
      <c r="G240">
        <v>5.5720000000000001</v>
      </c>
      <c r="H240">
        <v>26</v>
      </c>
      <c r="I240">
        <v>14</v>
      </c>
      <c r="J240">
        <v>1</v>
      </c>
      <c r="K240">
        <v>0</v>
      </c>
      <c r="L240">
        <v>6.2</v>
      </c>
      <c r="M240">
        <v>75.194999999999993</v>
      </c>
    </row>
    <row r="241" spans="1:13" x14ac:dyDescent="0.2">
      <c r="A241">
        <v>21</v>
      </c>
      <c r="B241" t="s">
        <v>37</v>
      </c>
      <c r="C241">
        <v>160</v>
      </c>
      <c r="D241">
        <v>111.4</v>
      </c>
      <c r="E241">
        <v>194</v>
      </c>
      <c r="F241">
        <v>73</v>
      </c>
      <c r="G241">
        <v>3.1259999999999999</v>
      </c>
      <c r="H241">
        <v>15.8</v>
      </c>
      <c r="I241">
        <v>29</v>
      </c>
      <c r="J241">
        <v>0</v>
      </c>
      <c r="K241">
        <v>1</v>
      </c>
      <c r="L241">
        <v>2</v>
      </c>
      <c r="M241">
        <v>22.09</v>
      </c>
    </row>
    <row r="242" spans="1:13" x14ac:dyDescent="0.2">
      <c r="A242">
        <v>22</v>
      </c>
      <c r="B242" t="s">
        <v>37</v>
      </c>
      <c r="C242">
        <v>345</v>
      </c>
      <c r="D242">
        <v>130</v>
      </c>
      <c r="E242">
        <v>224</v>
      </c>
      <c r="F242">
        <v>81</v>
      </c>
      <c r="G242">
        <v>5.5860000000000003</v>
      </c>
      <c r="H242">
        <v>31</v>
      </c>
      <c r="I242">
        <v>15</v>
      </c>
      <c r="J242">
        <v>1</v>
      </c>
      <c r="K242">
        <v>1</v>
      </c>
      <c r="L242">
        <v>5.3</v>
      </c>
      <c r="M242">
        <v>51.7</v>
      </c>
    </row>
    <row r="243" spans="1:13" x14ac:dyDescent="0.2">
      <c r="A243">
        <v>23</v>
      </c>
      <c r="B243" t="s">
        <v>37</v>
      </c>
      <c r="C243">
        <v>305</v>
      </c>
      <c r="D243">
        <v>111.7</v>
      </c>
      <c r="E243">
        <v>201</v>
      </c>
      <c r="F243">
        <v>73</v>
      </c>
      <c r="G243">
        <v>3.6819999999999999</v>
      </c>
      <c r="H243">
        <v>18.5</v>
      </c>
      <c r="I243">
        <v>19</v>
      </c>
      <c r="J243">
        <v>0</v>
      </c>
      <c r="K243">
        <v>0</v>
      </c>
      <c r="L243">
        <v>3.6</v>
      </c>
      <c r="M243">
        <v>31.6</v>
      </c>
    </row>
    <row r="244" spans="1:13" x14ac:dyDescent="0.2">
      <c r="A244">
        <v>24</v>
      </c>
      <c r="B244" t="s">
        <v>37</v>
      </c>
      <c r="C244">
        <v>275</v>
      </c>
      <c r="D244">
        <v>110.7</v>
      </c>
      <c r="E244">
        <v>188</v>
      </c>
      <c r="F244">
        <v>75</v>
      </c>
      <c r="G244">
        <v>3.351</v>
      </c>
      <c r="H244">
        <v>16.8</v>
      </c>
      <c r="I244">
        <v>22</v>
      </c>
      <c r="J244">
        <v>0</v>
      </c>
      <c r="K244">
        <v>1</v>
      </c>
      <c r="L244">
        <v>3.6</v>
      </c>
      <c r="M244">
        <v>25</v>
      </c>
    </row>
    <row r="245" spans="1:13" x14ac:dyDescent="0.2">
      <c r="A245">
        <v>25</v>
      </c>
      <c r="B245" t="s">
        <v>42</v>
      </c>
      <c r="C245">
        <v>287</v>
      </c>
      <c r="D245">
        <v>108</v>
      </c>
      <c r="E245">
        <v>204</v>
      </c>
      <c r="F245">
        <v>80</v>
      </c>
      <c r="G245">
        <v>2.911</v>
      </c>
      <c r="H245">
        <v>16</v>
      </c>
      <c r="I245">
        <v>27</v>
      </c>
      <c r="J245">
        <v>1</v>
      </c>
      <c r="K245">
        <v>0</v>
      </c>
      <c r="L245">
        <v>3.6</v>
      </c>
      <c r="M245">
        <v>26.98</v>
      </c>
    </row>
    <row r="246" spans="1:13" x14ac:dyDescent="0.2">
      <c r="A246">
        <v>26</v>
      </c>
      <c r="B246" t="s">
        <v>42</v>
      </c>
      <c r="C246">
        <v>168</v>
      </c>
      <c r="D246">
        <v>106</v>
      </c>
      <c r="E246">
        <v>193</v>
      </c>
      <c r="F246">
        <v>69.2</v>
      </c>
      <c r="G246">
        <v>3.3319999999999999</v>
      </c>
      <c r="H246">
        <v>16</v>
      </c>
      <c r="I246">
        <v>24</v>
      </c>
      <c r="J246">
        <v>1</v>
      </c>
      <c r="K246">
        <v>1</v>
      </c>
      <c r="L246">
        <v>2.5</v>
      </c>
      <c r="M246">
        <v>33.75</v>
      </c>
    </row>
    <row r="247" spans="1:13" x14ac:dyDescent="0.2">
      <c r="A247">
        <v>27</v>
      </c>
      <c r="B247" t="s">
        <v>42</v>
      </c>
      <c r="C247">
        <v>363</v>
      </c>
      <c r="D247">
        <v>113</v>
      </c>
      <c r="E247">
        <v>197.8</v>
      </c>
      <c r="F247">
        <v>74.400000000000006</v>
      </c>
      <c r="G247">
        <v>4.38</v>
      </c>
      <c r="H247">
        <v>17</v>
      </c>
      <c r="I247">
        <v>30</v>
      </c>
      <c r="J247">
        <v>0</v>
      </c>
      <c r="K247">
        <v>0</v>
      </c>
      <c r="L247">
        <v>3.6</v>
      </c>
      <c r="M247">
        <v>29.47</v>
      </c>
    </row>
    <row r="248" spans="1:13" x14ac:dyDescent="0.2">
      <c r="A248">
        <v>28</v>
      </c>
      <c r="B248" t="s">
        <v>45</v>
      </c>
      <c r="C248">
        <v>600</v>
      </c>
      <c r="D248">
        <v>96.2</v>
      </c>
      <c r="E248">
        <v>176.7</v>
      </c>
      <c r="F248">
        <v>75.7</v>
      </c>
      <c r="G248">
        <v>3.375</v>
      </c>
      <c r="H248">
        <v>19</v>
      </c>
      <c r="I248">
        <v>16</v>
      </c>
      <c r="J248">
        <v>0</v>
      </c>
      <c r="K248">
        <v>0</v>
      </c>
      <c r="L248">
        <v>8.4</v>
      </c>
      <c r="M248">
        <v>129.94999999999999</v>
      </c>
    </row>
    <row r="249" spans="1:13" x14ac:dyDescent="0.2">
      <c r="A249">
        <v>29</v>
      </c>
      <c r="B249" t="s">
        <v>45</v>
      </c>
      <c r="C249">
        <v>150</v>
      </c>
      <c r="D249">
        <v>113.3</v>
      </c>
      <c r="E249">
        <v>203</v>
      </c>
      <c r="F249">
        <v>79</v>
      </c>
      <c r="G249">
        <v>3.5329999999999999</v>
      </c>
      <c r="H249">
        <v>20</v>
      </c>
      <c r="I249">
        <v>24</v>
      </c>
      <c r="J249">
        <v>1</v>
      </c>
      <c r="K249">
        <v>0</v>
      </c>
      <c r="L249">
        <v>2.4</v>
      </c>
      <c r="M249">
        <v>27.04</v>
      </c>
    </row>
    <row r="250" spans="1:13" x14ac:dyDescent="0.2">
      <c r="A250">
        <v>30</v>
      </c>
      <c r="B250" t="s">
        <v>45</v>
      </c>
      <c r="C250">
        <v>293</v>
      </c>
      <c r="D250">
        <v>115.7</v>
      </c>
      <c r="E250">
        <v>193.5</v>
      </c>
      <c r="F250">
        <v>71.7</v>
      </c>
      <c r="G250">
        <v>4.3940000000000001</v>
      </c>
      <c r="H250">
        <v>25</v>
      </c>
      <c r="I250">
        <v>17</v>
      </c>
      <c r="J250">
        <v>1</v>
      </c>
      <c r="K250">
        <v>1</v>
      </c>
      <c r="L250">
        <v>5.7</v>
      </c>
      <c r="M250">
        <v>30.49</v>
      </c>
    </row>
    <row r="251" spans="1:13" x14ac:dyDescent="0.2">
      <c r="A251">
        <v>31</v>
      </c>
      <c r="B251" t="s">
        <v>45</v>
      </c>
      <c r="C251">
        <v>300</v>
      </c>
      <c r="D251">
        <v>138.69999999999999</v>
      </c>
      <c r="E251">
        <v>224.2</v>
      </c>
      <c r="F251">
        <v>79.3</v>
      </c>
      <c r="G251">
        <v>3.93</v>
      </c>
      <c r="H251">
        <v>26</v>
      </c>
      <c r="I251">
        <v>20</v>
      </c>
      <c r="J251">
        <v>0</v>
      </c>
      <c r="K251">
        <v>0</v>
      </c>
      <c r="L251">
        <v>3.6</v>
      </c>
      <c r="M251">
        <v>29.47</v>
      </c>
    </row>
    <row r="252" spans="1:13" x14ac:dyDescent="0.2">
      <c r="A252">
        <v>32</v>
      </c>
      <c r="B252" t="s">
        <v>50</v>
      </c>
      <c r="C252">
        <v>107</v>
      </c>
      <c r="D252">
        <v>104.2</v>
      </c>
      <c r="E252">
        <v>172</v>
      </c>
      <c r="F252">
        <v>72</v>
      </c>
      <c r="G252">
        <v>2.9350000000000001</v>
      </c>
      <c r="H252">
        <v>12.4</v>
      </c>
      <c r="I252">
        <v>30</v>
      </c>
      <c r="J252">
        <v>0</v>
      </c>
      <c r="K252">
        <v>1</v>
      </c>
      <c r="L252">
        <v>2</v>
      </c>
      <c r="M252">
        <v>17.95</v>
      </c>
    </row>
    <row r="253" spans="1:13" x14ac:dyDescent="0.2">
      <c r="A253">
        <v>33</v>
      </c>
      <c r="B253" t="s">
        <v>50</v>
      </c>
      <c r="C253">
        <v>310</v>
      </c>
      <c r="D253">
        <v>101.3</v>
      </c>
      <c r="E253">
        <v>183.2</v>
      </c>
      <c r="F253">
        <v>73.099999999999994</v>
      </c>
      <c r="G253">
        <v>3.2029999999999998</v>
      </c>
      <c r="H253">
        <v>15.7</v>
      </c>
      <c r="I253">
        <v>24</v>
      </c>
      <c r="J253">
        <v>0</v>
      </c>
      <c r="K253">
        <v>1</v>
      </c>
      <c r="L253">
        <v>5</v>
      </c>
      <c r="M253">
        <v>26.67</v>
      </c>
    </row>
    <row r="254" spans="1:13" x14ac:dyDescent="0.2">
      <c r="A254">
        <v>34</v>
      </c>
      <c r="B254" t="s">
        <v>50</v>
      </c>
      <c r="C254">
        <v>288</v>
      </c>
      <c r="D254">
        <v>108.5</v>
      </c>
      <c r="E254">
        <v>203</v>
      </c>
      <c r="F254">
        <v>76</v>
      </c>
      <c r="G254">
        <v>3.3679999999999999</v>
      </c>
      <c r="H254">
        <v>16</v>
      </c>
      <c r="I254">
        <v>24</v>
      </c>
      <c r="J254">
        <v>0</v>
      </c>
      <c r="K254">
        <v>1</v>
      </c>
      <c r="L254">
        <v>3</v>
      </c>
      <c r="M254">
        <v>27.8</v>
      </c>
    </row>
    <row r="255" spans="1:13" x14ac:dyDescent="0.2">
      <c r="A255">
        <v>35</v>
      </c>
      <c r="B255" t="s">
        <v>54</v>
      </c>
      <c r="C255">
        <v>158</v>
      </c>
      <c r="D255">
        <v>103.2</v>
      </c>
      <c r="E255">
        <v>177</v>
      </c>
      <c r="F255">
        <v>71</v>
      </c>
      <c r="G255">
        <v>2.339</v>
      </c>
      <c r="H255">
        <v>11.9</v>
      </c>
      <c r="I255">
        <v>32</v>
      </c>
      <c r="J255">
        <v>0</v>
      </c>
      <c r="K255">
        <v>1</v>
      </c>
      <c r="L255">
        <v>1.5</v>
      </c>
      <c r="M255">
        <v>19.75</v>
      </c>
    </row>
    <row r="256" spans="1:13" x14ac:dyDescent="0.2">
      <c r="A256">
        <v>36</v>
      </c>
      <c r="B256" t="s">
        <v>54</v>
      </c>
      <c r="C256">
        <v>192</v>
      </c>
      <c r="D256">
        <v>106.9</v>
      </c>
      <c r="E256">
        <v>192</v>
      </c>
      <c r="F256">
        <v>73</v>
      </c>
      <c r="G256">
        <v>2.9319999999999999</v>
      </c>
      <c r="H256">
        <v>17.100000000000001</v>
      </c>
      <c r="I256">
        <v>30</v>
      </c>
      <c r="J256">
        <v>0</v>
      </c>
      <c r="K256">
        <v>1</v>
      </c>
      <c r="L256">
        <v>2</v>
      </c>
      <c r="M256">
        <v>23.87</v>
      </c>
    </row>
    <row r="257" spans="1:13" x14ac:dyDescent="0.2">
      <c r="A257">
        <v>37</v>
      </c>
      <c r="B257" t="s">
        <v>54</v>
      </c>
      <c r="C257">
        <v>184</v>
      </c>
      <c r="D257">
        <v>103.2</v>
      </c>
      <c r="E257">
        <v>181</v>
      </c>
      <c r="F257">
        <v>73</v>
      </c>
      <c r="G257">
        <v>3.2189999999999999</v>
      </c>
      <c r="H257">
        <v>15.3</v>
      </c>
      <c r="I257">
        <v>28</v>
      </c>
      <c r="J257">
        <v>1</v>
      </c>
      <c r="K257">
        <v>0</v>
      </c>
      <c r="L257">
        <v>2.4</v>
      </c>
      <c r="M257">
        <v>24.45</v>
      </c>
    </row>
    <row r="258" spans="1:13" x14ac:dyDescent="0.2">
      <c r="A258">
        <v>38</v>
      </c>
      <c r="B258" t="s">
        <v>58</v>
      </c>
      <c r="C258">
        <v>120</v>
      </c>
      <c r="D258">
        <v>96.1</v>
      </c>
      <c r="E258">
        <v>173</v>
      </c>
      <c r="F258">
        <v>68</v>
      </c>
      <c r="G258">
        <v>2.2400000000000002</v>
      </c>
      <c r="H258">
        <v>11.9</v>
      </c>
      <c r="I258">
        <v>33</v>
      </c>
      <c r="J258">
        <v>0</v>
      </c>
      <c r="K258">
        <v>1</v>
      </c>
      <c r="L258">
        <v>1.6</v>
      </c>
      <c r="M258">
        <v>15.195</v>
      </c>
    </row>
    <row r="259" spans="1:13" x14ac:dyDescent="0.2">
      <c r="A259">
        <v>39</v>
      </c>
      <c r="B259" t="s">
        <v>58</v>
      </c>
      <c r="C259">
        <v>178</v>
      </c>
      <c r="D259">
        <v>106.3</v>
      </c>
      <c r="E259">
        <v>185.4</v>
      </c>
      <c r="F259">
        <v>71.599999999999994</v>
      </c>
      <c r="G259">
        <v>3.0720000000000001</v>
      </c>
      <c r="H259">
        <v>18.5</v>
      </c>
      <c r="I259">
        <v>28</v>
      </c>
      <c r="J259">
        <v>0</v>
      </c>
      <c r="K259">
        <v>1</v>
      </c>
      <c r="L259">
        <v>2</v>
      </c>
      <c r="M259">
        <v>22.65</v>
      </c>
    </row>
    <row r="260" spans="1:13" x14ac:dyDescent="0.2">
      <c r="A260">
        <v>40</v>
      </c>
      <c r="B260" t="s">
        <v>61</v>
      </c>
      <c r="C260">
        <v>300</v>
      </c>
      <c r="D260">
        <v>108.3</v>
      </c>
      <c r="E260">
        <v>190</v>
      </c>
      <c r="F260">
        <v>72</v>
      </c>
      <c r="G260">
        <v>3.3420000000000001</v>
      </c>
      <c r="H260">
        <v>18.5</v>
      </c>
      <c r="I260">
        <v>25</v>
      </c>
      <c r="J260">
        <v>0</v>
      </c>
      <c r="K260">
        <v>1</v>
      </c>
      <c r="L260">
        <v>3</v>
      </c>
      <c r="M260">
        <v>36.4</v>
      </c>
    </row>
    <row r="261" spans="1:13" x14ac:dyDescent="0.2">
      <c r="A261">
        <v>41</v>
      </c>
      <c r="B261" t="s">
        <v>63</v>
      </c>
      <c r="C261">
        <v>247</v>
      </c>
      <c r="D261">
        <v>114.5</v>
      </c>
      <c r="E261">
        <v>195</v>
      </c>
      <c r="F261">
        <v>78</v>
      </c>
      <c r="G261">
        <v>3.65</v>
      </c>
      <c r="H261">
        <v>18.399999999999999</v>
      </c>
      <c r="I261">
        <v>25</v>
      </c>
      <c r="J261">
        <v>0</v>
      </c>
      <c r="K261">
        <v>0</v>
      </c>
      <c r="L261">
        <v>3</v>
      </c>
      <c r="M261">
        <v>51.1</v>
      </c>
    </row>
    <row r="262" spans="1:13" x14ac:dyDescent="0.2">
      <c r="A262">
        <v>42</v>
      </c>
      <c r="B262" t="s">
        <v>65</v>
      </c>
      <c r="C262">
        <v>293</v>
      </c>
      <c r="D262">
        <v>101.4</v>
      </c>
      <c r="E262">
        <v>189</v>
      </c>
      <c r="F262">
        <v>77</v>
      </c>
      <c r="G262">
        <v>3.194</v>
      </c>
      <c r="H262">
        <v>20</v>
      </c>
      <c r="I262">
        <v>20</v>
      </c>
      <c r="J262">
        <v>1</v>
      </c>
      <c r="K262">
        <v>1</v>
      </c>
      <c r="L262">
        <v>3.6</v>
      </c>
      <c r="M262">
        <v>32.049999999999997</v>
      </c>
    </row>
    <row r="263" spans="1:13" x14ac:dyDescent="0.2">
      <c r="A263">
        <v>43</v>
      </c>
      <c r="B263" t="s">
        <v>67</v>
      </c>
      <c r="C263">
        <v>215</v>
      </c>
      <c r="D263">
        <v>105.1</v>
      </c>
      <c r="E263">
        <v>196</v>
      </c>
      <c r="F263">
        <v>73</v>
      </c>
      <c r="G263">
        <v>3.3730000000000002</v>
      </c>
      <c r="H263">
        <v>18.5</v>
      </c>
      <c r="I263">
        <v>43</v>
      </c>
      <c r="J263">
        <v>0</v>
      </c>
      <c r="K263">
        <v>0</v>
      </c>
      <c r="L263">
        <v>2.5</v>
      </c>
      <c r="M263">
        <v>39.9</v>
      </c>
    </row>
    <row r="264" spans="1:13" x14ac:dyDescent="0.2">
      <c r="A264">
        <v>44</v>
      </c>
      <c r="B264" t="s">
        <v>67</v>
      </c>
      <c r="C264">
        <v>416</v>
      </c>
      <c r="D264">
        <v>112.2</v>
      </c>
      <c r="E264">
        <v>206</v>
      </c>
      <c r="F264">
        <v>75</v>
      </c>
      <c r="G264">
        <v>3.89</v>
      </c>
      <c r="H264">
        <v>22.5</v>
      </c>
      <c r="I264">
        <v>22</v>
      </c>
      <c r="J264">
        <v>0</v>
      </c>
      <c r="K264">
        <v>0</v>
      </c>
      <c r="L264">
        <v>3.5</v>
      </c>
      <c r="M264">
        <v>75.45</v>
      </c>
    </row>
    <row r="265" spans="1:13" x14ac:dyDescent="0.2">
      <c r="A265">
        <v>45</v>
      </c>
      <c r="B265" t="s">
        <v>67</v>
      </c>
      <c r="C265">
        <v>295</v>
      </c>
      <c r="D265">
        <v>103</v>
      </c>
      <c r="E265">
        <v>193</v>
      </c>
      <c r="F265">
        <v>75</v>
      </c>
      <c r="G265">
        <v>3.9</v>
      </c>
      <c r="H265">
        <v>17.2</v>
      </c>
      <c r="I265">
        <v>21</v>
      </c>
      <c r="J265">
        <v>1</v>
      </c>
      <c r="K265">
        <v>0</v>
      </c>
      <c r="L265">
        <v>3.5</v>
      </c>
      <c r="M265">
        <v>44.15</v>
      </c>
    </row>
    <row r="266" spans="1:13" x14ac:dyDescent="0.2">
      <c r="A266">
        <v>46</v>
      </c>
      <c r="B266" t="s">
        <v>71</v>
      </c>
      <c r="C266">
        <v>305</v>
      </c>
      <c r="D266">
        <v>109</v>
      </c>
      <c r="E266">
        <v>201</v>
      </c>
      <c r="F266">
        <v>75</v>
      </c>
      <c r="G266">
        <v>3.8679999999999999</v>
      </c>
      <c r="H266">
        <v>20</v>
      </c>
      <c r="I266">
        <v>18</v>
      </c>
      <c r="J266">
        <v>0</v>
      </c>
      <c r="K266">
        <v>1</v>
      </c>
      <c r="L266">
        <v>2.7</v>
      </c>
      <c r="M266">
        <v>46.31</v>
      </c>
    </row>
    <row r="267" spans="1:13" x14ac:dyDescent="0.2">
      <c r="A267">
        <v>47</v>
      </c>
      <c r="B267" t="s">
        <v>71</v>
      </c>
      <c r="C267">
        <v>450</v>
      </c>
      <c r="D267">
        <v>119</v>
      </c>
      <c r="E267">
        <v>210</v>
      </c>
      <c r="F267">
        <v>79.900000000000006</v>
      </c>
      <c r="G267">
        <v>5.3929999999999998</v>
      </c>
      <c r="H267">
        <v>30</v>
      </c>
      <c r="I267">
        <v>16</v>
      </c>
      <c r="J267">
        <v>1</v>
      </c>
      <c r="K267">
        <v>0</v>
      </c>
      <c r="L267">
        <v>3.5</v>
      </c>
      <c r="M267">
        <v>75.83</v>
      </c>
    </row>
    <row r="268" spans="1:13" x14ac:dyDescent="0.2">
      <c r="A268">
        <v>48</v>
      </c>
      <c r="B268" t="s">
        <v>74</v>
      </c>
      <c r="C268">
        <v>255</v>
      </c>
      <c r="D268">
        <v>105.9</v>
      </c>
      <c r="E268">
        <v>185</v>
      </c>
      <c r="F268">
        <v>71</v>
      </c>
      <c r="G268">
        <v>3.25</v>
      </c>
      <c r="H268">
        <v>16.399999999999999</v>
      </c>
      <c r="I268">
        <v>24</v>
      </c>
      <c r="J268">
        <v>0</v>
      </c>
      <c r="K268">
        <v>0</v>
      </c>
      <c r="L268">
        <v>2</v>
      </c>
      <c r="M268">
        <v>41.4</v>
      </c>
    </row>
    <row r="269" spans="1:13" x14ac:dyDescent="0.2">
      <c r="A269">
        <v>49</v>
      </c>
      <c r="B269" t="s">
        <v>74</v>
      </c>
      <c r="C269">
        <v>255</v>
      </c>
      <c r="D269">
        <v>111.5</v>
      </c>
      <c r="E269">
        <v>189.4</v>
      </c>
      <c r="F269">
        <v>70.8</v>
      </c>
      <c r="G269">
        <v>3.823</v>
      </c>
      <c r="H269">
        <v>21.1</v>
      </c>
      <c r="I269">
        <v>25</v>
      </c>
      <c r="J269">
        <v>0</v>
      </c>
      <c r="K269">
        <v>1</v>
      </c>
      <c r="L269">
        <v>3</v>
      </c>
      <c r="M269">
        <v>54.05</v>
      </c>
    </row>
    <row r="270" spans="1:13" x14ac:dyDescent="0.2">
      <c r="A270">
        <v>50</v>
      </c>
      <c r="B270" t="s">
        <v>74</v>
      </c>
      <c r="C270">
        <v>362</v>
      </c>
      <c r="D270">
        <v>99</v>
      </c>
      <c r="E270">
        <v>182</v>
      </c>
      <c r="F270">
        <v>74</v>
      </c>
      <c r="G270">
        <v>4.125</v>
      </c>
      <c r="H270">
        <v>21.1</v>
      </c>
      <c r="I270">
        <v>20</v>
      </c>
      <c r="J270">
        <v>0</v>
      </c>
      <c r="K270">
        <v>1</v>
      </c>
      <c r="L270">
        <v>4.7</v>
      </c>
      <c r="M270">
        <v>91</v>
      </c>
    </row>
    <row r="271" spans="1:13" x14ac:dyDescent="0.2">
      <c r="A271">
        <v>51</v>
      </c>
      <c r="B271" t="s">
        <v>74</v>
      </c>
      <c r="C271">
        <v>255</v>
      </c>
      <c r="D271">
        <v>113.1</v>
      </c>
      <c r="E271">
        <v>187</v>
      </c>
      <c r="F271">
        <v>76</v>
      </c>
      <c r="G271">
        <v>4.3</v>
      </c>
      <c r="H271">
        <v>17.399999999999999</v>
      </c>
      <c r="I271">
        <v>22</v>
      </c>
      <c r="J271">
        <v>1</v>
      </c>
      <c r="K271">
        <v>1</v>
      </c>
      <c r="L271">
        <v>3</v>
      </c>
      <c r="M271">
        <v>42.5</v>
      </c>
    </row>
    <row r="272" spans="1:13" x14ac:dyDescent="0.2">
      <c r="A272">
        <v>52</v>
      </c>
      <c r="B272" t="s">
        <v>74</v>
      </c>
      <c r="C272">
        <v>329</v>
      </c>
      <c r="D272">
        <v>114.8</v>
      </c>
      <c r="E272">
        <v>189</v>
      </c>
      <c r="F272">
        <v>76</v>
      </c>
      <c r="G272">
        <v>4.7510000000000003</v>
      </c>
      <c r="H272">
        <v>24.6</v>
      </c>
      <c r="I272">
        <v>23</v>
      </c>
      <c r="J272">
        <v>1</v>
      </c>
      <c r="K272">
        <v>0</v>
      </c>
      <c r="L272">
        <v>5.5</v>
      </c>
      <c r="M272">
        <v>55.7</v>
      </c>
    </row>
    <row r="273" spans="1:13" x14ac:dyDescent="0.2">
      <c r="A273">
        <v>53</v>
      </c>
      <c r="B273" t="s">
        <v>74</v>
      </c>
      <c r="C273">
        <v>362</v>
      </c>
      <c r="D273">
        <v>121.5</v>
      </c>
      <c r="E273">
        <v>199</v>
      </c>
      <c r="F273">
        <v>75</v>
      </c>
      <c r="G273">
        <v>4.133</v>
      </c>
      <c r="H273">
        <v>23.2</v>
      </c>
      <c r="I273">
        <v>21</v>
      </c>
      <c r="J273">
        <v>0</v>
      </c>
      <c r="K273">
        <v>1</v>
      </c>
      <c r="L273">
        <v>4</v>
      </c>
      <c r="M273">
        <v>94.25</v>
      </c>
    </row>
    <row r="274" spans="1:13" x14ac:dyDescent="0.2">
      <c r="A274">
        <v>54</v>
      </c>
      <c r="B274" t="s">
        <v>81</v>
      </c>
      <c r="C274">
        <v>154</v>
      </c>
      <c r="D274">
        <v>100.8</v>
      </c>
      <c r="E274">
        <v>173</v>
      </c>
      <c r="F274">
        <v>71</v>
      </c>
      <c r="G274">
        <v>3.3</v>
      </c>
      <c r="H274">
        <v>15.9</v>
      </c>
      <c r="I274">
        <v>26</v>
      </c>
      <c r="J274">
        <v>0</v>
      </c>
      <c r="K274">
        <v>0</v>
      </c>
      <c r="L274">
        <v>1.5</v>
      </c>
      <c r="M274">
        <v>22.85</v>
      </c>
    </row>
    <row r="275" spans="1:13" x14ac:dyDescent="0.2">
      <c r="A275">
        <v>55</v>
      </c>
      <c r="B275" t="s">
        <v>83</v>
      </c>
      <c r="C275">
        <v>124</v>
      </c>
      <c r="D275">
        <v>99.8</v>
      </c>
      <c r="E275">
        <v>182</v>
      </c>
      <c r="F275">
        <v>69</v>
      </c>
      <c r="G275">
        <v>2.593</v>
      </c>
      <c r="H275">
        <v>13.2</v>
      </c>
      <c r="I275">
        <v>29</v>
      </c>
      <c r="J275">
        <v>0</v>
      </c>
      <c r="K275">
        <v>0</v>
      </c>
      <c r="L275">
        <v>1.6</v>
      </c>
      <c r="M275">
        <v>17.89</v>
      </c>
    </row>
    <row r="276" spans="1:13" x14ac:dyDescent="0.2">
      <c r="A276">
        <v>56</v>
      </c>
      <c r="B276" t="s">
        <v>83</v>
      </c>
      <c r="C276">
        <v>182</v>
      </c>
      <c r="D276">
        <v>103.1</v>
      </c>
      <c r="E276">
        <v>193</v>
      </c>
      <c r="F276">
        <v>73</v>
      </c>
      <c r="G276">
        <v>3.012</v>
      </c>
      <c r="H276">
        <v>16.2</v>
      </c>
      <c r="I276">
        <v>28</v>
      </c>
      <c r="J276">
        <v>0</v>
      </c>
      <c r="K276">
        <v>1</v>
      </c>
      <c r="L276">
        <v>2</v>
      </c>
      <c r="M276">
        <v>24.1</v>
      </c>
    </row>
    <row r="277" spans="1:13" x14ac:dyDescent="0.2">
      <c r="A277">
        <v>57</v>
      </c>
      <c r="B277" t="s">
        <v>83</v>
      </c>
      <c r="C277">
        <v>170</v>
      </c>
      <c r="D277">
        <v>106.5</v>
      </c>
      <c r="E277">
        <v>185</v>
      </c>
      <c r="F277">
        <v>72</v>
      </c>
      <c r="G277">
        <v>3.464</v>
      </c>
      <c r="H277">
        <v>14.5</v>
      </c>
      <c r="I277">
        <v>26</v>
      </c>
      <c r="J277">
        <v>1</v>
      </c>
      <c r="K277">
        <v>1</v>
      </c>
      <c r="L277">
        <v>2.5</v>
      </c>
      <c r="M277">
        <v>25.2</v>
      </c>
    </row>
    <row r="278" spans="1:13" x14ac:dyDescent="0.2">
      <c r="A278">
        <v>58</v>
      </c>
      <c r="B278" t="s">
        <v>83</v>
      </c>
      <c r="C278">
        <v>300</v>
      </c>
      <c r="D278">
        <v>108.3</v>
      </c>
      <c r="E278">
        <v>193</v>
      </c>
      <c r="F278">
        <v>73</v>
      </c>
      <c r="G278">
        <v>3.294</v>
      </c>
      <c r="H278">
        <v>18.5</v>
      </c>
      <c r="I278">
        <v>20</v>
      </c>
      <c r="J278">
        <v>0</v>
      </c>
      <c r="K278">
        <v>0</v>
      </c>
      <c r="L278">
        <v>3.5</v>
      </c>
      <c r="M278">
        <v>34.25</v>
      </c>
    </row>
    <row r="279" spans="1:13" x14ac:dyDescent="0.2">
      <c r="A279">
        <v>59</v>
      </c>
      <c r="B279" t="s">
        <v>88</v>
      </c>
      <c r="C279">
        <v>265</v>
      </c>
      <c r="D279">
        <v>95.2</v>
      </c>
      <c r="E279">
        <v>172</v>
      </c>
      <c r="F279">
        <v>71</v>
      </c>
      <c r="G279">
        <v>2.8879999999999999</v>
      </c>
      <c r="H279">
        <v>17</v>
      </c>
      <c r="I279">
        <v>22</v>
      </c>
      <c r="J279">
        <v>0</v>
      </c>
      <c r="K279">
        <v>0</v>
      </c>
      <c r="L279">
        <v>2.7</v>
      </c>
      <c r="M279">
        <v>59</v>
      </c>
    </row>
    <row r="280" spans="1:13" x14ac:dyDescent="0.2">
      <c r="A280">
        <v>60</v>
      </c>
      <c r="B280" t="s">
        <v>88</v>
      </c>
      <c r="C280">
        <v>335</v>
      </c>
      <c r="D280">
        <v>92.6</v>
      </c>
      <c r="E280">
        <v>194</v>
      </c>
      <c r="F280">
        <v>78</v>
      </c>
      <c r="G280">
        <v>4.58</v>
      </c>
      <c r="H280">
        <v>17</v>
      </c>
      <c r="I280">
        <v>19</v>
      </c>
      <c r="J280">
        <v>0</v>
      </c>
      <c r="K280">
        <v>1</v>
      </c>
      <c r="L280">
        <v>3</v>
      </c>
      <c r="M280">
        <v>66.8</v>
      </c>
    </row>
    <row r="281" spans="1:13" x14ac:dyDescent="0.2">
      <c r="A281">
        <v>61</v>
      </c>
      <c r="B281" t="s">
        <v>91</v>
      </c>
      <c r="C281">
        <v>268</v>
      </c>
      <c r="D281">
        <v>104</v>
      </c>
      <c r="E281">
        <v>181</v>
      </c>
      <c r="F281">
        <v>71</v>
      </c>
      <c r="G281">
        <v>3.294</v>
      </c>
      <c r="H281">
        <v>15.9</v>
      </c>
      <c r="I281">
        <v>21</v>
      </c>
      <c r="J281">
        <v>0</v>
      </c>
      <c r="K281">
        <v>1</v>
      </c>
      <c r="L281">
        <v>2.5</v>
      </c>
      <c r="M281">
        <v>27.495000000000001</v>
      </c>
    </row>
    <row r="282" spans="1:13" x14ac:dyDescent="0.2">
      <c r="A282">
        <v>62</v>
      </c>
      <c r="B282" t="s">
        <v>91</v>
      </c>
      <c r="C282">
        <v>182</v>
      </c>
      <c r="D282">
        <v>99.4</v>
      </c>
      <c r="E282">
        <v>182</v>
      </c>
      <c r="F282">
        <v>71</v>
      </c>
      <c r="G282">
        <v>3.125</v>
      </c>
      <c r="H282">
        <v>16.600000000000001</v>
      </c>
      <c r="I282">
        <v>26</v>
      </c>
      <c r="J282">
        <v>1</v>
      </c>
      <c r="K282">
        <v>1</v>
      </c>
      <c r="L282">
        <v>2.5</v>
      </c>
      <c r="M282">
        <v>24.495000000000001</v>
      </c>
    </row>
    <row r="283" spans="1:13" x14ac:dyDescent="0.2">
      <c r="A283">
        <v>63</v>
      </c>
      <c r="B283" t="s">
        <v>91</v>
      </c>
      <c r="C283">
        <v>182</v>
      </c>
      <c r="D283">
        <v>103.5</v>
      </c>
      <c r="E283">
        <v>191</v>
      </c>
      <c r="F283">
        <v>73</v>
      </c>
      <c r="G283">
        <v>3.415</v>
      </c>
      <c r="H283">
        <v>18.5</v>
      </c>
      <c r="I283">
        <v>26</v>
      </c>
      <c r="J283">
        <v>1</v>
      </c>
      <c r="K283">
        <v>1</v>
      </c>
      <c r="L283">
        <v>2.4</v>
      </c>
      <c r="M283">
        <v>26.645</v>
      </c>
    </row>
    <row r="284" spans="1:13" x14ac:dyDescent="0.2">
      <c r="A284">
        <v>64</v>
      </c>
      <c r="B284" t="s">
        <v>95</v>
      </c>
      <c r="C284">
        <v>139</v>
      </c>
      <c r="D284">
        <v>97</v>
      </c>
      <c r="E284">
        <v>183</v>
      </c>
      <c r="F284">
        <v>70</v>
      </c>
      <c r="G284">
        <v>2.8</v>
      </c>
      <c r="H284">
        <v>13.2</v>
      </c>
      <c r="I284">
        <v>30</v>
      </c>
      <c r="J284">
        <v>0</v>
      </c>
      <c r="K284">
        <v>0</v>
      </c>
      <c r="L284">
        <v>1.8</v>
      </c>
      <c r="M284">
        <v>19.600000000000001</v>
      </c>
    </row>
    <row r="285" spans="1:13" x14ac:dyDescent="0.2">
      <c r="A285">
        <v>65</v>
      </c>
      <c r="B285" t="s">
        <v>95</v>
      </c>
      <c r="C285">
        <v>176</v>
      </c>
      <c r="D285">
        <v>94.9</v>
      </c>
      <c r="E285">
        <v>181</v>
      </c>
      <c r="F285">
        <v>73</v>
      </c>
      <c r="G285">
        <v>3.4550000000000001</v>
      </c>
      <c r="H285">
        <v>15.9</v>
      </c>
      <c r="I285">
        <v>23</v>
      </c>
      <c r="J285">
        <v>1</v>
      </c>
      <c r="K285">
        <v>1</v>
      </c>
      <c r="L285">
        <v>2.5</v>
      </c>
      <c r="M285">
        <v>25.85</v>
      </c>
    </row>
    <row r="286" spans="1:13" x14ac:dyDescent="0.2">
      <c r="A286">
        <v>66</v>
      </c>
      <c r="B286" t="s">
        <v>95</v>
      </c>
      <c r="C286">
        <v>203</v>
      </c>
      <c r="D286">
        <v>105.2</v>
      </c>
      <c r="E286">
        <v>192</v>
      </c>
      <c r="F286">
        <v>72</v>
      </c>
      <c r="G286">
        <v>2.9980000000000002</v>
      </c>
      <c r="H286">
        <v>14.5</v>
      </c>
      <c r="I286">
        <v>29</v>
      </c>
      <c r="J286">
        <v>0</v>
      </c>
      <c r="K286">
        <v>0</v>
      </c>
      <c r="L286">
        <v>2.5</v>
      </c>
      <c r="M286">
        <v>24.295000000000002</v>
      </c>
    </row>
    <row r="287" spans="1:13" x14ac:dyDescent="0.2">
      <c r="A287">
        <v>67</v>
      </c>
      <c r="B287" t="s">
        <v>95</v>
      </c>
      <c r="C287">
        <v>150</v>
      </c>
      <c r="D287">
        <v>105.3</v>
      </c>
      <c r="E287">
        <v>190</v>
      </c>
      <c r="F287">
        <v>76</v>
      </c>
      <c r="G287">
        <v>4.4400000000000004</v>
      </c>
      <c r="H287">
        <v>23</v>
      </c>
      <c r="I287">
        <v>22</v>
      </c>
      <c r="J287">
        <v>1</v>
      </c>
      <c r="K287">
        <v>0</v>
      </c>
      <c r="L287">
        <v>4</v>
      </c>
      <c r="M287">
        <v>36.020000000000003</v>
      </c>
    </row>
    <row r="288" spans="1:13" x14ac:dyDescent="0.2">
      <c r="A288">
        <v>68</v>
      </c>
      <c r="B288" t="s">
        <v>100</v>
      </c>
      <c r="C288">
        <v>228</v>
      </c>
      <c r="D288">
        <v>98.9</v>
      </c>
      <c r="E288">
        <v>168</v>
      </c>
      <c r="F288">
        <v>71</v>
      </c>
      <c r="G288">
        <v>3.0619999999999998</v>
      </c>
      <c r="H288">
        <v>13.2</v>
      </c>
      <c r="I288">
        <v>25</v>
      </c>
      <c r="J288">
        <v>0</v>
      </c>
      <c r="K288">
        <v>0</v>
      </c>
      <c r="L288">
        <v>2</v>
      </c>
      <c r="M288">
        <v>28.594999999999999</v>
      </c>
    </row>
    <row r="289" spans="1:13" x14ac:dyDescent="0.2">
      <c r="A289">
        <v>69</v>
      </c>
      <c r="B289" t="s">
        <v>100</v>
      </c>
      <c r="C289">
        <v>147</v>
      </c>
      <c r="D289">
        <v>98.9</v>
      </c>
      <c r="E289">
        <v>168</v>
      </c>
      <c r="F289">
        <v>71</v>
      </c>
      <c r="G289">
        <v>3.2</v>
      </c>
      <c r="H289">
        <v>13.2</v>
      </c>
      <c r="I289">
        <v>29</v>
      </c>
      <c r="J289">
        <v>0</v>
      </c>
      <c r="K289">
        <v>0</v>
      </c>
      <c r="L289">
        <v>1.4</v>
      </c>
      <c r="M289">
        <v>23.195</v>
      </c>
    </row>
    <row r="290" spans="1:13" x14ac:dyDescent="0.2">
      <c r="A290">
        <v>70</v>
      </c>
      <c r="B290" t="s">
        <v>100</v>
      </c>
      <c r="C290">
        <v>174</v>
      </c>
      <c r="D290">
        <v>98.9</v>
      </c>
      <c r="E290">
        <v>169</v>
      </c>
      <c r="F290">
        <v>72</v>
      </c>
      <c r="G290">
        <v>3.0449999999999999</v>
      </c>
      <c r="H290">
        <v>14.5</v>
      </c>
      <c r="I290">
        <v>26</v>
      </c>
      <c r="J290">
        <v>0</v>
      </c>
      <c r="K290">
        <v>1</v>
      </c>
      <c r="L290">
        <v>2</v>
      </c>
      <c r="M290">
        <v>20.895</v>
      </c>
    </row>
    <row r="291" spans="1:13" x14ac:dyDescent="0.2">
      <c r="A291">
        <v>71</v>
      </c>
      <c r="B291" t="s">
        <v>100</v>
      </c>
      <c r="C291">
        <v>147</v>
      </c>
      <c r="D291">
        <v>98.9</v>
      </c>
      <c r="E291">
        <v>185</v>
      </c>
      <c r="F291">
        <v>71</v>
      </c>
      <c r="G291">
        <v>2.8879999999999999</v>
      </c>
      <c r="H291">
        <v>13.2</v>
      </c>
      <c r="I291">
        <v>30</v>
      </c>
      <c r="J291">
        <v>0</v>
      </c>
      <c r="K291">
        <v>1</v>
      </c>
      <c r="L291">
        <v>1.4</v>
      </c>
      <c r="M291">
        <v>18.895</v>
      </c>
    </row>
    <row r="292" spans="1:13" x14ac:dyDescent="0.2">
      <c r="A292">
        <v>72</v>
      </c>
      <c r="B292" t="s">
        <v>100</v>
      </c>
      <c r="C292">
        <v>150</v>
      </c>
      <c r="D292">
        <v>106.4</v>
      </c>
      <c r="E292">
        <v>192</v>
      </c>
      <c r="F292">
        <v>72</v>
      </c>
      <c r="G292">
        <v>3.0430000000000001</v>
      </c>
      <c r="H292">
        <v>18.5</v>
      </c>
      <c r="I292">
        <v>25</v>
      </c>
      <c r="J292">
        <v>0</v>
      </c>
      <c r="K292">
        <v>0</v>
      </c>
      <c r="L292">
        <v>2</v>
      </c>
      <c r="M292">
        <v>25.295000000000002</v>
      </c>
    </row>
    <row r="293" spans="1:13" x14ac:dyDescent="0.2">
      <c r="A293">
        <v>73</v>
      </c>
      <c r="B293" t="s">
        <v>106</v>
      </c>
      <c r="C293">
        <v>187</v>
      </c>
      <c r="D293">
        <v>100.5</v>
      </c>
      <c r="E293">
        <v>174</v>
      </c>
      <c r="F293">
        <v>73</v>
      </c>
      <c r="G293">
        <v>3.5739999999999998</v>
      </c>
      <c r="H293">
        <v>14.2</v>
      </c>
      <c r="I293">
        <v>23</v>
      </c>
      <c r="J293">
        <v>1</v>
      </c>
      <c r="K293">
        <v>0</v>
      </c>
      <c r="L293">
        <v>2</v>
      </c>
      <c r="M293">
        <v>33.700000000000003</v>
      </c>
    </row>
    <row r="294" spans="1:13" x14ac:dyDescent="0.2">
      <c r="A294">
        <v>74</v>
      </c>
      <c r="B294" t="s">
        <v>106</v>
      </c>
      <c r="C294">
        <v>250</v>
      </c>
      <c r="D294">
        <v>104.9</v>
      </c>
      <c r="E294">
        <v>187</v>
      </c>
      <c r="F294">
        <v>80</v>
      </c>
      <c r="G294">
        <v>3.657</v>
      </c>
      <c r="H294">
        <v>14.5</v>
      </c>
      <c r="I294">
        <v>23</v>
      </c>
      <c r="J294">
        <v>0</v>
      </c>
      <c r="K294">
        <v>1</v>
      </c>
      <c r="L294">
        <v>2</v>
      </c>
      <c r="M294">
        <v>36.049999999999997</v>
      </c>
    </row>
    <row r="295" spans="1:13" x14ac:dyDescent="0.2">
      <c r="A295">
        <v>75</v>
      </c>
      <c r="B295" t="s">
        <v>106</v>
      </c>
      <c r="C295">
        <v>168</v>
      </c>
      <c r="D295">
        <v>113.1</v>
      </c>
      <c r="E295">
        <v>187</v>
      </c>
      <c r="F295">
        <v>73</v>
      </c>
      <c r="G295">
        <v>3.9550000000000001</v>
      </c>
      <c r="H295">
        <v>14.5</v>
      </c>
      <c r="I295">
        <v>23</v>
      </c>
      <c r="J295">
        <v>1</v>
      </c>
      <c r="K295">
        <v>1</v>
      </c>
      <c r="L295">
        <v>2</v>
      </c>
      <c r="M295">
        <v>39.65</v>
      </c>
    </row>
    <row r="298" spans="1:13" x14ac:dyDescent="0.2">
      <c r="A298" t="s">
        <v>113</v>
      </c>
    </row>
    <row r="299" spans="1:13" ht="17" thickBot="1" x14ac:dyDescent="0.25"/>
    <row r="300" spans="1:13" x14ac:dyDescent="0.2">
      <c r="A300" s="6" t="s">
        <v>114</v>
      </c>
      <c r="B300" s="6"/>
    </row>
    <row r="301" spans="1:13" x14ac:dyDescent="0.2">
      <c r="A301" s="2" t="s">
        <v>115</v>
      </c>
      <c r="B301" s="2">
        <v>0.85078713163647346</v>
      </c>
    </row>
    <row r="302" spans="1:13" x14ac:dyDescent="0.2">
      <c r="A302" s="2" t="s">
        <v>116</v>
      </c>
      <c r="B302" s="2">
        <v>0.72383874335821796</v>
      </c>
    </row>
    <row r="303" spans="1:13" x14ac:dyDescent="0.2">
      <c r="A303" s="2" t="s">
        <v>117</v>
      </c>
      <c r="B303" s="2">
        <v>0.69036465164406258</v>
      </c>
    </row>
    <row r="304" spans="1:13" x14ac:dyDescent="0.2">
      <c r="A304" s="2" t="s">
        <v>118</v>
      </c>
      <c r="B304" s="2">
        <v>11.102638233920764</v>
      </c>
    </row>
    <row r="305" spans="1:9" ht="17" thickBot="1" x14ac:dyDescent="0.25">
      <c r="A305" s="3" t="s">
        <v>119</v>
      </c>
      <c r="B305" s="3">
        <v>75</v>
      </c>
    </row>
    <row r="307" spans="1:9" ht="17" thickBot="1" x14ac:dyDescent="0.25">
      <c r="A307" t="s">
        <v>120</v>
      </c>
    </row>
    <row r="308" spans="1:9" x14ac:dyDescent="0.2">
      <c r="A308" s="4"/>
      <c r="B308" s="4" t="s">
        <v>125</v>
      </c>
      <c r="C308" s="4" t="s">
        <v>126</v>
      </c>
      <c r="D308" s="4" t="s">
        <v>127</v>
      </c>
      <c r="E308" s="4" t="s">
        <v>128</v>
      </c>
      <c r="F308" s="4" t="s">
        <v>129</v>
      </c>
    </row>
    <row r="309" spans="1:9" x14ac:dyDescent="0.2">
      <c r="A309" s="2" t="s">
        <v>121</v>
      </c>
      <c r="B309" s="2">
        <v>8</v>
      </c>
      <c r="C309" s="2">
        <v>21324.329688947604</v>
      </c>
      <c r="D309" s="2">
        <v>2665.5412111184505</v>
      </c>
      <c r="E309" s="2">
        <v>21.6238501566907</v>
      </c>
      <c r="F309" s="2">
        <v>1.0131768714133646E-15</v>
      </c>
    </row>
    <row r="310" spans="1:9" x14ac:dyDescent="0.2">
      <c r="A310" s="2" t="s">
        <v>122</v>
      </c>
      <c r="B310" s="2">
        <v>66</v>
      </c>
      <c r="C310" s="2">
        <v>8135.7259997190658</v>
      </c>
      <c r="D310" s="2">
        <v>123.26857575331918</v>
      </c>
      <c r="E310" s="2"/>
      <c r="F310" s="2"/>
    </row>
    <row r="311" spans="1:9" ht="17" thickBot="1" x14ac:dyDescent="0.25">
      <c r="A311" s="3" t="s">
        <v>123</v>
      </c>
      <c r="B311" s="3">
        <v>74</v>
      </c>
      <c r="C311" s="3">
        <v>29460.055688666671</v>
      </c>
      <c r="D311" s="3"/>
      <c r="E311" s="3"/>
      <c r="F311" s="3"/>
    </row>
    <row r="312" spans="1:9" ht="17" thickBot="1" x14ac:dyDescent="0.25"/>
    <row r="313" spans="1:9" x14ac:dyDescent="0.2">
      <c r="A313" s="4"/>
      <c r="B313" s="4" t="s">
        <v>130</v>
      </c>
      <c r="C313" s="4" t="s">
        <v>118</v>
      </c>
      <c r="D313" s="4" t="s">
        <v>131</v>
      </c>
      <c r="E313" s="4" t="s">
        <v>132</v>
      </c>
      <c r="F313" s="4" t="s">
        <v>133</v>
      </c>
      <c r="G313" s="4" t="s">
        <v>134</v>
      </c>
      <c r="H313" s="4" t="s">
        <v>135</v>
      </c>
      <c r="I313" s="4" t="s">
        <v>136</v>
      </c>
    </row>
    <row r="314" spans="1:9" x14ac:dyDescent="0.2">
      <c r="A314" s="2" t="s">
        <v>124</v>
      </c>
      <c r="B314" s="2">
        <v>62.877149246608703</v>
      </c>
      <c r="C314" s="2">
        <v>43.371084016509627</v>
      </c>
      <c r="D314" s="2">
        <v>1.449748159918574</v>
      </c>
      <c r="E314" s="2">
        <v>0.15186424347002761</v>
      </c>
      <c r="F314" s="2">
        <v>-23.716013912145748</v>
      </c>
      <c r="G314" s="2">
        <v>149.47031240536316</v>
      </c>
      <c r="H314" s="2">
        <v>-23.716013912145748</v>
      </c>
      <c r="I314" s="2">
        <v>149.47031240536316</v>
      </c>
    </row>
    <row r="315" spans="1:9" x14ac:dyDescent="0.2">
      <c r="A315" s="2" t="s">
        <v>5</v>
      </c>
      <c r="B315" s="2">
        <v>0.15226457744869282</v>
      </c>
      <c r="C315" s="2">
        <v>2.357764322865797E-2</v>
      </c>
      <c r="D315" s="2">
        <v>6.4580066791247166</v>
      </c>
      <c r="E315" s="2">
        <v>1.4723293404149513E-8</v>
      </c>
      <c r="F315" s="2">
        <v>0.1051902938956024</v>
      </c>
      <c r="G315" s="2">
        <v>0.19933886100178322</v>
      </c>
      <c r="H315" s="2">
        <v>0.1051902938956024</v>
      </c>
      <c r="I315" s="2">
        <v>0.19933886100178322</v>
      </c>
    </row>
    <row r="316" spans="1:9" x14ac:dyDescent="0.2">
      <c r="A316" s="2" t="s">
        <v>6</v>
      </c>
      <c r="B316" s="2">
        <v>-0.39195550059581696</v>
      </c>
      <c r="C316" s="2">
        <v>0.28173045258914825</v>
      </c>
      <c r="D316" s="2">
        <v>-1.3912429309422634</v>
      </c>
      <c r="E316" s="2">
        <v>0.16882391241212957</v>
      </c>
      <c r="F316" s="2">
        <v>-0.95444849797064157</v>
      </c>
      <c r="G316" s="2">
        <v>0.17053749677900765</v>
      </c>
      <c r="H316" s="2">
        <v>-0.95444849797064157</v>
      </c>
      <c r="I316" s="2">
        <v>0.17053749677900765</v>
      </c>
    </row>
    <row r="317" spans="1:9" x14ac:dyDescent="0.2">
      <c r="A317" s="2" t="s">
        <v>7</v>
      </c>
      <c r="B317" s="2">
        <v>-0.47019187144988178</v>
      </c>
      <c r="C317" s="2">
        <v>0.22014100458421562</v>
      </c>
      <c r="D317" s="2">
        <v>-2.1358668383381909</v>
      </c>
      <c r="E317" s="2">
        <v>3.6404187237442362E-2</v>
      </c>
      <c r="F317" s="2">
        <v>-0.9097175683551445</v>
      </c>
      <c r="G317" s="2">
        <v>-3.0666174544619063E-2</v>
      </c>
      <c r="H317" s="2">
        <v>-0.9097175683551445</v>
      </c>
      <c r="I317" s="2">
        <v>-3.0666174544619063E-2</v>
      </c>
    </row>
    <row r="318" spans="1:9" x14ac:dyDescent="0.2">
      <c r="A318" s="2" t="s">
        <v>11</v>
      </c>
      <c r="B318" s="2">
        <v>0.21358738817554304</v>
      </c>
      <c r="C318" s="2">
        <v>0.70500324826438077</v>
      </c>
      <c r="D318" s="2">
        <v>0.30295943841587292</v>
      </c>
      <c r="E318" s="2">
        <v>0.76287363209922865</v>
      </c>
      <c r="F318" s="2">
        <v>-1.1939970125549229</v>
      </c>
      <c r="G318" s="2">
        <v>1.6211717889060089</v>
      </c>
      <c r="H318" s="2">
        <v>-1.1939970125549229</v>
      </c>
      <c r="I318" s="2">
        <v>1.6211717889060089</v>
      </c>
    </row>
    <row r="319" spans="1:9" x14ac:dyDescent="0.2">
      <c r="A319" s="2" t="s">
        <v>8</v>
      </c>
      <c r="B319" s="2">
        <v>7.6998496507427197</v>
      </c>
      <c r="C319" s="2">
        <v>3.8109105619898922</v>
      </c>
      <c r="D319" s="2">
        <v>2.0204750349014207</v>
      </c>
      <c r="E319" s="2">
        <v>4.7395307703464659E-2</v>
      </c>
      <c r="F319" s="2">
        <v>9.1121218864142151E-2</v>
      </c>
      <c r="G319" s="2">
        <v>15.308578082621297</v>
      </c>
      <c r="H319" s="2">
        <v>9.1121218864142151E-2</v>
      </c>
      <c r="I319" s="2">
        <v>15.308578082621297</v>
      </c>
    </row>
    <row r="320" spans="1:9" x14ac:dyDescent="0.2">
      <c r="A320" s="2" t="s">
        <v>9</v>
      </c>
      <c r="B320" s="2">
        <v>1.3958748962260752</v>
      </c>
      <c r="C320" s="2">
        <v>0.64209023891943384</v>
      </c>
      <c r="D320" s="2">
        <v>2.1739543939729979</v>
      </c>
      <c r="E320" s="2">
        <v>3.3300054575471173E-2</v>
      </c>
      <c r="F320" s="2">
        <v>0.11390037144294451</v>
      </c>
      <c r="G320" s="2">
        <v>2.6778494210092059</v>
      </c>
      <c r="H320" s="2">
        <v>0.11390037144294451</v>
      </c>
      <c r="I320" s="2">
        <v>2.6778494210092059</v>
      </c>
    </row>
    <row r="321" spans="1:13" x14ac:dyDescent="0.2">
      <c r="A321" s="2" t="s">
        <v>10</v>
      </c>
      <c r="B321" s="2">
        <v>0.1213540390850566</v>
      </c>
      <c r="C321" s="2">
        <v>0.42081437281158968</v>
      </c>
      <c r="D321" s="2">
        <v>0.28837902630143808</v>
      </c>
      <c r="E321" s="2">
        <v>0.77396035972236976</v>
      </c>
      <c r="F321" s="2">
        <v>-0.71882896465429658</v>
      </c>
      <c r="G321" s="2">
        <v>0.96153704282440977</v>
      </c>
      <c r="H321" s="2">
        <v>-0.71882896465429658</v>
      </c>
      <c r="I321" s="2">
        <v>0.96153704282440977</v>
      </c>
    </row>
    <row r="322" spans="1:13" ht="17" thickBot="1" x14ac:dyDescent="0.25">
      <c r="A322" s="3" t="s">
        <v>111</v>
      </c>
      <c r="B322" s="3">
        <v>-4.8273202807235558</v>
      </c>
      <c r="C322" s="3">
        <v>3.4311000076735958</v>
      </c>
      <c r="D322" s="3">
        <v>-1.4069308005967001</v>
      </c>
      <c r="E322" s="3">
        <v>0.16413961455505685</v>
      </c>
      <c r="F322" s="3">
        <v>-11.677732473911661</v>
      </c>
      <c r="G322" s="3">
        <v>2.0230919124645501</v>
      </c>
      <c r="H322" s="3">
        <v>-11.677732473911661</v>
      </c>
      <c r="I322" s="3">
        <v>2.0230919124645501</v>
      </c>
    </row>
    <row r="323" spans="1:13" s="5" customFormat="1" x14ac:dyDescent="0.2">
      <c r="D323" s="5" t="s">
        <v>143</v>
      </c>
    </row>
    <row r="326" spans="1:13" x14ac:dyDescent="0.2">
      <c r="A326" t="s">
        <v>110</v>
      </c>
      <c r="B326" t="s">
        <v>0</v>
      </c>
      <c r="C326" t="s">
        <v>5</v>
      </c>
      <c r="D326" t="s">
        <v>6</v>
      </c>
      <c r="E326" t="s">
        <v>7</v>
      </c>
      <c r="F326" t="s">
        <v>11</v>
      </c>
      <c r="G326" t="s">
        <v>8</v>
      </c>
      <c r="H326" t="s">
        <v>9</v>
      </c>
      <c r="I326" t="s">
        <v>111</v>
      </c>
      <c r="J326" t="s">
        <v>10</v>
      </c>
      <c r="K326" t="s">
        <v>112</v>
      </c>
      <c r="L326" t="s">
        <v>4</v>
      </c>
      <c r="M326" s="1" t="s">
        <v>3</v>
      </c>
    </row>
    <row r="327" spans="1:13" x14ac:dyDescent="0.2">
      <c r="A327">
        <v>1</v>
      </c>
      <c r="B327" t="s">
        <v>12</v>
      </c>
      <c r="C327">
        <v>290</v>
      </c>
      <c r="D327">
        <v>114</v>
      </c>
      <c r="E327">
        <v>196</v>
      </c>
      <c r="F327">
        <v>78</v>
      </c>
      <c r="G327">
        <v>4.032</v>
      </c>
      <c r="H327">
        <v>19.5</v>
      </c>
      <c r="I327">
        <v>1</v>
      </c>
      <c r="J327">
        <v>20</v>
      </c>
      <c r="K327">
        <v>1</v>
      </c>
      <c r="L327">
        <v>3.5</v>
      </c>
      <c r="M327">
        <v>44.4</v>
      </c>
    </row>
    <row r="328" spans="1:13" x14ac:dyDescent="0.2">
      <c r="A328">
        <v>2</v>
      </c>
      <c r="B328" t="s">
        <v>12</v>
      </c>
      <c r="C328">
        <v>201</v>
      </c>
      <c r="D328">
        <v>106.9</v>
      </c>
      <c r="E328">
        <v>182</v>
      </c>
      <c r="F328">
        <v>71</v>
      </c>
      <c r="G328">
        <v>3.0950000000000002</v>
      </c>
      <c r="H328">
        <v>13.2</v>
      </c>
      <c r="I328">
        <v>0</v>
      </c>
      <c r="J328">
        <v>24</v>
      </c>
      <c r="K328">
        <v>0</v>
      </c>
      <c r="L328">
        <v>2.4</v>
      </c>
      <c r="M328">
        <v>25.9</v>
      </c>
    </row>
    <row r="329" spans="1:13" x14ac:dyDescent="0.2">
      <c r="A329">
        <v>3</v>
      </c>
      <c r="B329" t="s">
        <v>12</v>
      </c>
      <c r="C329">
        <v>206</v>
      </c>
      <c r="D329">
        <v>108.1</v>
      </c>
      <c r="E329">
        <v>191</v>
      </c>
      <c r="F329">
        <v>73</v>
      </c>
      <c r="G329">
        <v>3.5049999999999999</v>
      </c>
      <c r="H329">
        <v>17.2</v>
      </c>
      <c r="I329">
        <v>0</v>
      </c>
      <c r="J329">
        <v>23</v>
      </c>
      <c r="K329">
        <v>0</v>
      </c>
      <c r="L329">
        <v>2.4</v>
      </c>
      <c r="M329">
        <v>33</v>
      </c>
    </row>
    <row r="330" spans="1:13" x14ac:dyDescent="0.2">
      <c r="A330">
        <v>4</v>
      </c>
      <c r="B330" t="s">
        <v>12</v>
      </c>
      <c r="C330">
        <v>272</v>
      </c>
      <c r="D330">
        <v>114.6</v>
      </c>
      <c r="E330">
        <v>187</v>
      </c>
      <c r="F330">
        <v>75</v>
      </c>
      <c r="G330">
        <v>3.7829999999999999</v>
      </c>
      <c r="H330">
        <v>17.100000000000001</v>
      </c>
      <c r="I330">
        <v>1</v>
      </c>
      <c r="J330">
        <v>22</v>
      </c>
      <c r="K330">
        <v>0</v>
      </c>
      <c r="L330">
        <v>2</v>
      </c>
      <c r="M330">
        <v>37.6</v>
      </c>
    </row>
    <row r="331" spans="1:13" x14ac:dyDescent="0.2">
      <c r="A331">
        <v>5</v>
      </c>
      <c r="B331" t="s">
        <v>17</v>
      </c>
      <c r="C331">
        <v>150</v>
      </c>
      <c r="D331">
        <v>102.6</v>
      </c>
      <c r="E331">
        <v>178</v>
      </c>
      <c r="F331">
        <v>68.2</v>
      </c>
      <c r="G331">
        <v>2.9980000000000002</v>
      </c>
      <c r="H331">
        <v>16.399999999999999</v>
      </c>
      <c r="I331">
        <v>0</v>
      </c>
      <c r="J331">
        <v>27</v>
      </c>
      <c r="K331">
        <v>1</v>
      </c>
      <c r="L331">
        <v>1.8</v>
      </c>
      <c r="M331">
        <v>23.99</v>
      </c>
    </row>
    <row r="332" spans="1:13" x14ac:dyDescent="0.2">
      <c r="A332">
        <v>6</v>
      </c>
      <c r="B332" t="s">
        <v>17</v>
      </c>
      <c r="C332">
        <v>200</v>
      </c>
      <c r="D332">
        <v>108.7</v>
      </c>
      <c r="E332">
        <v>192</v>
      </c>
      <c r="F332">
        <v>76.099999999999994</v>
      </c>
      <c r="G332">
        <v>3.5609999999999999</v>
      </c>
      <c r="H332">
        <v>18.5</v>
      </c>
      <c r="I332">
        <v>0</v>
      </c>
      <c r="J332">
        <v>22</v>
      </c>
      <c r="K332">
        <v>0</v>
      </c>
      <c r="L332">
        <v>2.8</v>
      </c>
      <c r="M332">
        <v>33.950000000000003</v>
      </c>
    </row>
    <row r="333" spans="1:13" x14ac:dyDescent="0.2">
      <c r="A333">
        <v>7</v>
      </c>
      <c r="B333" t="s">
        <v>17</v>
      </c>
      <c r="C333">
        <v>228</v>
      </c>
      <c r="D333">
        <v>105.5</v>
      </c>
      <c r="E333">
        <v>177</v>
      </c>
      <c r="F333">
        <v>73</v>
      </c>
      <c r="G333">
        <v>3.9049999999999998</v>
      </c>
      <c r="H333">
        <v>15.9</v>
      </c>
      <c r="I333">
        <v>1</v>
      </c>
      <c r="J333">
        <v>19</v>
      </c>
      <c r="K333">
        <v>0</v>
      </c>
      <c r="L333">
        <v>2</v>
      </c>
      <c r="M333">
        <v>34.700000000000003</v>
      </c>
    </row>
    <row r="334" spans="1:13" x14ac:dyDescent="0.2">
      <c r="A334">
        <v>8</v>
      </c>
      <c r="B334" t="s">
        <v>17</v>
      </c>
      <c r="C334">
        <v>248</v>
      </c>
      <c r="D334">
        <v>117.9</v>
      </c>
      <c r="E334">
        <v>200</v>
      </c>
      <c r="F334">
        <v>78</v>
      </c>
      <c r="G334">
        <v>4.7290000000000001</v>
      </c>
      <c r="H334">
        <v>22.5</v>
      </c>
      <c r="I334">
        <v>1</v>
      </c>
      <c r="J334">
        <v>19</v>
      </c>
      <c r="K334">
        <v>0</v>
      </c>
      <c r="L334">
        <v>3</v>
      </c>
      <c r="M334">
        <v>53.55</v>
      </c>
    </row>
    <row r="335" spans="1:13" x14ac:dyDescent="0.2">
      <c r="A335">
        <v>9</v>
      </c>
      <c r="B335" t="s">
        <v>17</v>
      </c>
      <c r="C335">
        <v>310</v>
      </c>
      <c r="D335">
        <v>113</v>
      </c>
      <c r="E335">
        <v>198.2</v>
      </c>
      <c r="F335">
        <v>74</v>
      </c>
      <c r="G335">
        <v>3.9020000000000001</v>
      </c>
      <c r="H335">
        <v>23.7</v>
      </c>
      <c r="I335">
        <v>0</v>
      </c>
      <c r="J335">
        <v>21</v>
      </c>
      <c r="K335">
        <v>1</v>
      </c>
      <c r="L335">
        <v>4.2</v>
      </c>
      <c r="M335">
        <v>62</v>
      </c>
    </row>
    <row r="336" spans="1:13" x14ac:dyDescent="0.2">
      <c r="A336">
        <v>10</v>
      </c>
      <c r="B336" t="s">
        <v>23</v>
      </c>
      <c r="C336">
        <v>248</v>
      </c>
      <c r="D336">
        <v>107.3</v>
      </c>
      <c r="E336">
        <v>187</v>
      </c>
      <c r="F336">
        <v>76</v>
      </c>
      <c r="G336">
        <v>4.4146999999999998</v>
      </c>
      <c r="H336">
        <v>17.2</v>
      </c>
      <c r="I336">
        <v>1</v>
      </c>
      <c r="J336">
        <v>23</v>
      </c>
      <c r="K336">
        <v>1</v>
      </c>
      <c r="L336">
        <v>2</v>
      </c>
      <c r="M336">
        <v>51.1</v>
      </c>
    </row>
    <row r="337" spans="1:13" x14ac:dyDescent="0.2">
      <c r="A337">
        <v>11</v>
      </c>
      <c r="B337" t="s">
        <v>23</v>
      </c>
      <c r="C337">
        <v>193</v>
      </c>
      <c r="D337">
        <v>107.3</v>
      </c>
      <c r="E337">
        <v>186</v>
      </c>
      <c r="F337">
        <v>72</v>
      </c>
      <c r="G337">
        <v>3.5819999999999999</v>
      </c>
      <c r="H337">
        <v>15.6</v>
      </c>
      <c r="I337">
        <v>0</v>
      </c>
      <c r="J337">
        <v>26</v>
      </c>
      <c r="K337">
        <v>0</v>
      </c>
      <c r="L337">
        <v>2</v>
      </c>
      <c r="M337">
        <v>40.75</v>
      </c>
    </row>
    <row r="338" spans="1:13" x14ac:dyDescent="0.2">
      <c r="A338">
        <v>12</v>
      </c>
      <c r="B338" t="s">
        <v>23</v>
      </c>
      <c r="C338">
        <v>248</v>
      </c>
      <c r="D338">
        <v>111.4</v>
      </c>
      <c r="E338">
        <v>195</v>
      </c>
      <c r="F338">
        <v>74</v>
      </c>
      <c r="G338">
        <v>3.746</v>
      </c>
      <c r="H338">
        <v>15</v>
      </c>
      <c r="I338">
        <v>0</v>
      </c>
      <c r="J338">
        <v>25</v>
      </c>
      <c r="K338">
        <v>1</v>
      </c>
      <c r="L338">
        <v>3</v>
      </c>
      <c r="M338">
        <v>53.9</v>
      </c>
    </row>
    <row r="339" spans="1:13" x14ac:dyDescent="0.2">
      <c r="A339">
        <v>13</v>
      </c>
      <c r="B339" t="s">
        <v>27</v>
      </c>
      <c r="C339">
        <v>200</v>
      </c>
      <c r="D339">
        <v>109</v>
      </c>
      <c r="E339">
        <v>185</v>
      </c>
      <c r="F339">
        <v>72</v>
      </c>
      <c r="G339">
        <v>3.9790000000000001</v>
      </c>
      <c r="H339">
        <v>14.3</v>
      </c>
      <c r="I339">
        <v>0</v>
      </c>
      <c r="J339">
        <v>21</v>
      </c>
      <c r="K339">
        <v>1</v>
      </c>
      <c r="L339">
        <v>3</v>
      </c>
      <c r="M339">
        <v>33.07</v>
      </c>
    </row>
    <row r="340" spans="1:13" x14ac:dyDescent="0.2">
      <c r="A340">
        <v>14</v>
      </c>
      <c r="B340" t="s">
        <v>27</v>
      </c>
      <c r="C340">
        <v>138</v>
      </c>
      <c r="D340">
        <v>109</v>
      </c>
      <c r="E340">
        <v>168</v>
      </c>
      <c r="F340">
        <v>70</v>
      </c>
      <c r="G340">
        <v>3.2370000000000001</v>
      </c>
      <c r="H340">
        <v>14</v>
      </c>
      <c r="I340">
        <v>1</v>
      </c>
      <c r="J340">
        <v>25</v>
      </c>
      <c r="K340">
        <v>1</v>
      </c>
      <c r="L340">
        <v>1.4</v>
      </c>
      <c r="M340">
        <v>23.2</v>
      </c>
    </row>
    <row r="341" spans="1:13" x14ac:dyDescent="0.2">
      <c r="A341">
        <v>15</v>
      </c>
      <c r="B341" t="s">
        <v>27</v>
      </c>
      <c r="C341">
        <v>310</v>
      </c>
      <c r="D341">
        <v>112.2</v>
      </c>
      <c r="E341">
        <v>203</v>
      </c>
      <c r="F341">
        <v>79</v>
      </c>
      <c r="G341">
        <v>4.359</v>
      </c>
      <c r="H341">
        <v>19</v>
      </c>
      <c r="I341">
        <v>1</v>
      </c>
      <c r="J341">
        <v>18</v>
      </c>
      <c r="K341">
        <v>1</v>
      </c>
      <c r="L341">
        <v>3.6</v>
      </c>
      <c r="M341">
        <v>40</v>
      </c>
    </row>
    <row r="342" spans="1:13" x14ac:dyDescent="0.2">
      <c r="A342">
        <v>16</v>
      </c>
      <c r="B342" t="s">
        <v>27</v>
      </c>
      <c r="C342">
        <v>310</v>
      </c>
      <c r="D342">
        <v>113.8</v>
      </c>
      <c r="E342">
        <v>198</v>
      </c>
      <c r="F342">
        <v>74</v>
      </c>
      <c r="G342">
        <v>3.49</v>
      </c>
      <c r="H342">
        <v>15.8</v>
      </c>
      <c r="I342">
        <v>0</v>
      </c>
      <c r="J342">
        <v>25</v>
      </c>
      <c r="K342">
        <v>1</v>
      </c>
      <c r="L342">
        <v>2.5</v>
      </c>
      <c r="M342">
        <v>29.57</v>
      </c>
    </row>
    <row r="343" spans="1:13" x14ac:dyDescent="0.2">
      <c r="A343">
        <v>17</v>
      </c>
      <c r="B343" t="s">
        <v>32</v>
      </c>
      <c r="C343">
        <v>268</v>
      </c>
      <c r="D343">
        <v>107.4</v>
      </c>
      <c r="E343">
        <v>196</v>
      </c>
      <c r="F343">
        <v>72</v>
      </c>
      <c r="G343">
        <v>3.6520000000000001</v>
      </c>
      <c r="H343">
        <v>19</v>
      </c>
      <c r="I343">
        <v>0</v>
      </c>
      <c r="J343">
        <v>22</v>
      </c>
      <c r="K343">
        <v>1</v>
      </c>
      <c r="L343">
        <v>2</v>
      </c>
      <c r="M343">
        <v>46.994999999999997</v>
      </c>
    </row>
    <row r="344" spans="1:13" x14ac:dyDescent="0.2">
      <c r="A344">
        <v>18</v>
      </c>
      <c r="B344" t="s">
        <v>32</v>
      </c>
      <c r="C344">
        <v>272</v>
      </c>
      <c r="D344">
        <v>108</v>
      </c>
      <c r="E344">
        <v>184</v>
      </c>
      <c r="F344">
        <v>73</v>
      </c>
      <c r="G344">
        <v>3.4180000000000001</v>
      </c>
      <c r="H344">
        <v>16</v>
      </c>
      <c r="I344">
        <v>0</v>
      </c>
      <c r="J344">
        <v>22</v>
      </c>
      <c r="K344">
        <v>0</v>
      </c>
      <c r="L344">
        <v>2</v>
      </c>
      <c r="M344">
        <v>38.994999999999997</v>
      </c>
    </row>
    <row r="345" spans="1:13" x14ac:dyDescent="0.2">
      <c r="A345">
        <v>19</v>
      </c>
      <c r="B345" t="s">
        <v>32</v>
      </c>
      <c r="C345">
        <v>304</v>
      </c>
      <c r="D345">
        <v>115.3</v>
      </c>
      <c r="E345">
        <v>201</v>
      </c>
      <c r="F345">
        <v>73</v>
      </c>
      <c r="G345">
        <v>4.0209999999999999</v>
      </c>
      <c r="H345">
        <v>19</v>
      </c>
      <c r="I345">
        <v>0</v>
      </c>
      <c r="J345">
        <v>19</v>
      </c>
      <c r="K345">
        <v>1</v>
      </c>
      <c r="L345">
        <v>3.6</v>
      </c>
      <c r="M345">
        <v>46.795000000000002</v>
      </c>
    </row>
    <row r="346" spans="1:13" x14ac:dyDescent="0.2">
      <c r="A346">
        <v>20</v>
      </c>
      <c r="B346" t="s">
        <v>32</v>
      </c>
      <c r="C346">
        <v>420</v>
      </c>
      <c r="D346">
        <v>117.5</v>
      </c>
      <c r="E346">
        <v>204</v>
      </c>
      <c r="F346">
        <v>81</v>
      </c>
      <c r="G346">
        <v>5.5720000000000001</v>
      </c>
      <c r="H346">
        <v>26</v>
      </c>
      <c r="I346">
        <v>1</v>
      </c>
      <c r="J346">
        <v>14</v>
      </c>
      <c r="K346">
        <v>0</v>
      </c>
      <c r="L346">
        <v>6.2</v>
      </c>
      <c r="M346">
        <v>75.194999999999993</v>
      </c>
    </row>
    <row r="347" spans="1:13" x14ac:dyDescent="0.2">
      <c r="A347">
        <v>21</v>
      </c>
      <c r="B347" t="s">
        <v>37</v>
      </c>
      <c r="C347">
        <v>160</v>
      </c>
      <c r="D347">
        <v>111.4</v>
      </c>
      <c r="E347">
        <v>194</v>
      </c>
      <c r="F347">
        <v>73</v>
      </c>
      <c r="G347">
        <v>3.1259999999999999</v>
      </c>
      <c r="H347">
        <v>15.8</v>
      </c>
      <c r="I347">
        <v>0</v>
      </c>
      <c r="J347">
        <v>29</v>
      </c>
      <c r="K347">
        <v>1</v>
      </c>
      <c r="L347">
        <v>2</v>
      </c>
      <c r="M347">
        <v>22.09</v>
      </c>
    </row>
    <row r="348" spans="1:13" x14ac:dyDescent="0.2">
      <c r="A348">
        <v>22</v>
      </c>
      <c r="B348" t="s">
        <v>37</v>
      </c>
      <c r="C348">
        <v>345</v>
      </c>
      <c r="D348">
        <v>130</v>
      </c>
      <c r="E348">
        <v>224</v>
      </c>
      <c r="F348">
        <v>81</v>
      </c>
      <c r="G348">
        <v>5.5860000000000003</v>
      </c>
      <c r="H348">
        <v>31</v>
      </c>
      <c r="I348">
        <v>1</v>
      </c>
      <c r="J348">
        <v>15</v>
      </c>
      <c r="K348">
        <v>1</v>
      </c>
      <c r="L348">
        <v>5.3</v>
      </c>
      <c r="M348">
        <v>51.7</v>
      </c>
    </row>
    <row r="349" spans="1:13" x14ac:dyDescent="0.2">
      <c r="A349">
        <v>23</v>
      </c>
      <c r="B349" t="s">
        <v>37</v>
      </c>
      <c r="C349">
        <v>305</v>
      </c>
      <c r="D349">
        <v>111.7</v>
      </c>
      <c r="E349">
        <v>201</v>
      </c>
      <c r="F349">
        <v>73</v>
      </c>
      <c r="G349">
        <v>3.6819999999999999</v>
      </c>
      <c r="H349">
        <v>18.5</v>
      </c>
      <c r="I349">
        <v>0</v>
      </c>
      <c r="J349">
        <v>19</v>
      </c>
      <c r="K349">
        <v>0</v>
      </c>
      <c r="L349">
        <v>3.6</v>
      </c>
      <c r="M349">
        <v>31.6</v>
      </c>
    </row>
    <row r="350" spans="1:13" x14ac:dyDescent="0.2">
      <c r="A350">
        <v>24</v>
      </c>
      <c r="B350" t="s">
        <v>37</v>
      </c>
      <c r="C350">
        <v>275</v>
      </c>
      <c r="D350">
        <v>110.7</v>
      </c>
      <c r="E350">
        <v>188</v>
      </c>
      <c r="F350">
        <v>75</v>
      </c>
      <c r="G350">
        <v>3.351</v>
      </c>
      <c r="H350">
        <v>16.8</v>
      </c>
      <c r="I350">
        <v>0</v>
      </c>
      <c r="J350">
        <v>22</v>
      </c>
      <c r="K350">
        <v>1</v>
      </c>
      <c r="L350">
        <v>3.6</v>
      </c>
      <c r="M350">
        <v>25</v>
      </c>
    </row>
    <row r="351" spans="1:13" x14ac:dyDescent="0.2">
      <c r="A351">
        <v>25</v>
      </c>
      <c r="B351" t="s">
        <v>42</v>
      </c>
      <c r="C351">
        <v>287</v>
      </c>
      <c r="D351">
        <v>108</v>
      </c>
      <c r="E351">
        <v>204</v>
      </c>
      <c r="F351">
        <v>80</v>
      </c>
      <c r="G351">
        <v>2.911</v>
      </c>
      <c r="H351">
        <v>16</v>
      </c>
      <c r="I351">
        <v>1</v>
      </c>
      <c r="J351">
        <v>27</v>
      </c>
      <c r="K351">
        <v>0</v>
      </c>
      <c r="L351">
        <v>3.6</v>
      </c>
      <c r="M351">
        <v>26.98</v>
      </c>
    </row>
    <row r="352" spans="1:13" x14ac:dyDescent="0.2">
      <c r="A352">
        <v>26</v>
      </c>
      <c r="B352" t="s">
        <v>42</v>
      </c>
      <c r="C352">
        <v>168</v>
      </c>
      <c r="D352">
        <v>106</v>
      </c>
      <c r="E352">
        <v>193</v>
      </c>
      <c r="F352">
        <v>69.2</v>
      </c>
      <c r="G352">
        <v>3.3319999999999999</v>
      </c>
      <c r="H352">
        <v>16</v>
      </c>
      <c r="I352">
        <v>1</v>
      </c>
      <c r="J352">
        <v>24</v>
      </c>
      <c r="K352">
        <v>1</v>
      </c>
      <c r="L352">
        <v>2.5</v>
      </c>
      <c r="M352">
        <v>33.75</v>
      </c>
    </row>
    <row r="353" spans="1:13" x14ac:dyDescent="0.2">
      <c r="A353">
        <v>27</v>
      </c>
      <c r="B353" t="s">
        <v>42</v>
      </c>
      <c r="C353">
        <v>363</v>
      </c>
      <c r="D353">
        <v>113</v>
      </c>
      <c r="E353">
        <v>197.8</v>
      </c>
      <c r="F353">
        <v>74.400000000000006</v>
      </c>
      <c r="G353">
        <v>4.38</v>
      </c>
      <c r="H353">
        <v>17</v>
      </c>
      <c r="I353">
        <v>0</v>
      </c>
      <c r="J353">
        <v>30</v>
      </c>
      <c r="K353">
        <v>0</v>
      </c>
      <c r="L353">
        <v>3.6</v>
      </c>
      <c r="M353">
        <v>29.47</v>
      </c>
    </row>
    <row r="354" spans="1:13" x14ac:dyDescent="0.2">
      <c r="A354">
        <v>28</v>
      </c>
      <c r="B354" t="s">
        <v>45</v>
      </c>
      <c r="C354">
        <v>600</v>
      </c>
      <c r="D354">
        <v>96.2</v>
      </c>
      <c r="E354">
        <v>176.7</v>
      </c>
      <c r="F354">
        <v>75.7</v>
      </c>
      <c r="G354">
        <v>3.375</v>
      </c>
      <c r="H354">
        <v>19</v>
      </c>
      <c r="I354">
        <v>0</v>
      </c>
      <c r="J354">
        <v>16</v>
      </c>
      <c r="K354">
        <v>0</v>
      </c>
      <c r="L354">
        <v>8.4</v>
      </c>
      <c r="M354">
        <v>129.94999999999999</v>
      </c>
    </row>
    <row r="355" spans="1:13" x14ac:dyDescent="0.2">
      <c r="A355">
        <v>29</v>
      </c>
      <c r="B355" t="s">
        <v>45</v>
      </c>
      <c r="C355">
        <v>150</v>
      </c>
      <c r="D355">
        <v>113.3</v>
      </c>
      <c r="E355">
        <v>203</v>
      </c>
      <c r="F355">
        <v>79</v>
      </c>
      <c r="G355">
        <v>3.5329999999999999</v>
      </c>
      <c r="H355">
        <v>20</v>
      </c>
      <c r="I355">
        <v>1</v>
      </c>
      <c r="J355">
        <v>24</v>
      </c>
      <c r="K355">
        <v>0</v>
      </c>
      <c r="L355">
        <v>2.4</v>
      </c>
      <c r="M355">
        <v>27.04</v>
      </c>
    </row>
    <row r="356" spans="1:13" x14ac:dyDescent="0.2">
      <c r="A356">
        <v>30</v>
      </c>
      <c r="B356" t="s">
        <v>45</v>
      </c>
      <c r="C356">
        <v>293</v>
      </c>
      <c r="D356">
        <v>115.7</v>
      </c>
      <c r="E356">
        <v>193.5</v>
      </c>
      <c r="F356">
        <v>71.7</v>
      </c>
      <c r="G356">
        <v>4.3940000000000001</v>
      </c>
      <c r="H356">
        <v>25</v>
      </c>
      <c r="I356">
        <v>1</v>
      </c>
      <c r="J356">
        <v>17</v>
      </c>
      <c r="K356">
        <v>1</v>
      </c>
      <c r="L356">
        <v>5.7</v>
      </c>
      <c r="M356">
        <v>30.49</v>
      </c>
    </row>
    <row r="357" spans="1:13" x14ac:dyDescent="0.2">
      <c r="A357">
        <v>31</v>
      </c>
      <c r="B357" t="s">
        <v>45</v>
      </c>
      <c r="C357">
        <v>300</v>
      </c>
      <c r="D357">
        <v>138.69999999999999</v>
      </c>
      <c r="E357">
        <v>224.2</v>
      </c>
      <c r="F357">
        <v>79.3</v>
      </c>
      <c r="G357">
        <v>3.93</v>
      </c>
      <c r="H357">
        <v>26</v>
      </c>
      <c r="I357">
        <v>0</v>
      </c>
      <c r="J357">
        <v>20</v>
      </c>
      <c r="K357">
        <v>0</v>
      </c>
      <c r="L357">
        <v>3.6</v>
      </c>
      <c r="M357">
        <v>29.47</v>
      </c>
    </row>
    <row r="358" spans="1:13" x14ac:dyDescent="0.2">
      <c r="A358">
        <v>32</v>
      </c>
      <c r="B358" t="s">
        <v>50</v>
      </c>
      <c r="C358">
        <v>107</v>
      </c>
      <c r="D358">
        <v>104.2</v>
      </c>
      <c r="E358">
        <v>172</v>
      </c>
      <c r="F358">
        <v>72</v>
      </c>
      <c r="G358">
        <v>2.9350000000000001</v>
      </c>
      <c r="H358">
        <v>12.4</v>
      </c>
      <c r="I358">
        <v>0</v>
      </c>
      <c r="J358">
        <v>30</v>
      </c>
      <c r="K358">
        <v>1</v>
      </c>
      <c r="L358">
        <v>2</v>
      </c>
      <c r="M358">
        <v>17.95</v>
      </c>
    </row>
    <row r="359" spans="1:13" x14ac:dyDescent="0.2">
      <c r="A359">
        <v>33</v>
      </c>
      <c r="B359" t="s">
        <v>50</v>
      </c>
      <c r="C359">
        <v>310</v>
      </c>
      <c r="D359">
        <v>101.3</v>
      </c>
      <c r="E359">
        <v>183.2</v>
      </c>
      <c r="F359">
        <v>73.099999999999994</v>
      </c>
      <c r="G359">
        <v>3.2029999999999998</v>
      </c>
      <c r="H359">
        <v>15.7</v>
      </c>
      <c r="I359">
        <v>0</v>
      </c>
      <c r="J359">
        <v>24</v>
      </c>
      <c r="K359">
        <v>1</v>
      </c>
      <c r="L359">
        <v>5</v>
      </c>
      <c r="M359">
        <v>26.67</v>
      </c>
    </row>
    <row r="360" spans="1:13" x14ac:dyDescent="0.2">
      <c r="A360">
        <v>34</v>
      </c>
      <c r="B360" t="s">
        <v>50</v>
      </c>
      <c r="C360">
        <v>288</v>
      </c>
      <c r="D360">
        <v>108.5</v>
      </c>
      <c r="E360">
        <v>203</v>
      </c>
      <c r="F360">
        <v>76</v>
      </c>
      <c r="G360">
        <v>3.3679999999999999</v>
      </c>
      <c r="H360">
        <v>16</v>
      </c>
      <c r="I360">
        <v>0</v>
      </c>
      <c r="J360">
        <v>24</v>
      </c>
      <c r="K360">
        <v>1</v>
      </c>
      <c r="L360">
        <v>3</v>
      </c>
      <c r="M360">
        <v>27.8</v>
      </c>
    </row>
    <row r="361" spans="1:13" x14ac:dyDescent="0.2">
      <c r="A361">
        <v>35</v>
      </c>
      <c r="B361" t="s">
        <v>54</v>
      </c>
      <c r="C361">
        <v>158</v>
      </c>
      <c r="D361">
        <v>103.2</v>
      </c>
      <c r="E361">
        <v>177</v>
      </c>
      <c r="F361">
        <v>71</v>
      </c>
      <c r="G361">
        <v>2.339</v>
      </c>
      <c r="H361">
        <v>11.9</v>
      </c>
      <c r="I361">
        <v>0</v>
      </c>
      <c r="J361">
        <v>32</v>
      </c>
      <c r="K361">
        <v>1</v>
      </c>
      <c r="L361">
        <v>1.5</v>
      </c>
      <c r="M361">
        <v>19.75</v>
      </c>
    </row>
    <row r="362" spans="1:13" x14ac:dyDescent="0.2">
      <c r="A362">
        <v>36</v>
      </c>
      <c r="B362" t="s">
        <v>54</v>
      </c>
      <c r="C362">
        <v>192</v>
      </c>
      <c r="D362">
        <v>106.9</v>
      </c>
      <c r="E362">
        <v>192</v>
      </c>
      <c r="F362">
        <v>73</v>
      </c>
      <c r="G362">
        <v>2.9319999999999999</v>
      </c>
      <c r="H362">
        <v>17.100000000000001</v>
      </c>
      <c r="I362">
        <v>0</v>
      </c>
      <c r="J362">
        <v>30</v>
      </c>
      <c r="K362">
        <v>1</v>
      </c>
      <c r="L362">
        <v>2</v>
      </c>
      <c r="M362">
        <v>23.87</v>
      </c>
    </row>
    <row r="363" spans="1:13" x14ac:dyDescent="0.2">
      <c r="A363">
        <v>37</v>
      </c>
      <c r="B363" t="s">
        <v>54</v>
      </c>
      <c r="C363">
        <v>184</v>
      </c>
      <c r="D363">
        <v>103.2</v>
      </c>
      <c r="E363">
        <v>181</v>
      </c>
      <c r="F363">
        <v>73</v>
      </c>
      <c r="G363">
        <v>3.2189999999999999</v>
      </c>
      <c r="H363">
        <v>15.3</v>
      </c>
      <c r="I363">
        <v>1</v>
      </c>
      <c r="J363">
        <v>28</v>
      </c>
      <c r="K363">
        <v>0</v>
      </c>
      <c r="L363">
        <v>2.4</v>
      </c>
      <c r="M363">
        <v>24.45</v>
      </c>
    </row>
    <row r="364" spans="1:13" x14ac:dyDescent="0.2">
      <c r="A364">
        <v>38</v>
      </c>
      <c r="B364" t="s">
        <v>58</v>
      </c>
      <c r="C364">
        <v>120</v>
      </c>
      <c r="D364">
        <v>96.1</v>
      </c>
      <c r="E364">
        <v>173</v>
      </c>
      <c r="F364">
        <v>68</v>
      </c>
      <c r="G364">
        <v>2.2400000000000002</v>
      </c>
      <c r="H364">
        <v>11.9</v>
      </c>
      <c r="I364">
        <v>0</v>
      </c>
      <c r="J364">
        <v>33</v>
      </c>
      <c r="K364">
        <v>1</v>
      </c>
      <c r="L364">
        <v>1.6</v>
      </c>
      <c r="M364">
        <v>15.195</v>
      </c>
    </row>
    <row r="365" spans="1:13" x14ac:dyDescent="0.2">
      <c r="A365">
        <v>39</v>
      </c>
      <c r="B365" t="s">
        <v>58</v>
      </c>
      <c r="C365">
        <v>178</v>
      </c>
      <c r="D365">
        <v>106.3</v>
      </c>
      <c r="E365">
        <v>185.4</v>
      </c>
      <c r="F365">
        <v>71.599999999999994</v>
      </c>
      <c r="G365">
        <v>3.0720000000000001</v>
      </c>
      <c r="H365">
        <v>18.5</v>
      </c>
      <c r="I365">
        <v>0</v>
      </c>
      <c r="J365">
        <v>28</v>
      </c>
      <c r="K365">
        <v>1</v>
      </c>
      <c r="L365">
        <v>2</v>
      </c>
      <c r="M365">
        <v>22.65</v>
      </c>
    </row>
    <row r="366" spans="1:13" x14ac:dyDescent="0.2">
      <c r="A366">
        <v>40</v>
      </c>
      <c r="B366" t="s">
        <v>61</v>
      </c>
      <c r="C366">
        <v>300</v>
      </c>
      <c r="D366">
        <v>108.3</v>
      </c>
      <c r="E366">
        <v>190</v>
      </c>
      <c r="F366">
        <v>72</v>
      </c>
      <c r="G366">
        <v>3.3420000000000001</v>
      </c>
      <c r="H366">
        <v>18.5</v>
      </c>
      <c r="I366">
        <v>0</v>
      </c>
      <c r="J366">
        <v>25</v>
      </c>
      <c r="K366">
        <v>1</v>
      </c>
      <c r="L366">
        <v>3</v>
      </c>
      <c r="M366">
        <v>36.4</v>
      </c>
    </row>
    <row r="367" spans="1:13" x14ac:dyDescent="0.2">
      <c r="A367">
        <v>41</v>
      </c>
      <c r="B367" t="s">
        <v>63</v>
      </c>
      <c r="C367">
        <v>247</v>
      </c>
      <c r="D367">
        <v>114.5</v>
      </c>
      <c r="E367">
        <v>195</v>
      </c>
      <c r="F367">
        <v>78</v>
      </c>
      <c r="G367">
        <v>3.65</v>
      </c>
      <c r="H367">
        <v>18.399999999999999</v>
      </c>
      <c r="I367">
        <v>0</v>
      </c>
      <c r="J367">
        <v>25</v>
      </c>
      <c r="K367">
        <v>0</v>
      </c>
      <c r="L367">
        <v>3</v>
      </c>
      <c r="M367">
        <v>51.1</v>
      </c>
    </row>
    <row r="368" spans="1:13" x14ac:dyDescent="0.2">
      <c r="A368">
        <v>42</v>
      </c>
      <c r="B368" t="s">
        <v>65</v>
      </c>
      <c r="C368">
        <v>293</v>
      </c>
      <c r="D368">
        <v>101.4</v>
      </c>
      <c r="E368">
        <v>189</v>
      </c>
      <c r="F368">
        <v>77</v>
      </c>
      <c r="G368">
        <v>3.194</v>
      </c>
      <c r="H368">
        <v>20</v>
      </c>
      <c r="I368">
        <v>1</v>
      </c>
      <c r="J368">
        <v>20</v>
      </c>
      <c r="K368">
        <v>1</v>
      </c>
      <c r="L368">
        <v>3.6</v>
      </c>
      <c r="M368">
        <v>32.049999999999997</v>
      </c>
    </row>
    <row r="369" spans="1:13" x14ac:dyDescent="0.2">
      <c r="A369">
        <v>43</v>
      </c>
      <c r="B369" t="s">
        <v>67</v>
      </c>
      <c r="C369">
        <v>215</v>
      </c>
      <c r="D369">
        <v>105.1</v>
      </c>
      <c r="E369">
        <v>196</v>
      </c>
      <c r="F369">
        <v>73</v>
      </c>
      <c r="G369">
        <v>3.3730000000000002</v>
      </c>
      <c r="H369">
        <v>18.5</v>
      </c>
      <c r="I369">
        <v>0</v>
      </c>
      <c r="J369">
        <v>43</v>
      </c>
      <c r="K369">
        <v>0</v>
      </c>
      <c r="L369">
        <v>2.5</v>
      </c>
      <c r="M369">
        <v>39.9</v>
      </c>
    </row>
    <row r="370" spans="1:13" x14ac:dyDescent="0.2">
      <c r="A370">
        <v>44</v>
      </c>
      <c r="B370" t="s">
        <v>67</v>
      </c>
      <c r="C370">
        <v>416</v>
      </c>
      <c r="D370">
        <v>112.2</v>
      </c>
      <c r="E370">
        <v>206</v>
      </c>
      <c r="F370">
        <v>75</v>
      </c>
      <c r="G370">
        <v>3.89</v>
      </c>
      <c r="H370">
        <v>22.5</v>
      </c>
      <c r="I370">
        <v>0</v>
      </c>
      <c r="J370">
        <v>22</v>
      </c>
      <c r="K370">
        <v>0</v>
      </c>
      <c r="L370">
        <v>3.5</v>
      </c>
      <c r="M370">
        <v>75.45</v>
      </c>
    </row>
    <row r="371" spans="1:13" x14ac:dyDescent="0.2">
      <c r="A371">
        <v>45</v>
      </c>
      <c r="B371" t="s">
        <v>67</v>
      </c>
      <c r="C371">
        <v>295</v>
      </c>
      <c r="D371">
        <v>103</v>
      </c>
      <c r="E371">
        <v>193</v>
      </c>
      <c r="F371">
        <v>75</v>
      </c>
      <c r="G371">
        <v>3.9</v>
      </c>
      <c r="H371">
        <v>17.2</v>
      </c>
      <c r="I371">
        <v>1</v>
      </c>
      <c r="J371">
        <v>21</v>
      </c>
      <c r="K371">
        <v>0</v>
      </c>
      <c r="L371">
        <v>3.5</v>
      </c>
      <c r="M371">
        <v>44.15</v>
      </c>
    </row>
    <row r="372" spans="1:13" x14ac:dyDescent="0.2">
      <c r="A372">
        <v>46</v>
      </c>
      <c r="B372" t="s">
        <v>71</v>
      </c>
      <c r="C372">
        <v>305</v>
      </c>
      <c r="D372">
        <v>109</v>
      </c>
      <c r="E372">
        <v>201</v>
      </c>
      <c r="F372">
        <v>75</v>
      </c>
      <c r="G372">
        <v>3.8679999999999999</v>
      </c>
      <c r="H372">
        <v>20</v>
      </c>
      <c r="I372">
        <v>0</v>
      </c>
      <c r="J372">
        <v>18</v>
      </c>
      <c r="K372">
        <v>1</v>
      </c>
      <c r="L372">
        <v>2.7</v>
      </c>
      <c r="M372">
        <v>46.31</v>
      </c>
    </row>
    <row r="373" spans="1:13" x14ac:dyDescent="0.2">
      <c r="A373">
        <v>47</v>
      </c>
      <c r="B373" t="s">
        <v>71</v>
      </c>
      <c r="C373">
        <v>450</v>
      </c>
      <c r="D373">
        <v>119</v>
      </c>
      <c r="E373">
        <v>210</v>
      </c>
      <c r="F373">
        <v>79.900000000000006</v>
      </c>
      <c r="G373">
        <v>5.3929999999999998</v>
      </c>
      <c r="H373">
        <v>30</v>
      </c>
      <c r="I373">
        <v>1</v>
      </c>
      <c r="J373">
        <v>16</v>
      </c>
      <c r="K373">
        <v>0</v>
      </c>
      <c r="L373">
        <v>3.5</v>
      </c>
      <c r="M373">
        <v>75.83</v>
      </c>
    </row>
    <row r="374" spans="1:13" x14ac:dyDescent="0.2">
      <c r="A374">
        <v>48</v>
      </c>
      <c r="B374" t="s">
        <v>74</v>
      </c>
      <c r="C374">
        <v>255</v>
      </c>
      <c r="D374">
        <v>105.9</v>
      </c>
      <c r="E374">
        <v>185</v>
      </c>
      <c r="F374">
        <v>71</v>
      </c>
      <c r="G374">
        <v>3.25</v>
      </c>
      <c r="H374">
        <v>16.399999999999999</v>
      </c>
      <c r="I374">
        <v>0</v>
      </c>
      <c r="J374">
        <v>24</v>
      </c>
      <c r="K374">
        <v>0</v>
      </c>
      <c r="L374">
        <v>2</v>
      </c>
      <c r="M374">
        <v>41.4</v>
      </c>
    </row>
    <row r="375" spans="1:13" x14ac:dyDescent="0.2">
      <c r="A375">
        <v>49</v>
      </c>
      <c r="B375" t="s">
        <v>74</v>
      </c>
      <c r="C375">
        <v>255</v>
      </c>
      <c r="D375">
        <v>111.5</v>
      </c>
      <c r="E375">
        <v>189.4</v>
      </c>
      <c r="F375">
        <v>70.8</v>
      </c>
      <c r="G375">
        <v>3.823</v>
      </c>
      <c r="H375">
        <v>21.1</v>
      </c>
      <c r="I375">
        <v>0</v>
      </c>
      <c r="J375">
        <v>25</v>
      </c>
      <c r="K375">
        <v>1</v>
      </c>
      <c r="L375">
        <v>3</v>
      </c>
      <c r="M375">
        <v>54.05</v>
      </c>
    </row>
    <row r="376" spans="1:13" x14ac:dyDescent="0.2">
      <c r="A376">
        <v>50</v>
      </c>
      <c r="B376" t="s">
        <v>74</v>
      </c>
      <c r="C376">
        <v>362</v>
      </c>
      <c r="D376">
        <v>99</v>
      </c>
      <c r="E376">
        <v>182</v>
      </c>
      <c r="F376">
        <v>74</v>
      </c>
      <c r="G376">
        <v>4.125</v>
      </c>
      <c r="H376">
        <v>21.1</v>
      </c>
      <c r="I376">
        <v>0</v>
      </c>
      <c r="J376">
        <v>20</v>
      </c>
      <c r="K376">
        <v>1</v>
      </c>
      <c r="L376">
        <v>4.7</v>
      </c>
      <c r="M376">
        <v>91</v>
      </c>
    </row>
    <row r="377" spans="1:13" x14ac:dyDescent="0.2">
      <c r="A377">
        <v>51</v>
      </c>
      <c r="B377" t="s">
        <v>74</v>
      </c>
      <c r="C377">
        <v>255</v>
      </c>
      <c r="D377">
        <v>113.1</v>
      </c>
      <c r="E377">
        <v>187</v>
      </c>
      <c r="F377">
        <v>76</v>
      </c>
      <c r="G377">
        <v>4.3</v>
      </c>
      <c r="H377">
        <v>17.399999999999999</v>
      </c>
      <c r="I377">
        <v>1</v>
      </c>
      <c r="J377">
        <v>22</v>
      </c>
      <c r="K377">
        <v>1</v>
      </c>
      <c r="L377">
        <v>3</v>
      </c>
      <c r="M377">
        <v>42.5</v>
      </c>
    </row>
    <row r="378" spans="1:13" x14ac:dyDescent="0.2">
      <c r="A378">
        <v>52</v>
      </c>
      <c r="B378" t="s">
        <v>74</v>
      </c>
      <c r="C378">
        <v>329</v>
      </c>
      <c r="D378">
        <v>114.8</v>
      </c>
      <c r="E378">
        <v>189</v>
      </c>
      <c r="F378">
        <v>76</v>
      </c>
      <c r="G378">
        <v>4.7510000000000003</v>
      </c>
      <c r="H378">
        <v>24.6</v>
      </c>
      <c r="I378">
        <v>1</v>
      </c>
      <c r="J378">
        <v>23</v>
      </c>
      <c r="K378">
        <v>0</v>
      </c>
      <c r="L378">
        <v>5.5</v>
      </c>
      <c r="M378">
        <v>55.7</v>
      </c>
    </row>
    <row r="379" spans="1:13" x14ac:dyDescent="0.2">
      <c r="A379">
        <v>53</v>
      </c>
      <c r="B379" t="s">
        <v>74</v>
      </c>
      <c r="C379">
        <v>362</v>
      </c>
      <c r="D379">
        <v>121.5</v>
      </c>
      <c r="E379">
        <v>199</v>
      </c>
      <c r="F379">
        <v>75</v>
      </c>
      <c r="G379">
        <v>4.133</v>
      </c>
      <c r="H379">
        <v>23.2</v>
      </c>
      <c r="I379">
        <v>0</v>
      </c>
      <c r="J379">
        <v>21</v>
      </c>
      <c r="K379">
        <v>1</v>
      </c>
      <c r="L379">
        <v>4</v>
      </c>
      <c r="M379">
        <v>94.25</v>
      </c>
    </row>
    <row r="380" spans="1:13" x14ac:dyDescent="0.2">
      <c r="A380">
        <v>54</v>
      </c>
      <c r="B380" t="s">
        <v>81</v>
      </c>
      <c r="C380">
        <v>154</v>
      </c>
      <c r="D380">
        <v>100.8</v>
      </c>
      <c r="E380">
        <v>173</v>
      </c>
      <c r="F380">
        <v>71</v>
      </c>
      <c r="G380">
        <v>3.3</v>
      </c>
      <c r="H380">
        <v>15.9</v>
      </c>
      <c r="I380">
        <v>0</v>
      </c>
      <c r="J380">
        <v>26</v>
      </c>
      <c r="K380">
        <v>0</v>
      </c>
      <c r="L380">
        <v>1.5</v>
      </c>
      <c r="M380">
        <v>22.85</v>
      </c>
    </row>
    <row r="381" spans="1:13" x14ac:dyDescent="0.2">
      <c r="A381">
        <v>55</v>
      </c>
      <c r="B381" t="s">
        <v>83</v>
      </c>
      <c r="C381">
        <v>124</v>
      </c>
      <c r="D381">
        <v>99.8</v>
      </c>
      <c r="E381">
        <v>182</v>
      </c>
      <c r="F381">
        <v>69</v>
      </c>
      <c r="G381">
        <v>2.593</v>
      </c>
      <c r="H381">
        <v>13.2</v>
      </c>
      <c r="I381">
        <v>0</v>
      </c>
      <c r="J381">
        <v>29</v>
      </c>
      <c r="K381">
        <v>0</v>
      </c>
      <c r="L381">
        <v>1.6</v>
      </c>
      <c r="M381">
        <v>17.89</v>
      </c>
    </row>
    <row r="382" spans="1:13" x14ac:dyDescent="0.2">
      <c r="A382">
        <v>56</v>
      </c>
      <c r="B382" t="s">
        <v>83</v>
      </c>
      <c r="C382">
        <v>182</v>
      </c>
      <c r="D382">
        <v>103.1</v>
      </c>
      <c r="E382">
        <v>193</v>
      </c>
      <c r="F382">
        <v>73</v>
      </c>
      <c r="G382">
        <v>3.012</v>
      </c>
      <c r="H382">
        <v>16.2</v>
      </c>
      <c r="I382">
        <v>0</v>
      </c>
      <c r="J382">
        <v>28</v>
      </c>
      <c r="K382">
        <v>1</v>
      </c>
      <c r="L382">
        <v>2</v>
      </c>
      <c r="M382">
        <v>24.1</v>
      </c>
    </row>
    <row r="383" spans="1:13" x14ac:dyDescent="0.2">
      <c r="A383">
        <v>57</v>
      </c>
      <c r="B383" t="s">
        <v>83</v>
      </c>
      <c r="C383">
        <v>170</v>
      </c>
      <c r="D383">
        <v>106.5</v>
      </c>
      <c r="E383">
        <v>185</v>
      </c>
      <c r="F383">
        <v>72</v>
      </c>
      <c r="G383">
        <v>3.464</v>
      </c>
      <c r="H383">
        <v>14.5</v>
      </c>
      <c r="I383">
        <v>1</v>
      </c>
      <c r="J383">
        <v>26</v>
      </c>
      <c r="K383">
        <v>1</v>
      </c>
      <c r="L383">
        <v>2.5</v>
      </c>
      <c r="M383">
        <v>25.2</v>
      </c>
    </row>
    <row r="384" spans="1:13" x14ac:dyDescent="0.2">
      <c r="A384">
        <v>58</v>
      </c>
      <c r="B384" t="s">
        <v>83</v>
      </c>
      <c r="C384">
        <v>300</v>
      </c>
      <c r="D384">
        <v>108.3</v>
      </c>
      <c r="E384">
        <v>193</v>
      </c>
      <c r="F384">
        <v>73</v>
      </c>
      <c r="G384">
        <v>3.294</v>
      </c>
      <c r="H384">
        <v>18.5</v>
      </c>
      <c r="I384">
        <v>0</v>
      </c>
      <c r="J384">
        <v>20</v>
      </c>
      <c r="K384">
        <v>0</v>
      </c>
      <c r="L384">
        <v>3.5</v>
      </c>
      <c r="M384">
        <v>34.25</v>
      </c>
    </row>
    <row r="385" spans="1:13" x14ac:dyDescent="0.2">
      <c r="A385">
        <v>59</v>
      </c>
      <c r="B385" t="s">
        <v>88</v>
      </c>
      <c r="C385">
        <v>265</v>
      </c>
      <c r="D385">
        <v>95.2</v>
      </c>
      <c r="E385">
        <v>172</v>
      </c>
      <c r="F385">
        <v>71</v>
      </c>
      <c r="G385">
        <v>2.8879999999999999</v>
      </c>
      <c r="H385">
        <v>17</v>
      </c>
      <c r="I385">
        <v>0</v>
      </c>
      <c r="J385">
        <v>22</v>
      </c>
      <c r="K385">
        <v>0</v>
      </c>
      <c r="L385">
        <v>2.7</v>
      </c>
      <c r="M385">
        <v>59</v>
      </c>
    </row>
    <row r="386" spans="1:13" x14ac:dyDescent="0.2">
      <c r="A386">
        <v>60</v>
      </c>
      <c r="B386" t="s">
        <v>88</v>
      </c>
      <c r="C386">
        <v>335</v>
      </c>
      <c r="D386">
        <v>92.6</v>
      </c>
      <c r="E386">
        <v>194</v>
      </c>
      <c r="F386">
        <v>78</v>
      </c>
      <c r="G386">
        <v>4.58</v>
      </c>
      <c r="H386">
        <v>17</v>
      </c>
      <c r="I386">
        <v>0</v>
      </c>
      <c r="J386">
        <v>19</v>
      </c>
      <c r="K386">
        <v>1</v>
      </c>
      <c r="L386">
        <v>3</v>
      </c>
      <c r="M386">
        <v>66.8</v>
      </c>
    </row>
    <row r="387" spans="1:13" x14ac:dyDescent="0.2">
      <c r="A387">
        <v>61</v>
      </c>
      <c r="B387" t="s">
        <v>91</v>
      </c>
      <c r="C387">
        <v>268</v>
      </c>
      <c r="D387">
        <v>104</v>
      </c>
      <c r="E387">
        <v>181</v>
      </c>
      <c r="F387">
        <v>71</v>
      </c>
      <c r="G387">
        <v>3.294</v>
      </c>
      <c r="H387">
        <v>15.9</v>
      </c>
      <c r="I387">
        <v>0</v>
      </c>
      <c r="J387">
        <v>21</v>
      </c>
      <c r="K387">
        <v>1</v>
      </c>
      <c r="L387">
        <v>2.5</v>
      </c>
      <c r="M387">
        <v>27.495000000000001</v>
      </c>
    </row>
    <row r="388" spans="1:13" x14ac:dyDescent="0.2">
      <c r="A388">
        <v>62</v>
      </c>
      <c r="B388" t="s">
        <v>91</v>
      </c>
      <c r="C388">
        <v>182</v>
      </c>
      <c r="D388">
        <v>99.4</v>
      </c>
      <c r="E388">
        <v>182</v>
      </c>
      <c r="F388">
        <v>71</v>
      </c>
      <c r="G388">
        <v>3.125</v>
      </c>
      <c r="H388">
        <v>16.600000000000001</v>
      </c>
      <c r="I388">
        <v>1</v>
      </c>
      <c r="J388">
        <v>26</v>
      </c>
      <c r="K388">
        <v>1</v>
      </c>
      <c r="L388">
        <v>2.5</v>
      </c>
      <c r="M388">
        <v>24.495000000000001</v>
      </c>
    </row>
    <row r="389" spans="1:13" x14ac:dyDescent="0.2">
      <c r="A389">
        <v>63</v>
      </c>
      <c r="B389" t="s">
        <v>91</v>
      </c>
      <c r="C389">
        <v>182</v>
      </c>
      <c r="D389">
        <v>103.5</v>
      </c>
      <c r="E389">
        <v>191</v>
      </c>
      <c r="F389">
        <v>73</v>
      </c>
      <c r="G389">
        <v>3.415</v>
      </c>
      <c r="H389">
        <v>18.5</v>
      </c>
      <c r="I389">
        <v>1</v>
      </c>
      <c r="J389">
        <v>26</v>
      </c>
      <c r="K389">
        <v>1</v>
      </c>
      <c r="L389">
        <v>2.4</v>
      </c>
      <c r="M389">
        <v>26.645</v>
      </c>
    </row>
    <row r="390" spans="1:13" x14ac:dyDescent="0.2">
      <c r="A390">
        <v>64</v>
      </c>
      <c r="B390" t="s">
        <v>95</v>
      </c>
      <c r="C390">
        <v>139</v>
      </c>
      <c r="D390">
        <v>97</v>
      </c>
      <c r="E390">
        <v>183</v>
      </c>
      <c r="F390">
        <v>70</v>
      </c>
      <c r="G390">
        <v>2.8</v>
      </c>
      <c r="H390">
        <v>13.2</v>
      </c>
      <c r="I390">
        <v>0</v>
      </c>
      <c r="J390">
        <v>30</v>
      </c>
      <c r="K390">
        <v>0</v>
      </c>
      <c r="L390">
        <v>1.8</v>
      </c>
      <c r="M390">
        <v>19.600000000000001</v>
      </c>
    </row>
    <row r="391" spans="1:13" x14ac:dyDescent="0.2">
      <c r="A391">
        <v>65</v>
      </c>
      <c r="B391" t="s">
        <v>95</v>
      </c>
      <c r="C391">
        <v>176</v>
      </c>
      <c r="D391">
        <v>94.9</v>
      </c>
      <c r="E391">
        <v>181</v>
      </c>
      <c r="F391">
        <v>73</v>
      </c>
      <c r="G391">
        <v>3.4550000000000001</v>
      </c>
      <c r="H391">
        <v>15.9</v>
      </c>
      <c r="I391">
        <v>1</v>
      </c>
      <c r="J391">
        <v>23</v>
      </c>
      <c r="K391">
        <v>1</v>
      </c>
      <c r="L391">
        <v>2.5</v>
      </c>
      <c r="M391">
        <v>25.85</v>
      </c>
    </row>
    <row r="392" spans="1:13" x14ac:dyDescent="0.2">
      <c r="A392">
        <v>66</v>
      </c>
      <c r="B392" t="s">
        <v>95</v>
      </c>
      <c r="C392">
        <v>203</v>
      </c>
      <c r="D392">
        <v>105.2</v>
      </c>
      <c r="E392">
        <v>192</v>
      </c>
      <c r="F392">
        <v>72</v>
      </c>
      <c r="G392">
        <v>2.9980000000000002</v>
      </c>
      <c r="H392">
        <v>14.5</v>
      </c>
      <c r="I392">
        <v>0</v>
      </c>
      <c r="J392">
        <v>29</v>
      </c>
      <c r="K392">
        <v>0</v>
      </c>
      <c r="L392">
        <v>2.5</v>
      </c>
      <c r="M392">
        <v>24.295000000000002</v>
      </c>
    </row>
    <row r="393" spans="1:13" x14ac:dyDescent="0.2">
      <c r="A393">
        <v>67</v>
      </c>
      <c r="B393" t="s">
        <v>95</v>
      </c>
      <c r="C393">
        <v>150</v>
      </c>
      <c r="D393">
        <v>105.3</v>
      </c>
      <c r="E393">
        <v>190</v>
      </c>
      <c r="F393">
        <v>76</v>
      </c>
      <c r="G393">
        <v>4.4400000000000004</v>
      </c>
      <c r="H393">
        <v>23</v>
      </c>
      <c r="I393">
        <v>1</v>
      </c>
      <c r="J393">
        <v>22</v>
      </c>
      <c r="K393">
        <v>0</v>
      </c>
      <c r="L393">
        <v>4</v>
      </c>
      <c r="M393">
        <v>36.020000000000003</v>
      </c>
    </row>
    <row r="394" spans="1:13" x14ac:dyDescent="0.2">
      <c r="A394">
        <v>68</v>
      </c>
      <c r="B394" t="s">
        <v>100</v>
      </c>
      <c r="C394">
        <v>228</v>
      </c>
      <c r="D394">
        <v>98.9</v>
      </c>
      <c r="E394">
        <v>168</v>
      </c>
      <c r="F394">
        <v>71</v>
      </c>
      <c r="G394">
        <v>3.0619999999999998</v>
      </c>
      <c r="H394">
        <v>13.2</v>
      </c>
      <c r="I394">
        <v>0</v>
      </c>
      <c r="J394">
        <v>25</v>
      </c>
      <c r="K394">
        <v>0</v>
      </c>
      <c r="L394">
        <v>2</v>
      </c>
      <c r="M394">
        <v>28.594999999999999</v>
      </c>
    </row>
    <row r="395" spans="1:13" x14ac:dyDescent="0.2">
      <c r="A395">
        <v>69</v>
      </c>
      <c r="B395" t="s">
        <v>100</v>
      </c>
      <c r="C395">
        <v>147</v>
      </c>
      <c r="D395">
        <v>98.9</v>
      </c>
      <c r="E395">
        <v>168</v>
      </c>
      <c r="F395">
        <v>71</v>
      </c>
      <c r="G395">
        <v>3.2</v>
      </c>
      <c r="H395">
        <v>13.2</v>
      </c>
      <c r="I395">
        <v>0</v>
      </c>
      <c r="J395">
        <v>29</v>
      </c>
      <c r="K395">
        <v>0</v>
      </c>
      <c r="L395">
        <v>1.4</v>
      </c>
      <c r="M395">
        <v>23.195</v>
      </c>
    </row>
    <row r="396" spans="1:13" x14ac:dyDescent="0.2">
      <c r="A396">
        <v>70</v>
      </c>
      <c r="B396" t="s">
        <v>100</v>
      </c>
      <c r="C396">
        <v>174</v>
      </c>
      <c r="D396">
        <v>98.9</v>
      </c>
      <c r="E396">
        <v>169</v>
      </c>
      <c r="F396">
        <v>72</v>
      </c>
      <c r="G396">
        <v>3.0449999999999999</v>
      </c>
      <c r="H396">
        <v>14.5</v>
      </c>
      <c r="I396">
        <v>0</v>
      </c>
      <c r="J396">
        <v>26</v>
      </c>
      <c r="K396">
        <v>1</v>
      </c>
      <c r="L396">
        <v>2</v>
      </c>
      <c r="M396">
        <v>20.895</v>
      </c>
    </row>
    <row r="397" spans="1:13" x14ac:dyDescent="0.2">
      <c r="A397">
        <v>71</v>
      </c>
      <c r="B397" t="s">
        <v>100</v>
      </c>
      <c r="C397">
        <v>147</v>
      </c>
      <c r="D397">
        <v>98.9</v>
      </c>
      <c r="E397">
        <v>185</v>
      </c>
      <c r="F397">
        <v>71</v>
      </c>
      <c r="G397">
        <v>2.8879999999999999</v>
      </c>
      <c r="H397">
        <v>13.2</v>
      </c>
      <c r="I397">
        <v>0</v>
      </c>
      <c r="J397">
        <v>30</v>
      </c>
      <c r="K397">
        <v>1</v>
      </c>
      <c r="L397">
        <v>1.4</v>
      </c>
      <c r="M397">
        <v>18.895</v>
      </c>
    </row>
    <row r="398" spans="1:13" x14ac:dyDescent="0.2">
      <c r="A398">
        <v>72</v>
      </c>
      <c r="B398" t="s">
        <v>100</v>
      </c>
      <c r="C398">
        <v>150</v>
      </c>
      <c r="D398">
        <v>106.4</v>
      </c>
      <c r="E398">
        <v>192</v>
      </c>
      <c r="F398">
        <v>72</v>
      </c>
      <c r="G398">
        <v>3.0430000000000001</v>
      </c>
      <c r="H398">
        <v>18.5</v>
      </c>
      <c r="I398">
        <v>0</v>
      </c>
      <c r="J398">
        <v>25</v>
      </c>
      <c r="K398">
        <v>0</v>
      </c>
      <c r="L398">
        <v>2</v>
      </c>
      <c r="M398">
        <v>25.295000000000002</v>
      </c>
    </row>
    <row r="399" spans="1:13" x14ac:dyDescent="0.2">
      <c r="A399">
        <v>73</v>
      </c>
      <c r="B399" t="s">
        <v>106</v>
      </c>
      <c r="C399">
        <v>187</v>
      </c>
      <c r="D399">
        <v>100.5</v>
      </c>
      <c r="E399">
        <v>174</v>
      </c>
      <c r="F399">
        <v>73</v>
      </c>
      <c r="G399">
        <v>3.5739999999999998</v>
      </c>
      <c r="H399">
        <v>14.2</v>
      </c>
      <c r="I399">
        <v>1</v>
      </c>
      <c r="J399">
        <v>23</v>
      </c>
      <c r="K399">
        <v>0</v>
      </c>
      <c r="L399">
        <v>2</v>
      </c>
      <c r="M399">
        <v>33.700000000000003</v>
      </c>
    </row>
    <row r="400" spans="1:13" x14ac:dyDescent="0.2">
      <c r="A400">
        <v>74</v>
      </c>
      <c r="B400" t="s">
        <v>106</v>
      </c>
      <c r="C400">
        <v>250</v>
      </c>
      <c r="D400">
        <v>104.9</v>
      </c>
      <c r="E400">
        <v>187</v>
      </c>
      <c r="F400">
        <v>80</v>
      </c>
      <c r="G400">
        <v>3.657</v>
      </c>
      <c r="H400">
        <v>14.5</v>
      </c>
      <c r="I400">
        <v>0</v>
      </c>
      <c r="J400">
        <v>23</v>
      </c>
      <c r="K400">
        <v>1</v>
      </c>
      <c r="L400">
        <v>2</v>
      </c>
      <c r="M400">
        <v>36.049999999999997</v>
      </c>
    </row>
    <row r="401" spans="1:13" x14ac:dyDescent="0.2">
      <c r="A401">
        <v>75</v>
      </c>
      <c r="B401" t="s">
        <v>106</v>
      </c>
      <c r="C401">
        <v>168</v>
      </c>
      <c r="D401">
        <v>113.1</v>
      </c>
      <c r="E401">
        <v>187</v>
      </c>
      <c r="F401">
        <v>73</v>
      </c>
      <c r="G401">
        <v>3.9550000000000001</v>
      </c>
      <c r="H401">
        <v>14.5</v>
      </c>
      <c r="I401">
        <v>1</v>
      </c>
      <c r="J401">
        <v>23</v>
      </c>
      <c r="K401">
        <v>1</v>
      </c>
      <c r="L401">
        <v>2</v>
      </c>
      <c r="M401">
        <v>39.65</v>
      </c>
    </row>
    <row r="404" spans="1:13" x14ac:dyDescent="0.2">
      <c r="A404" t="s">
        <v>113</v>
      </c>
    </row>
    <row r="405" spans="1:13" ht="17" thickBot="1" x14ac:dyDescent="0.25"/>
    <row r="406" spans="1:13" x14ac:dyDescent="0.2">
      <c r="A406" s="6" t="s">
        <v>114</v>
      </c>
      <c r="B406" s="6"/>
    </row>
    <row r="407" spans="1:13" x14ac:dyDescent="0.2">
      <c r="A407" s="2" t="s">
        <v>115</v>
      </c>
      <c r="B407" s="2">
        <v>0.85058260614111192</v>
      </c>
    </row>
    <row r="408" spans="1:13" x14ac:dyDescent="0.2">
      <c r="A408" s="2" t="s">
        <v>116</v>
      </c>
      <c r="B408" s="2">
        <v>0.72349076986980598</v>
      </c>
    </row>
    <row r="409" spans="1:13" x14ac:dyDescent="0.2">
      <c r="A409" s="2" t="s">
        <v>117</v>
      </c>
      <c r="B409" s="2">
        <v>0.69460174582635281</v>
      </c>
    </row>
    <row r="410" spans="1:13" x14ac:dyDescent="0.2">
      <c r="A410" s="2" t="s">
        <v>118</v>
      </c>
      <c r="B410" s="2">
        <v>11.026411520340988</v>
      </c>
    </row>
    <row r="411" spans="1:13" ht="17" thickBot="1" x14ac:dyDescent="0.25">
      <c r="A411" s="3" t="s">
        <v>119</v>
      </c>
      <c r="B411" s="3">
        <v>75</v>
      </c>
    </row>
    <row r="413" spans="1:13" ht="17" thickBot="1" x14ac:dyDescent="0.25">
      <c r="A413" t="s">
        <v>120</v>
      </c>
    </row>
    <row r="414" spans="1:13" x14ac:dyDescent="0.2">
      <c r="A414" s="4"/>
      <c r="B414" s="4" t="s">
        <v>125</v>
      </c>
      <c r="C414" s="4" t="s">
        <v>126</v>
      </c>
      <c r="D414" s="4" t="s">
        <v>127</v>
      </c>
      <c r="E414" s="4" t="s">
        <v>128</v>
      </c>
      <c r="F414" s="4" t="s">
        <v>129</v>
      </c>
    </row>
    <row r="415" spans="1:13" x14ac:dyDescent="0.2">
      <c r="A415" s="2" t="s">
        <v>121</v>
      </c>
      <c r="B415" s="2">
        <v>7</v>
      </c>
      <c r="C415" s="2">
        <v>21314.078370600808</v>
      </c>
      <c r="D415" s="2">
        <v>3044.8683386572584</v>
      </c>
      <c r="E415" s="2">
        <v>25.043794099155974</v>
      </c>
      <c r="F415" s="2">
        <v>2.0139082633798994E-16</v>
      </c>
    </row>
    <row r="416" spans="1:13" x14ac:dyDescent="0.2">
      <c r="A416" s="2" t="s">
        <v>122</v>
      </c>
      <c r="B416" s="2">
        <v>67</v>
      </c>
      <c r="C416" s="2">
        <v>8145.9773180658649</v>
      </c>
      <c r="D416" s="2">
        <v>121.58175101590844</v>
      </c>
      <c r="E416" s="2"/>
      <c r="F416" s="2"/>
    </row>
    <row r="417" spans="1:13" ht="17" thickBot="1" x14ac:dyDescent="0.25">
      <c r="A417" s="3" t="s">
        <v>123</v>
      </c>
      <c r="B417" s="3">
        <v>74</v>
      </c>
      <c r="C417" s="3">
        <v>29460.055688666675</v>
      </c>
      <c r="D417" s="3"/>
      <c r="E417" s="3"/>
      <c r="F417" s="3"/>
    </row>
    <row r="418" spans="1:13" ht="17" thickBot="1" x14ac:dyDescent="0.25"/>
    <row r="419" spans="1:13" x14ac:dyDescent="0.2">
      <c r="A419" s="4"/>
      <c r="B419" s="4" t="s">
        <v>130</v>
      </c>
      <c r="C419" s="4" t="s">
        <v>118</v>
      </c>
      <c r="D419" s="4" t="s">
        <v>131</v>
      </c>
      <c r="E419" s="4" t="s">
        <v>132</v>
      </c>
      <c r="F419" s="4" t="s">
        <v>133</v>
      </c>
      <c r="G419" s="4" t="s">
        <v>134</v>
      </c>
      <c r="H419" s="4" t="s">
        <v>135</v>
      </c>
      <c r="I419" s="4" t="s">
        <v>136</v>
      </c>
    </row>
    <row r="420" spans="1:13" x14ac:dyDescent="0.2">
      <c r="A420" s="2" t="s">
        <v>124</v>
      </c>
      <c r="B420" s="2">
        <v>67.160569984616203</v>
      </c>
      <c r="C420" s="2">
        <v>40.468564616890937</v>
      </c>
      <c r="D420" s="2">
        <v>1.6595738104480346</v>
      </c>
      <c r="E420" s="2">
        <v>0.10167427879989327</v>
      </c>
      <c r="F420" s="2">
        <v>-13.615023066110624</v>
      </c>
      <c r="G420" s="2">
        <v>147.93616303534304</v>
      </c>
      <c r="H420" s="2">
        <v>-13.615023066110624</v>
      </c>
      <c r="I420" s="2">
        <v>147.93616303534304</v>
      </c>
    </row>
    <row r="421" spans="1:13" x14ac:dyDescent="0.2">
      <c r="A421" s="2" t="s">
        <v>5</v>
      </c>
      <c r="B421" s="2">
        <v>0.14961831255023275</v>
      </c>
      <c r="C421" s="2">
        <v>2.1569542811799469E-2</v>
      </c>
      <c r="D421" s="2">
        <v>6.9365546528128119</v>
      </c>
      <c r="E421" s="2">
        <v>1.9670708821631936E-9</v>
      </c>
      <c r="F421" s="2">
        <v>0.10656532490537474</v>
      </c>
      <c r="G421" s="2">
        <v>0.19267130019509077</v>
      </c>
      <c r="H421" s="2">
        <v>0.10656532490537474</v>
      </c>
      <c r="I421" s="2">
        <v>0.19267130019509077</v>
      </c>
    </row>
    <row r="422" spans="1:13" x14ac:dyDescent="0.2">
      <c r="A422" s="2" t="s">
        <v>6</v>
      </c>
      <c r="B422" s="2">
        <v>-0.39767968224322831</v>
      </c>
      <c r="C422" s="2">
        <v>0.2791008745207752</v>
      </c>
      <c r="D422" s="2">
        <v>-1.4248600364511812</v>
      </c>
      <c r="E422" s="2">
        <v>0.15883934519906753</v>
      </c>
      <c r="F422" s="2">
        <v>-0.95476735940246171</v>
      </c>
      <c r="G422" s="2">
        <v>0.15940799491600505</v>
      </c>
      <c r="H422" s="2">
        <v>-0.95476735940246171</v>
      </c>
      <c r="I422" s="2">
        <v>0.15940799491600505</v>
      </c>
    </row>
    <row r="423" spans="1:13" x14ac:dyDescent="0.2">
      <c r="A423" s="2" t="s">
        <v>7</v>
      </c>
      <c r="B423" s="2">
        <v>-0.46022898529158535</v>
      </c>
      <c r="C423" s="2">
        <v>0.21592053263323002</v>
      </c>
      <c r="D423" s="2">
        <v>-2.1314739255175237</v>
      </c>
      <c r="E423" s="2">
        <v>3.6721684060054854E-2</v>
      </c>
      <c r="F423" s="2">
        <v>-0.89120817223310411</v>
      </c>
      <c r="G423" s="2">
        <v>-2.924979835006658E-2</v>
      </c>
      <c r="H423" s="2">
        <v>-0.89120817223310411</v>
      </c>
      <c r="I423" s="2">
        <v>-2.924979835006658E-2</v>
      </c>
    </row>
    <row r="424" spans="1:13" x14ac:dyDescent="0.2">
      <c r="A424" s="2" t="s">
        <v>11</v>
      </c>
      <c r="B424" s="2">
        <v>0.20449233721814533</v>
      </c>
      <c r="C424" s="2">
        <v>0.69946199961770494</v>
      </c>
      <c r="D424" s="2">
        <v>0.29235660740670949</v>
      </c>
      <c r="E424" s="2">
        <v>0.7709174167814663</v>
      </c>
      <c r="F424" s="2">
        <v>-1.1916396573420325</v>
      </c>
      <c r="G424" s="2">
        <v>1.6006243317783231</v>
      </c>
      <c r="H424" s="2">
        <v>-1.1916396573420325</v>
      </c>
      <c r="I424" s="2">
        <v>1.6006243317783231</v>
      </c>
    </row>
    <row r="425" spans="1:13" x14ac:dyDescent="0.2">
      <c r="A425" s="2" t="s">
        <v>8</v>
      </c>
      <c r="B425" s="2">
        <v>7.427397465388812</v>
      </c>
      <c r="C425" s="2">
        <v>3.6665959424024757</v>
      </c>
      <c r="D425" s="2">
        <v>2.0256929266446888</v>
      </c>
      <c r="E425" s="2">
        <v>4.6781843453077551E-2</v>
      </c>
      <c r="F425" s="2">
        <v>0.10884133351821568</v>
      </c>
      <c r="G425" s="2">
        <v>14.745953597259408</v>
      </c>
      <c r="H425" s="2">
        <v>0.10884133351821568</v>
      </c>
      <c r="I425" s="2">
        <v>14.745953597259408</v>
      </c>
    </row>
    <row r="426" spans="1:13" x14ac:dyDescent="0.2">
      <c r="A426" s="2" t="s">
        <v>9</v>
      </c>
      <c r="B426" s="2">
        <v>1.3783520241319329</v>
      </c>
      <c r="C426" s="2">
        <v>0.63482006868140839</v>
      </c>
      <c r="D426" s="2">
        <v>2.1712483459997141</v>
      </c>
      <c r="E426" s="2">
        <v>3.3458261337114888E-2</v>
      </c>
      <c r="F426" s="2">
        <v>0.11124586374092926</v>
      </c>
      <c r="G426" s="2">
        <v>2.6454581845229366</v>
      </c>
      <c r="H426" s="2">
        <v>0.11124586374092926</v>
      </c>
      <c r="I426" s="2">
        <v>2.6454581845229366</v>
      </c>
    </row>
    <row r="427" spans="1:13" ht="17" thickBot="1" x14ac:dyDescent="0.25">
      <c r="A427" s="3" t="s">
        <v>111</v>
      </c>
      <c r="B427" s="3">
        <v>-4.9839508825843817</v>
      </c>
      <c r="C427" s="3">
        <v>3.36457807819155</v>
      </c>
      <c r="D427" s="3">
        <v>-1.4813004087761397</v>
      </c>
      <c r="E427" s="3">
        <v>0.14321438719454976</v>
      </c>
      <c r="F427" s="3">
        <v>-11.699676834425093</v>
      </c>
      <c r="G427" s="3">
        <v>1.7317750692563294</v>
      </c>
      <c r="H427" s="3">
        <v>-11.699676834425093</v>
      </c>
      <c r="I427" s="3">
        <v>1.7317750692563294</v>
      </c>
    </row>
    <row r="428" spans="1:13" s="5" customFormat="1" x14ac:dyDescent="0.2">
      <c r="D428" s="5" t="s">
        <v>144</v>
      </c>
    </row>
    <row r="431" spans="1:13" x14ac:dyDescent="0.2">
      <c r="A431" t="s">
        <v>110</v>
      </c>
      <c r="B431" t="s">
        <v>0</v>
      </c>
      <c r="C431" t="s">
        <v>5</v>
      </c>
      <c r="D431" t="s">
        <v>6</v>
      </c>
      <c r="E431" t="s">
        <v>7</v>
      </c>
      <c r="F431" t="s">
        <v>8</v>
      </c>
      <c r="G431" t="s">
        <v>9</v>
      </c>
      <c r="H431" t="s">
        <v>111</v>
      </c>
      <c r="I431" t="s">
        <v>11</v>
      </c>
      <c r="J431" t="s">
        <v>10</v>
      </c>
      <c r="K431" t="s">
        <v>112</v>
      </c>
      <c r="L431" t="s">
        <v>4</v>
      </c>
      <c r="M431" s="1" t="s">
        <v>3</v>
      </c>
    </row>
    <row r="432" spans="1:13" x14ac:dyDescent="0.2">
      <c r="A432">
        <v>1</v>
      </c>
      <c r="B432" t="s">
        <v>12</v>
      </c>
      <c r="C432">
        <v>290</v>
      </c>
      <c r="D432">
        <v>114</v>
      </c>
      <c r="E432">
        <v>196</v>
      </c>
      <c r="F432">
        <v>4.032</v>
      </c>
      <c r="G432">
        <v>19.5</v>
      </c>
      <c r="H432">
        <v>1</v>
      </c>
      <c r="I432">
        <v>78</v>
      </c>
      <c r="J432">
        <v>20</v>
      </c>
      <c r="K432">
        <v>1</v>
      </c>
      <c r="L432">
        <v>3.5</v>
      </c>
      <c r="M432">
        <v>44.4</v>
      </c>
    </row>
    <row r="433" spans="1:13" x14ac:dyDescent="0.2">
      <c r="A433">
        <v>2</v>
      </c>
      <c r="B433" t="s">
        <v>12</v>
      </c>
      <c r="C433">
        <v>201</v>
      </c>
      <c r="D433">
        <v>106.9</v>
      </c>
      <c r="E433">
        <v>182</v>
      </c>
      <c r="F433">
        <v>3.0950000000000002</v>
      </c>
      <c r="G433">
        <v>13.2</v>
      </c>
      <c r="H433">
        <v>0</v>
      </c>
      <c r="I433">
        <v>71</v>
      </c>
      <c r="J433">
        <v>24</v>
      </c>
      <c r="K433">
        <v>0</v>
      </c>
      <c r="L433">
        <v>2.4</v>
      </c>
      <c r="M433">
        <v>25.9</v>
      </c>
    </row>
    <row r="434" spans="1:13" x14ac:dyDescent="0.2">
      <c r="A434">
        <v>3</v>
      </c>
      <c r="B434" t="s">
        <v>12</v>
      </c>
      <c r="C434">
        <v>206</v>
      </c>
      <c r="D434">
        <v>108.1</v>
      </c>
      <c r="E434">
        <v>191</v>
      </c>
      <c r="F434">
        <v>3.5049999999999999</v>
      </c>
      <c r="G434">
        <v>17.2</v>
      </c>
      <c r="H434">
        <v>0</v>
      </c>
      <c r="I434">
        <v>73</v>
      </c>
      <c r="J434">
        <v>23</v>
      </c>
      <c r="K434">
        <v>0</v>
      </c>
      <c r="L434">
        <v>2.4</v>
      </c>
      <c r="M434">
        <v>33</v>
      </c>
    </row>
    <row r="435" spans="1:13" x14ac:dyDescent="0.2">
      <c r="A435">
        <v>4</v>
      </c>
      <c r="B435" t="s">
        <v>12</v>
      </c>
      <c r="C435">
        <v>272</v>
      </c>
      <c r="D435">
        <v>114.6</v>
      </c>
      <c r="E435">
        <v>187</v>
      </c>
      <c r="F435">
        <v>3.7829999999999999</v>
      </c>
      <c r="G435">
        <v>17.100000000000001</v>
      </c>
      <c r="H435">
        <v>1</v>
      </c>
      <c r="I435">
        <v>75</v>
      </c>
      <c r="J435">
        <v>22</v>
      </c>
      <c r="K435">
        <v>0</v>
      </c>
      <c r="L435">
        <v>2</v>
      </c>
      <c r="M435">
        <v>37.6</v>
      </c>
    </row>
    <row r="436" spans="1:13" x14ac:dyDescent="0.2">
      <c r="A436">
        <v>5</v>
      </c>
      <c r="B436" t="s">
        <v>17</v>
      </c>
      <c r="C436">
        <v>150</v>
      </c>
      <c r="D436">
        <v>102.6</v>
      </c>
      <c r="E436">
        <v>178</v>
      </c>
      <c r="F436">
        <v>2.9980000000000002</v>
      </c>
      <c r="G436">
        <v>16.399999999999999</v>
      </c>
      <c r="H436">
        <v>0</v>
      </c>
      <c r="I436">
        <v>68.2</v>
      </c>
      <c r="J436">
        <v>27</v>
      </c>
      <c r="K436">
        <v>1</v>
      </c>
      <c r="L436">
        <v>1.8</v>
      </c>
      <c r="M436">
        <v>23.99</v>
      </c>
    </row>
    <row r="437" spans="1:13" x14ac:dyDescent="0.2">
      <c r="A437">
        <v>6</v>
      </c>
      <c r="B437" t="s">
        <v>17</v>
      </c>
      <c r="C437">
        <v>200</v>
      </c>
      <c r="D437">
        <v>108.7</v>
      </c>
      <c r="E437">
        <v>192</v>
      </c>
      <c r="F437">
        <v>3.5609999999999999</v>
      </c>
      <c r="G437">
        <v>18.5</v>
      </c>
      <c r="H437">
        <v>0</v>
      </c>
      <c r="I437">
        <v>76.099999999999994</v>
      </c>
      <c r="J437">
        <v>22</v>
      </c>
      <c r="K437">
        <v>0</v>
      </c>
      <c r="L437">
        <v>2.8</v>
      </c>
      <c r="M437">
        <v>33.950000000000003</v>
      </c>
    </row>
    <row r="438" spans="1:13" x14ac:dyDescent="0.2">
      <c r="A438">
        <v>7</v>
      </c>
      <c r="B438" t="s">
        <v>17</v>
      </c>
      <c r="C438">
        <v>228</v>
      </c>
      <c r="D438">
        <v>105.5</v>
      </c>
      <c r="E438">
        <v>177</v>
      </c>
      <c r="F438">
        <v>3.9049999999999998</v>
      </c>
      <c r="G438">
        <v>15.9</v>
      </c>
      <c r="H438">
        <v>1</v>
      </c>
      <c r="I438">
        <v>73</v>
      </c>
      <c r="J438">
        <v>19</v>
      </c>
      <c r="K438">
        <v>0</v>
      </c>
      <c r="L438">
        <v>2</v>
      </c>
      <c r="M438">
        <v>34.700000000000003</v>
      </c>
    </row>
    <row r="439" spans="1:13" x14ac:dyDescent="0.2">
      <c r="A439">
        <v>8</v>
      </c>
      <c r="B439" t="s">
        <v>17</v>
      </c>
      <c r="C439">
        <v>248</v>
      </c>
      <c r="D439">
        <v>117.9</v>
      </c>
      <c r="E439">
        <v>200</v>
      </c>
      <c r="F439">
        <v>4.7290000000000001</v>
      </c>
      <c r="G439">
        <v>22.5</v>
      </c>
      <c r="H439">
        <v>1</v>
      </c>
      <c r="I439">
        <v>78</v>
      </c>
      <c r="J439">
        <v>19</v>
      </c>
      <c r="K439">
        <v>0</v>
      </c>
      <c r="L439">
        <v>3</v>
      </c>
      <c r="M439">
        <v>53.55</v>
      </c>
    </row>
    <row r="440" spans="1:13" x14ac:dyDescent="0.2">
      <c r="A440">
        <v>9</v>
      </c>
      <c r="B440" t="s">
        <v>17</v>
      </c>
      <c r="C440">
        <v>310</v>
      </c>
      <c r="D440">
        <v>113</v>
      </c>
      <c r="E440">
        <v>198.2</v>
      </c>
      <c r="F440">
        <v>3.9020000000000001</v>
      </c>
      <c r="G440">
        <v>23.7</v>
      </c>
      <c r="H440">
        <v>0</v>
      </c>
      <c r="I440">
        <v>74</v>
      </c>
      <c r="J440">
        <v>21</v>
      </c>
      <c r="K440">
        <v>1</v>
      </c>
      <c r="L440">
        <v>4.2</v>
      </c>
      <c r="M440">
        <v>62</v>
      </c>
    </row>
    <row r="441" spans="1:13" x14ac:dyDescent="0.2">
      <c r="A441">
        <v>10</v>
      </c>
      <c r="B441" t="s">
        <v>23</v>
      </c>
      <c r="C441">
        <v>248</v>
      </c>
      <c r="D441">
        <v>107.3</v>
      </c>
      <c r="E441">
        <v>187</v>
      </c>
      <c r="F441">
        <v>4.4146999999999998</v>
      </c>
      <c r="G441">
        <v>17.2</v>
      </c>
      <c r="H441">
        <v>1</v>
      </c>
      <c r="I441">
        <v>76</v>
      </c>
      <c r="J441">
        <v>23</v>
      </c>
      <c r="K441">
        <v>1</v>
      </c>
      <c r="L441">
        <v>2</v>
      </c>
      <c r="M441">
        <v>51.1</v>
      </c>
    </row>
    <row r="442" spans="1:13" x14ac:dyDescent="0.2">
      <c r="A442">
        <v>11</v>
      </c>
      <c r="B442" t="s">
        <v>23</v>
      </c>
      <c r="C442">
        <v>193</v>
      </c>
      <c r="D442">
        <v>107.3</v>
      </c>
      <c r="E442">
        <v>186</v>
      </c>
      <c r="F442">
        <v>3.5819999999999999</v>
      </c>
      <c r="G442">
        <v>15.6</v>
      </c>
      <c r="H442">
        <v>0</v>
      </c>
      <c r="I442">
        <v>72</v>
      </c>
      <c r="J442">
        <v>26</v>
      </c>
      <c r="K442">
        <v>0</v>
      </c>
      <c r="L442">
        <v>2</v>
      </c>
      <c r="M442">
        <v>40.75</v>
      </c>
    </row>
    <row r="443" spans="1:13" x14ac:dyDescent="0.2">
      <c r="A443">
        <v>12</v>
      </c>
      <c r="B443" t="s">
        <v>23</v>
      </c>
      <c r="C443">
        <v>248</v>
      </c>
      <c r="D443">
        <v>111.4</v>
      </c>
      <c r="E443">
        <v>195</v>
      </c>
      <c r="F443">
        <v>3.746</v>
      </c>
      <c r="G443">
        <v>15</v>
      </c>
      <c r="H443">
        <v>0</v>
      </c>
      <c r="I443">
        <v>74</v>
      </c>
      <c r="J443">
        <v>25</v>
      </c>
      <c r="K443">
        <v>1</v>
      </c>
      <c r="L443">
        <v>3</v>
      </c>
      <c r="M443">
        <v>53.9</v>
      </c>
    </row>
    <row r="444" spans="1:13" x14ac:dyDescent="0.2">
      <c r="A444">
        <v>13</v>
      </c>
      <c r="B444" t="s">
        <v>27</v>
      </c>
      <c r="C444">
        <v>200</v>
      </c>
      <c r="D444">
        <v>109</v>
      </c>
      <c r="E444">
        <v>185</v>
      </c>
      <c r="F444">
        <v>3.9790000000000001</v>
      </c>
      <c r="G444">
        <v>14.3</v>
      </c>
      <c r="H444">
        <v>0</v>
      </c>
      <c r="I444">
        <v>72</v>
      </c>
      <c r="J444">
        <v>21</v>
      </c>
      <c r="K444">
        <v>1</v>
      </c>
      <c r="L444">
        <v>3</v>
      </c>
      <c r="M444">
        <v>33.07</v>
      </c>
    </row>
    <row r="445" spans="1:13" x14ac:dyDescent="0.2">
      <c r="A445">
        <v>14</v>
      </c>
      <c r="B445" t="s">
        <v>27</v>
      </c>
      <c r="C445">
        <v>138</v>
      </c>
      <c r="D445">
        <v>109</v>
      </c>
      <c r="E445">
        <v>168</v>
      </c>
      <c r="F445">
        <v>3.2370000000000001</v>
      </c>
      <c r="G445">
        <v>14</v>
      </c>
      <c r="H445">
        <v>1</v>
      </c>
      <c r="I445">
        <v>70</v>
      </c>
      <c r="J445">
        <v>25</v>
      </c>
      <c r="K445">
        <v>1</v>
      </c>
      <c r="L445">
        <v>1.4</v>
      </c>
      <c r="M445">
        <v>23.2</v>
      </c>
    </row>
    <row r="446" spans="1:13" x14ac:dyDescent="0.2">
      <c r="A446">
        <v>15</v>
      </c>
      <c r="B446" t="s">
        <v>27</v>
      </c>
      <c r="C446">
        <v>310</v>
      </c>
      <c r="D446">
        <v>112.2</v>
      </c>
      <c r="E446">
        <v>203</v>
      </c>
      <c r="F446">
        <v>4.359</v>
      </c>
      <c r="G446">
        <v>19</v>
      </c>
      <c r="H446">
        <v>1</v>
      </c>
      <c r="I446">
        <v>79</v>
      </c>
      <c r="J446">
        <v>18</v>
      </c>
      <c r="K446">
        <v>1</v>
      </c>
      <c r="L446">
        <v>3.6</v>
      </c>
      <c r="M446">
        <v>40</v>
      </c>
    </row>
    <row r="447" spans="1:13" x14ac:dyDescent="0.2">
      <c r="A447">
        <v>16</v>
      </c>
      <c r="B447" t="s">
        <v>27</v>
      </c>
      <c r="C447">
        <v>310</v>
      </c>
      <c r="D447">
        <v>113.8</v>
      </c>
      <c r="E447">
        <v>198</v>
      </c>
      <c r="F447">
        <v>3.49</v>
      </c>
      <c r="G447">
        <v>15.8</v>
      </c>
      <c r="H447">
        <v>0</v>
      </c>
      <c r="I447">
        <v>74</v>
      </c>
      <c r="J447">
        <v>25</v>
      </c>
      <c r="K447">
        <v>1</v>
      </c>
      <c r="L447">
        <v>2.5</v>
      </c>
      <c r="M447">
        <v>29.57</v>
      </c>
    </row>
    <row r="448" spans="1:13" x14ac:dyDescent="0.2">
      <c r="A448">
        <v>17</v>
      </c>
      <c r="B448" t="s">
        <v>32</v>
      </c>
      <c r="C448">
        <v>268</v>
      </c>
      <c r="D448">
        <v>107.4</v>
      </c>
      <c r="E448">
        <v>196</v>
      </c>
      <c r="F448">
        <v>3.6520000000000001</v>
      </c>
      <c r="G448">
        <v>19</v>
      </c>
      <c r="H448">
        <v>0</v>
      </c>
      <c r="I448">
        <v>72</v>
      </c>
      <c r="J448">
        <v>22</v>
      </c>
      <c r="K448">
        <v>1</v>
      </c>
      <c r="L448">
        <v>2</v>
      </c>
      <c r="M448">
        <v>46.994999999999997</v>
      </c>
    </row>
    <row r="449" spans="1:13" x14ac:dyDescent="0.2">
      <c r="A449">
        <v>18</v>
      </c>
      <c r="B449" t="s">
        <v>32</v>
      </c>
      <c r="C449">
        <v>272</v>
      </c>
      <c r="D449">
        <v>108</v>
      </c>
      <c r="E449">
        <v>184</v>
      </c>
      <c r="F449">
        <v>3.4180000000000001</v>
      </c>
      <c r="G449">
        <v>16</v>
      </c>
      <c r="H449">
        <v>0</v>
      </c>
      <c r="I449">
        <v>73</v>
      </c>
      <c r="J449">
        <v>22</v>
      </c>
      <c r="K449">
        <v>0</v>
      </c>
      <c r="L449">
        <v>2</v>
      </c>
      <c r="M449">
        <v>38.994999999999997</v>
      </c>
    </row>
    <row r="450" spans="1:13" x14ac:dyDescent="0.2">
      <c r="A450">
        <v>19</v>
      </c>
      <c r="B450" t="s">
        <v>32</v>
      </c>
      <c r="C450">
        <v>304</v>
      </c>
      <c r="D450">
        <v>115.3</v>
      </c>
      <c r="E450">
        <v>201</v>
      </c>
      <c r="F450">
        <v>4.0209999999999999</v>
      </c>
      <c r="G450">
        <v>19</v>
      </c>
      <c r="H450">
        <v>0</v>
      </c>
      <c r="I450">
        <v>73</v>
      </c>
      <c r="J450">
        <v>19</v>
      </c>
      <c r="K450">
        <v>1</v>
      </c>
      <c r="L450">
        <v>3.6</v>
      </c>
      <c r="M450">
        <v>46.795000000000002</v>
      </c>
    </row>
    <row r="451" spans="1:13" x14ac:dyDescent="0.2">
      <c r="A451">
        <v>20</v>
      </c>
      <c r="B451" t="s">
        <v>32</v>
      </c>
      <c r="C451">
        <v>420</v>
      </c>
      <c r="D451">
        <v>117.5</v>
      </c>
      <c r="E451">
        <v>204</v>
      </c>
      <c r="F451">
        <v>5.5720000000000001</v>
      </c>
      <c r="G451">
        <v>26</v>
      </c>
      <c r="H451">
        <v>1</v>
      </c>
      <c r="I451">
        <v>81</v>
      </c>
      <c r="J451">
        <v>14</v>
      </c>
      <c r="K451">
        <v>0</v>
      </c>
      <c r="L451">
        <v>6.2</v>
      </c>
      <c r="M451">
        <v>75.194999999999993</v>
      </c>
    </row>
    <row r="452" spans="1:13" x14ac:dyDescent="0.2">
      <c r="A452">
        <v>21</v>
      </c>
      <c r="B452" t="s">
        <v>37</v>
      </c>
      <c r="C452">
        <v>160</v>
      </c>
      <c r="D452">
        <v>111.4</v>
      </c>
      <c r="E452">
        <v>194</v>
      </c>
      <c r="F452">
        <v>3.1259999999999999</v>
      </c>
      <c r="G452">
        <v>15.8</v>
      </c>
      <c r="H452">
        <v>0</v>
      </c>
      <c r="I452">
        <v>73</v>
      </c>
      <c r="J452">
        <v>29</v>
      </c>
      <c r="K452">
        <v>1</v>
      </c>
      <c r="L452">
        <v>2</v>
      </c>
      <c r="M452">
        <v>22.09</v>
      </c>
    </row>
    <row r="453" spans="1:13" x14ac:dyDescent="0.2">
      <c r="A453">
        <v>22</v>
      </c>
      <c r="B453" t="s">
        <v>37</v>
      </c>
      <c r="C453">
        <v>345</v>
      </c>
      <c r="D453">
        <v>130</v>
      </c>
      <c r="E453">
        <v>224</v>
      </c>
      <c r="F453">
        <v>5.5860000000000003</v>
      </c>
      <c r="G453">
        <v>31</v>
      </c>
      <c r="H453">
        <v>1</v>
      </c>
      <c r="I453">
        <v>81</v>
      </c>
      <c r="J453">
        <v>15</v>
      </c>
      <c r="K453">
        <v>1</v>
      </c>
      <c r="L453">
        <v>5.3</v>
      </c>
      <c r="M453">
        <v>51.7</v>
      </c>
    </row>
    <row r="454" spans="1:13" x14ac:dyDescent="0.2">
      <c r="A454">
        <v>23</v>
      </c>
      <c r="B454" t="s">
        <v>37</v>
      </c>
      <c r="C454">
        <v>305</v>
      </c>
      <c r="D454">
        <v>111.7</v>
      </c>
      <c r="E454">
        <v>201</v>
      </c>
      <c r="F454">
        <v>3.6819999999999999</v>
      </c>
      <c r="G454">
        <v>18.5</v>
      </c>
      <c r="H454">
        <v>0</v>
      </c>
      <c r="I454">
        <v>73</v>
      </c>
      <c r="J454">
        <v>19</v>
      </c>
      <c r="K454">
        <v>0</v>
      </c>
      <c r="L454">
        <v>3.6</v>
      </c>
      <c r="M454">
        <v>31.6</v>
      </c>
    </row>
    <row r="455" spans="1:13" x14ac:dyDescent="0.2">
      <c r="A455">
        <v>24</v>
      </c>
      <c r="B455" t="s">
        <v>37</v>
      </c>
      <c r="C455">
        <v>275</v>
      </c>
      <c r="D455">
        <v>110.7</v>
      </c>
      <c r="E455">
        <v>188</v>
      </c>
      <c r="F455">
        <v>3.351</v>
      </c>
      <c r="G455">
        <v>16.8</v>
      </c>
      <c r="H455">
        <v>0</v>
      </c>
      <c r="I455">
        <v>75</v>
      </c>
      <c r="J455">
        <v>22</v>
      </c>
      <c r="K455">
        <v>1</v>
      </c>
      <c r="L455">
        <v>3.6</v>
      </c>
      <c r="M455">
        <v>25</v>
      </c>
    </row>
    <row r="456" spans="1:13" x14ac:dyDescent="0.2">
      <c r="A456">
        <v>25</v>
      </c>
      <c r="B456" t="s">
        <v>42</v>
      </c>
      <c r="C456">
        <v>287</v>
      </c>
      <c r="D456">
        <v>108</v>
      </c>
      <c r="E456">
        <v>204</v>
      </c>
      <c r="F456">
        <v>2.911</v>
      </c>
      <c r="G456">
        <v>16</v>
      </c>
      <c r="H456">
        <v>1</v>
      </c>
      <c r="I456">
        <v>80</v>
      </c>
      <c r="J456">
        <v>27</v>
      </c>
      <c r="K456">
        <v>0</v>
      </c>
      <c r="L456">
        <v>3.6</v>
      </c>
      <c r="M456">
        <v>26.98</v>
      </c>
    </row>
    <row r="457" spans="1:13" x14ac:dyDescent="0.2">
      <c r="A457">
        <v>26</v>
      </c>
      <c r="B457" t="s">
        <v>42</v>
      </c>
      <c r="C457">
        <v>168</v>
      </c>
      <c r="D457">
        <v>106</v>
      </c>
      <c r="E457">
        <v>193</v>
      </c>
      <c r="F457">
        <v>3.3319999999999999</v>
      </c>
      <c r="G457">
        <v>16</v>
      </c>
      <c r="H457">
        <v>1</v>
      </c>
      <c r="I457">
        <v>69.2</v>
      </c>
      <c r="J457">
        <v>24</v>
      </c>
      <c r="K457">
        <v>1</v>
      </c>
      <c r="L457">
        <v>2.5</v>
      </c>
      <c r="M457">
        <v>33.75</v>
      </c>
    </row>
    <row r="458" spans="1:13" x14ac:dyDescent="0.2">
      <c r="A458">
        <v>27</v>
      </c>
      <c r="B458" t="s">
        <v>42</v>
      </c>
      <c r="C458">
        <v>363</v>
      </c>
      <c r="D458">
        <v>113</v>
      </c>
      <c r="E458">
        <v>197.8</v>
      </c>
      <c r="F458">
        <v>4.38</v>
      </c>
      <c r="G458">
        <v>17</v>
      </c>
      <c r="H458">
        <v>0</v>
      </c>
      <c r="I458">
        <v>74.400000000000006</v>
      </c>
      <c r="J458">
        <v>30</v>
      </c>
      <c r="K458">
        <v>0</v>
      </c>
      <c r="L458">
        <v>3.6</v>
      </c>
      <c r="M458">
        <v>29.47</v>
      </c>
    </row>
    <row r="459" spans="1:13" x14ac:dyDescent="0.2">
      <c r="A459">
        <v>28</v>
      </c>
      <c r="B459" t="s">
        <v>45</v>
      </c>
      <c r="C459">
        <v>600</v>
      </c>
      <c r="D459">
        <v>96.2</v>
      </c>
      <c r="E459">
        <v>176.7</v>
      </c>
      <c r="F459">
        <v>3.375</v>
      </c>
      <c r="G459">
        <v>19</v>
      </c>
      <c r="H459">
        <v>0</v>
      </c>
      <c r="I459">
        <v>75.7</v>
      </c>
      <c r="J459">
        <v>16</v>
      </c>
      <c r="K459">
        <v>0</v>
      </c>
      <c r="L459">
        <v>8.4</v>
      </c>
      <c r="M459">
        <v>129.94999999999999</v>
      </c>
    </row>
    <row r="460" spans="1:13" x14ac:dyDescent="0.2">
      <c r="A460">
        <v>29</v>
      </c>
      <c r="B460" t="s">
        <v>45</v>
      </c>
      <c r="C460">
        <v>150</v>
      </c>
      <c r="D460">
        <v>113.3</v>
      </c>
      <c r="E460">
        <v>203</v>
      </c>
      <c r="F460">
        <v>3.5329999999999999</v>
      </c>
      <c r="G460">
        <v>20</v>
      </c>
      <c r="H460">
        <v>1</v>
      </c>
      <c r="I460">
        <v>79</v>
      </c>
      <c r="J460">
        <v>24</v>
      </c>
      <c r="K460">
        <v>0</v>
      </c>
      <c r="L460">
        <v>2.4</v>
      </c>
      <c r="M460">
        <v>27.04</v>
      </c>
    </row>
    <row r="461" spans="1:13" x14ac:dyDescent="0.2">
      <c r="A461">
        <v>30</v>
      </c>
      <c r="B461" t="s">
        <v>45</v>
      </c>
      <c r="C461">
        <v>293</v>
      </c>
      <c r="D461">
        <v>115.7</v>
      </c>
      <c r="E461">
        <v>193.5</v>
      </c>
      <c r="F461">
        <v>4.3940000000000001</v>
      </c>
      <c r="G461">
        <v>25</v>
      </c>
      <c r="H461">
        <v>1</v>
      </c>
      <c r="I461">
        <v>71.7</v>
      </c>
      <c r="J461">
        <v>17</v>
      </c>
      <c r="K461">
        <v>1</v>
      </c>
      <c r="L461">
        <v>5.7</v>
      </c>
      <c r="M461">
        <v>30.49</v>
      </c>
    </row>
    <row r="462" spans="1:13" x14ac:dyDescent="0.2">
      <c r="A462">
        <v>31</v>
      </c>
      <c r="B462" t="s">
        <v>45</v>
      </c>
      <c r="C462">
        <v>300</v>
      </c>
      <c r="D462">
        <v>138.69999999999999</v>
      </c>
      <c r="E462">
        <v>224.2</v>
      </c>
      <c r="F462">
        <v>3.93</v>
      </c>
      <c r="G462">
        <v>26</v>
      </c>
      <c r="H462">
        <v>0</v>
      </c>
      <c r="I462">
        <v>79.3</v>
      </c>
      <c r="J462">
        <v>20</v>
      </c>
      <c r="K462">
        <v>0</v>
      </c>
      <c r="L462">
        <v>3.6</v>
      </c>
      <c r="M462">
        <v>29.47</v>
      </c>
    </row>
    <row r="463" spans="1:13" x14ac:dyDescent="0.2">
      <c r="A463">
        <v>32</v>
      </c>
      <c r="B463" t="s">
        <v>50</v>
      </c>
      <c r="C463">
        <v>107</v>
      </c>
      <c r="D463">
        <v>104.2</v>
      </c>
      <c r="E463">
        <v>172</v>
      </c>
      <c r="F463">
        <v>2.9350000000000001</v>
      </c>
      <c r="G463">
        <v>12.4</v>
      </c>
      <c r="H463">
        <v>0</v>
      </c>
      <c r="I463">
        <v>72</v>
      </c>
      <c r="J463">
        <v>30</v>
      </c>
      <c r="K463">
        <v>1</v>
      </c>
      <c r="L463">
        <v>2</v>
      </c>
      <c r="M463">
        <v>17.95</v>
      </c>
    </row>
    <row r="464" spans="1:13" x14ac:dyDescent="0.2">
      <c r="A464">
        <v>33</v>
      </c>
      <c r="B464" t="s">
        <v>50</v>
      </c>
      <c r="C464">
        <v>310</v>
      </c>
      <c r="D464">
        <v>101.3</v>
      </c>
      <c r="E464">
        <v>183.2</v>
      </c>
      <c r="F464">
        <v>3.2029999999999998</v>
      </c>
      <c r="G464">
        <v>15.7</v>
      </c>
      <c r="H464">
        <v>0</v>
      </c>
      <c r="I464">
        <v>73.099999999999994</v>
      </c>
      <c r="J464">
        <v>24</v>
      </c>
      <c r="K464">
        <v>1</v>
      </c>
      <c r="L464">
        <v>5</v>
      </c>
      <c r="M464">
        <v>26.67</v>
      </c>
    </row>
    <row r="465" spans="1:13" x14ac:dyDescent="0.2">
      <c r="A465">
        <v>34</v>
      </c>
      <c r="B465" t="s">
        <v>50</v>
      </c>
      <c r="C465">
        <v>288</v>
      </c>
      <c r="D465">
        <v>108.5</v>
      </c>
      <c r="E465">
        <v>203</v>
      </c>
      <c r="F465">
        <v>3.3679999999999999</v>
      </c>
      <c r="G465">
        <v>16</v>
      </c>
      <c r="H465">
        <v>0</v>
      </c>
      <c r="I465">
        <v>76</v>
      </c>
      <c r="J465">
        <v>24</v>
      </c>
      <c r="K465">
        <v>1</v>
      </c>
      <c r="L465">
        <v>3</v>
      </c>
      <c r="M465">
        <v>27.8</v>
      </c>
    </row>
    <row r="466" spans="1:13" x14ac:dyDescent="0.2">
      <c r="A466">
        <v>35</v>
      </c>
      <c r="B466" t="s">
        <v>54</v>
      </c>
      <c r="C466">
        <v>158</v>
      </c>
      <c r="D466">
        <v>103.2</v>
      </c>
      <c r="E466">
        <v>177</v>
      </c>
      <c r="F466">
        <v>2.339</v>
      </c>
      <c r="G466">
        <v>11.9</v>
      </c>
      <c r="H466">
        <v>0</v>
      </c>
      <c r="I466">
        <v>71</v>
      </c>
      <c r="J466">
        <v>32</v>
      </c>
      <c r="K466">
        <v>1</v>
      </c>
      <c r="L466">
        <v>1.5</v>
      </c>
      <c r="M466">
        <v>19.75</v>
      </c>
    </row>
    <row r="467" spans="1:13" x14ac:dyDescent="0.2">
      <c r="A467">
        <v>36</v>
      </c>
      <c r="B467" t="s">
        <v>54</v>
      </c>
      <c r="C467">
        <v>192</v>
      </c>
      <c r="D467">
        <v>106.9</v>
      </c>
      <c r="E467">
        <v>192</v>
      </c>
      <c r="F467">
        <v>2.9319999999999999</v>
      </c>
      <c r="G467">
        <v>17.100000000000001</v>
      </c>
      <c r="H467">
        <v>0</v>
      </c>
      <c r="I467">
        <v>73</v>
      </c>
      <c r="J467">
        <v>30</v>
      </c>
      <c r="K467">
        <v>1</v>
      </c>
      <c r="L467">
        <v>2</v>
      </c>
      <c r="M467">
        <v>23.87</v>
      </c>
    </row>
    <row r="468" spans="1:13" x14ac:dyDescent="0.2">
      <c r="A468">
        <v>37</v>
      </c>
      <c r="B468" t="s">
        <v>54</v>
      </c>
      <c r="C468">
        <v>184</v>
      </c>
      <c r="D468">
        <v>103.2</v>
      </c>
      <c r="E468">
        <v>181</v>
      </c>
      <c r="F468">
        <v>3.2189999999999999</v>
      </c>
      <c r="G468">
        <v>15.3</v>
      </c>
      <c r="H468">
        <v>1</v>
      </c>
      <c r="I468">
        <v>73</v>
      </c>
      <c r="J468">
        <v>28</v>
      </c>
      <c r="K468">
        <v>0</v>
      </c>
      <c r="L468">
        <v>2.4</v>
      </c>
      <c r="M468">
        <v>24.45</v>
      </c>
    </row>
    <row r="469" spans="1:13" x14ac:dyDescent="0.2">
      <c r="A469">
        <v>38</v>
      </c>
      <c r="B469" t="s">
        <v>58</v>
      </c>
      <c r="C469">
        <v>120</v>
      </c>
      <c r="D469">
        <v>96.1</v>
      </c>
      <c r="E469">
        <v>173</v>
      </c>
      <c r="F469">
        <v>2.2400000000000002</v>
      </c>
      <c r="G469">
        <v>11.9</v>
      </c>
      <c r="H469">
        <v>0</v>
      </c>
      <c r="I469">
        <v>68</v>
      </c>
      <c r="J469">
        <v>33</v>
      </c>
      <c r="K469">
        <v>1</v>
      </c>
      <c r="L469">
        <v>1.6</v>
      </c>
      <c r="M469">
        <v>15.195</v>
      </c>
    </row>
    <row r="470" spans="1:13" x14ac:dyDescent="0.2">
      <c r="A470">
        <v>39</v>
      </c>
      <c r="B470" t="s">
        <v>58</v>
      </c>
      <c r="C470">
        <v>178</v>
      </c>
      <c r="D470">
        <v>106.3</v>
      </c>
      <c r="E470">
        <v>185.4</v>
      </c>
      <c r="F470">
        <v>3.0720000000000001</v>
      </c>
      <c r="G470">
        <v>18.5</v>
      </c>
      <c r="H470">
        <v>0</v>
      </c>
      <c r="I470">
        <v>71.599999999999994</v>
      </c>
      <c r="J470">
        <v>28</v>
      </c>
      <c r="K470">
        <v>1</v>
      </c>
      <c r="L470">
        <v>2</v>
      </c>
      <c r="M470">
        <v>22.65</v>
      </c>
    </row>
    <row r="471" spans="1:13" x14ac:dyDescent="0.2">
      <c r="A471">
        <v>40</v>
      </c>
      <c r="B471" t="s">
        <v>61</v>
      </c>
      <c r="C471">
        <v>300</v>
      </c>
      <c r="D471">
        <v>108.3</v>
      </c>
      <c r="E471">
        <v>190</v>
      </c>
      <c r="F471">
        <v>3.3420000000000001</v>
      </c>
      <c r="G471">
        <v>18.5</v>
      </c>
      <c r="H471">
        <v>0</v>
      </c>
      <c r="I471">
        <v>72</v>
      </c>
      <c r="J471">
        <v>25</v>
      </c>
      <c r="K471">
        <v>1</v>
      </c>
      <c r="L471">
        <v>3</v>
      </c>
      <c r="M471">
        <v>36.4</v>
      </c>
    </row>
    <row r="472" spans="1:13" x14ac:dyDescent="0.2">
      <c r="A472">
        <v>41</v>
      </c>
      <c r="B472" t="s">
        <v>63</v>
      </c>
      <c r="C472">
        <v>247</v>
      </c>
      <c r="D472">
        <v>114.5</v>
      </c>
      <c r="E472">
        <v>195</v>
      </c>
      <c r="F472">
        <v>3.65</v>
      </c>
      <c r="G472">
        <v>18.399999999999999</v>
      </c>
      <c r="H472">
        <v>0</v>
      </c>
      <c r="I472">
        <v>78</v>
      </c>
      <c r="J472">
        <v>25</v>
      </c>
      <c r="K472">
        <v>0</v>
      </c>
      <c r="L472">
        <v>3</v>
      </c>
      <c r="M472">
        <v>51.1</v>
      </c>
    </row>
    <row r="473" spans="1:13" x14ac:dyDescent="0.2">
      <c r="A473">
        <v>42</v>
      </c>
      <c r="B473" t="s">
        <v>65</v>
      </c>
      <c r="C473">
        <v>293</v>
      </c>
      <c r="D473">
        <v>101.4</v>
      </c>
      <c r="E473">
        <v>189</v>
      </c>
      <c r="F473">
        <v>3.194</v>
      </c>
      <c r="G473">
        <v>20</v>
      </c>
      <c r="H473">
        <v>1</v>
      </c>
      <c r="I473">
        <v>77</v>
      </c>
      <c r="J473">
        <v>20</v>
      </c>
      <c r="K473">
        <v>1</v>
      </c>
      <c r="L473">
        <v>3.6</v>
      </c>
      <c r="M473">
        <v>32.049999999999997</v>
      </c>
    </row>
    <row r="474" spans="1:13" x14ac:dyDescent="0.2">
      <c r="A474">
        <v>43</v>
      </c>
      <c r="B474" t="s">
        <v>67</v>
      </c>
      <c r="C474">
        <v>215</v>
      </c>
      <c r="D474">
        <v>105.1</v>
      </c>
      <c r="E474">
        <v>196</v>
      </c>
      <c r="F474">
        <v>3.3730000000000002</v>
      </c>
      <c r="G474">
        <v>18.5</v>
      </c>
      <c r="H474">
        <v>0</v>
      </c>
      <c r="I474">
        <v>73</v>
      </c>
      <c r="J474">
        <v>43</v>
      </c>
      <c r="K474">
        <v>0</v>
      </c>
      <c r="L474">
        <v>2.5</v>
      </c>
      <c r="M474">
        <v>39.9</v>
      </c>
    </row>
    <row r="475" spans="1:13" x14ac:dyDescent="0.2">
      <c r="A475">
        <v>44</v>
      </c>
      <c r="B475" t="s">
        <v>67</v>
      </c>
      <c r="C475">
        <v>416</v>
      </c>
      <c r="D475">
        <v>112.2</v>
      </c>
      <c r="E475">
        <v>206</v>
      </c>
      <c r="F475">
        <v>3.89</v>
      </c>
      <c r="G475">
        <v>22.5</v>
      </c>
      <c r="H475">
        <v>0</v>
      </c>
      <c r="I475">
        <v>75</v>
      </c>
      <c r="J475">
        <v>22</v>
      </c>
      <c r="K475">
        <v>0</v>
      </c>
      <c r="L475">
        <v>3.5</v>
      </c>
      <c r="M475">
        <v>75.45</v>
      </c>
    </row>
    <row r="476" spans="1:13" x14ac:dyDescent="0.2">
      <c r="A476">
        <v>45</v>
      </c>
      <c r="B476" t="s">
        <v>67</v>
      </c>
      <c r="C476">
        <v>295</v>
      </c>
      <c r="D476">
        <v>103</v>
      </c>
      <c r="E476">
        <v>193</v>
      </c>
      <c r="F476">
        <v>3.9</v>
      </c>
      <c r="G476">
        <v>17.2</v>
      </c>
      <c r="H476">
        <v>1</v>
      </c>
      <c r="I476">
        <v>75</v>
      </c>
      <c r="J476">
        <v>21</v>
      </c>
      <c r="K476">
        <v>0</v>
      </c>
      <c r="L476">
        <v>3.5</v>
      </c>
      <c r="M476">
        <v>44.15</v>
      </c>
    </row>
    <row r="477" spans="1:13" x14ac:dyDescent="0.2">
      <c r="A477">
        <v>46</v>
      </c>
      <c r="B477" t="s">
        <v>71</v>
      </c>
      <c r="C477">
        <v>305</v>
      </c>
      <c r="D477">
        <v>109</v>
      </c>
      <c r="E477">
        <v>201</v>
      </c>
      <c r="F477">
        <v>3.8679999999999999</v>
      </c>
      <c r="G477">
        <v>20</v>
      </c>
      <c r="H477">
        <v>0</v>
      </c>
      <c r="I477">
        <v>75</v>
      </c>
      <c r="J477">
        <v>18</v>
      </c>
      <c r="K477">
        <v>1</v>
      </c>
      <c r="L477">
        <v>2.7</v>
      </c>
      <c r="M477">
        <v>46.31</v>
      </c>
    </row>
    <row r="478" spans="1:13" x14ac:dyDescent="0.2">
      <c r="A478">
        <v>47</v>
      </c>
      <c r="B478" t="s">
        <v>71</v>
      </c>
      <c r="C478">
        <v>450</v>
      </c>
      <c r="D478">
        <v>119</v>
      </c>
      <c r="E478">
        <v>210</v>
      </c>
      <c r="F478">
        <v>5.3929999999999998</v>
      </c>
      <c r="G478">
        <v>30</v>
      </c>
      <c r="H478">
        <v>1</v>
      </c>
      <c r="I478">
        <v>79.900000000000006</v>
      </c>
      <c r="J478">
        <v>16</v>
      </c>
      <c r="K478">
        <v>0</v>
      </c>
      <c r="L478">
        <v>3.5</v>
      </c>
      <c r="M478">
        <v>75.83</v>
      </c>
    </row>
    <row r="479" spans="1:13" x14ac:dyDescent="0.2">
      <c r="A479">
        <v>48</v>
      </c>
      <c r="B479" t="s">
        <v>74</v>
      </c>
      <c r="C479">
        <v>255</v>
      </c>
      <c r="D479">
        <v>105.9</v>
      </c>
      <c r="E479">
        <v>185</v>
      </c>
      <c r="F479">
        <v>3.25</v>
      </c>
      <c r="G479">
        <v>16.399999999999999</v>
      </c>
      <c r="H479">
        <v>0</v>
      </c>
      <c r="I479">
        <v>71</v>
      </c>
      <c r="J479">
        <v>24</v>
      </c>
      <c r="K479">
        <v>0</v>
      </c>
      <c r="L479">
        <v>2</v>
      </c>
      <c r="M479">
        <v>41.4</v>
      </c>
    </row>
    <row r="480" spans="1:13" x14ac:dyDescent="0.2">
      <c r="A480">
        <v>49</v>
      </c>
      <c r="B480" t="s">
        <v>74</v>
      </c>
      <c r="C480">
        <v>255</v>
      </c>
      <c r="D480">
        <v>111.5</v>
      </c>
      <c r="E480">
        <v>189.4</v>
      </c>
      <c r="F480">
        <v>3.823</v>
      </c>
      <c r="G480">
        <v>21.1</v>
      </c>
      <c r="H480">
        <v>0</v>
      </c>
      <c r="I480">
        <v>70.8</v>
      </c>
      <c r="J480">
        <v>25</v>
      </c>
      <c r="K480">
        <v>1</v>
      </c>
      <c r="L480">
        <v>3</v>
      </c>
      <c r="M480">
        <v>54.05</v>
      </c>
    </row>
    <row r="481" spans="1:13" x14ac:dyDescent="0.2">
      <c r="A481">
        <v>50</v>
      </c>
      <c r="B481" t="s">
        <v>74</v>
      </c>
      <c r="C481">
        <v>362</v>
      </c>
      <c r="D481">
        <v>99</v>
      </c>
      <c r="E481">
        <v>182</v>
      </c>
      <c r="F481">
        <v>4.125</v>
      </c>
      <c r="G481">
        <v>21.1</v>
      </c>
      <c r="H481">
        <v>0</v>
      </c>
      <c r="I481">
        <v>74</v>
      </c>
      <c r="J481">
        <v>20</v>
      </c>
      <c r="K481">
        <v>1</v>
      </c>
      <c r="L481">
        <v>4.7</v>
      </c>
      <c r="M481">
        <v>91</v>
      </c>
    </row>
    <row r="482" spans="1:13" x14ac:dyDescent="0.2">
      <c r="A482">
        <v>51</v>
      </c>
      <c r="B482" t="s">
        <v>74</v>
      </c>
      <c r="C482">
        <v>255</v>
      </c>
      <c r="D482">
        <v>113.1</v>
      </c>
      <c r="E482">
        <v>187</v>
      </c>
      <c r="F482">
        <v>4.3</v>
      </c>
      <c r="G482">
        <v>17.399999999999999</v>
      </c>
      <c r="H482">
        <v>1</v>
      </c>
      <c r="I482">
        <v>76</v>
      </c>
      <c r="J482">
        <v>22</v>
      </c>
      <c r="K482">
        <v>1</v>
      </c>
      <c r="L482">
        <v>3</v>
      </c>
      <c r="M482">
        <v>42.5</v>
      </c>
    </row>
    <row r="483" spans="1:13" x14ac:dyDescent="0.2">
      <c r="A483">
        <v>52</v>
      </c>
      <c r="B483" t="s">
        <v>74</v>
      </c>
      <c r="C483">
        <v>329</v>
      </c>
      <c r="D483">
        <v>114.8</v>
      </c>
      <c r="E483">
        <v>189</v>
      </c>
      <c r="F483">
        <v>4.7510000000000003</v>
      </c>
      <c r="G483">
        <v>24.6</v>
      </c>
      <c r="H483">
        <v>1</v>
      </c>
      <c r="I483">
        <v>76</v>
      </c>
      <c r="J483">
        <v>23</v>
      </c>
      <c r="K483">
        <v>0</v>
      </c>
      <c r="L483">
        <v>5.5</v>
      </c>
      <c r="M483">
        <v>55.7</v>
      </c>
    </row>
    <row r="484" spans="1:13" x14ac:dyDescent="0.2">
      <c r="A484">
        <v>53</v>
      </c>
      <c r="B484" t="s">
        <v>74</v>
      </c>
      <c r="C484">
        <v>362</v>
      </c>
      <c r="D484">
        <v>121.5</v>
      </c>
      <c r="E484">
        <v>199</v>
      </c>
      <c r="F484">
        <v>4.133</v>
      </c>
      <c r="G484">
        <v>23.2</v>
      </c>
      <c r="H484">
        <v>0</v>
      </c>
      <c r="I484">
        <v>75</v>
      </c>
      <c r="J484">
        <v>21</v>
      </c>
      <c r="K484">
        <v>1</v>
      </c>
      <c r="L484">
        <v>4</v>
      </c>
      <c r="M484">
        <v>94.25</v>
      </c>
    </row>
    <row r="485" spans="1:13" x14ac:dyDescent="0.2">
      <c r="A485">
        <v>54</v>
      </c>
      <c r="B485" t="s">
        <v>81</v>
      </c>
      <c r="C485">
        <v>154</v>
      </c>
      <c r="D485">
        <v>100.8</v>
      </c>
      <c r="E485">
        <v>173</v>
      </c>
      <c r="F485">
        <v>3.3</v>
      </c>
      <c r="G485">
        <v>15.9</v>
      </c>
      <c r="H485">
        <v>0</v>
      </c>
      <c r="I485">
        <v>71</v>
      </c>
      <c r="J485">
        <v>26</v>
      </c>
      <c r="K485">
        <v>0</v>
      </c>
      <c r="L485">
        <v>1.5</v>
      </c>
      <c r="M485">
        <v>22.85</v>
      </c>
    </row>
    <row r="486" spans="1:13" x14ac:dyDescent="0.2">
      <c r="A486">
        <v>55</v>
      </c>
      <c r="B486" t="s">
        <v>83</v>
      </c>
      <c r="C486">
        <v>124</v>
      </c>
      <c r="D486">
        <v>99.8</v>
      </c>
      <c r="E486">
        <v>182</v>
      </c>
      <c r="F486">
        <v>2.593</v>
      </c>
      <c r="G486">
        <v>13.2</v>
      </c>
      <c r="H486">
        <v>0</v>
      </c>
      <c r="I486">
        <v>69</v>
      </c>
      <c r="J486">
        <v>29</v>
      </c>
      <c r="K486">
        <v>0</v>
      </c>
      <c r="L486">
        <v>1.6</v>
      </c>
      <c r="M486">
        <v>17.89</v>
      </c>
    </row>
    <row r="487" spans="1:13" x14ac:dyDescent="0.2">
      <c r="A487">
        <v>56</v>
      </c>
      <c r="B487" t="s">
        <v>83</v>
      </c>
      <c r="C487">
        <v>182</v>
      </c>
      <c r="D487">
        <v>103.1</v>
      </c>
      <c r="E487">
        <v>193</v>
      </c>
      <c r="F487">
        <v>3.012</v>
      </c>
      <c r="G487">
        <v>16.2</v>
      </c>
      <c r="H487">
        <v>0</v>
      </c>
      <c r="I487">
        <v>73</v>
      </c>
      <c r="J487">
        <v>28</v>
      </c>
      <c r="K487">
        <v>1</v>
      </c>
      <c r="L487">
        <v>2</v>
      </c>
      <c r="M487">
        <v>24.1</v>
      </c>
    </row>
    <row r="488" spans="1:13" x14ac:dyDescent="0.2">
      <c r="A488">
        <v>57</v>
      </c>
      <c r="B488" t="s">
        <v>83</v>
      </c>
      <c r="C488">
        <v>170</v>
      </c>
      <c r="D488">
        <v>106.5</v>
      </c>
      <c r="E488">
        <v>185</v>
      </c>
      <c r="F488">
        <v>3.464</v>
      </c>
      <c r="G488">
        <v>14.5</v>
      </c>
      <c r="H488">
        <v>1</v>
      </c>
      <c r="I488">
        <v>72</v>
      </c>
      <c r="J488">
        <v>26</v>
      </c>
      <c r="K488">
        <v>1</v>
      </c>
      <c r="L488">
        <v>2.5</v>
      </c>
      <c r="M488">
        <v>25.2</v>
      </c>
    </row>
    <row r="489" spans="1:13" x14ac:dyDescent="0.2">
      <c r="A489">
        <v>58</v>
      </c>
      <c r="B489" t="s">
        <v>83</v>
      </c>
      <c r="C489">
        <v>300</v>
      </c>
      <c r="D489">
        <v>108.3</v>
      </c>
      <c r="E489">
        <v>193</v>
      </c>
      <c r="F489">
        <v>3.294</v>
      </c>
      <c r="G489">
        <v>18.5</v>
      </c>
      <c r="H489">
        <v>0</v>
      </c>
      <c r="I489">
        <v>73</v>
      </c>
      <c r="J489">
        <v>20</v>
      </c>
      <c r="K489">
        <v>0</v>
      </c>
      <c r="L489">
        <v>3.5</v>
      </c>
      <c r="M489">
        <v>34.25</v>
      </c>
    </row>
    <row r="490" spans="1:13" x14ac:dyDescent="0.2">
      <c r="A490">
        <v>59</v>
      </c>
      <c r="B490" t="s">
        <v>88</v>
      </c>
      <c r="C490">
        <v>265</v>
      </c>
      <c r="D490">
        <v>95.2</v>
      </c>
      <c r="E490">
        <v>172</v>
      </c>
      <c r="F490">
        <v>2.8879999999999999</v>
      </c>
      <c r="G490">
        <v>17</v>
      </c>
      <c r="H490">
        <v>0</v>
      </c>
      <c r="I490">
        <v>71</v>
      </c>
      <c r="J490">
        <v>22</v>
      </c>
      <c r="K490">
        <v>0</v>
      </c>
      <c r="L490">
        <v>2.7</v>
      </c>
      <c r="M490">
        <v>59</v>
      </c>
    </row>
    <row r="491" spans="1:13" x14ac:dyDescent="0.2">
      <c r="A491">
        <v>60</v>
      </c>
      <c r="B491" t="s">
        <v>88</v>
      </c>
      <c r="C491">
        <v>335</v>
      </c>
      <c r="D491">
        <v>92.6</v>
      </c>
      <c r="E491">
        <v>194</v>
      </c>
      <c r="F491">
        <v>4.58</v>
      </c>
      <c r="G491">
        <v>17</v>
      </c>
      <c r="H491">
        <v>0</v>
      </c>
      <c r="I491">
        <v>78</v>
      </c>
      <c r="J491">
        <v>19</v>
      </c>
      <c r="K491">
        <v>1</v>
      </c>
      <c r="L491">
        <v>3</v>
      </c>
      <c r="M491">
        <v>66.8</v>
      </c>
    </row>
    <row r="492" spans="1:13" x14ac:dyDescent="0.2">
      <c r="A492">
        <v>61</v>
      </c>
      <c r="B492" t="s">
        <v>91</v>
      </c>
      <c r="C492">
        <v>268</v>
      </c>
      <c r="D492">
        <v>104</v>
      </c>
      <c r="E492">
        <v>181</v>
      </c>
      <c r="F492">
        <v>3.294</v>
      </c>
      <c r="G492">
        <v>15.9</v>
      </c>
      <c r="H492">
        <v>0</v>
      </c>
      <c r="I492">
        <v>71</v>
      </c>
      <c r="J492">
        <v>21</v>
      </c>
      <c r="K492">
        <v>1</v>
      </c>
      <c r="L492">
        <v>2.5</v>
      </c>
      <c r="M492">
        <v>27.495000000000001</v>
      </c>
    </row>
    <row r="493" spans="1:13" x14ac:dyDescent="0.2">
      <c r="A493">
        <v>62</v>
      </c>
      <c r="B493" t="s">
        <v>91</v>
      </c>
      <c r="C493">
        <v>182</v>
      </c>
      <c r="D493">
        <v>99.4</v>
      </c>
      <c r="E493">
        <v>182</v>
      </c>
      <c r="F493">
        <v>3.125</v>
      </c>
      <c r="G493">
        <v>16.600000000000001</v>
      </c>
      <c r="H493">
        <v>1</v>
      </c>
      <c r="I493">
        <v>71</v>
      </c>
      <c r="J493">
        <v>26</v>
      </c>
      <c r="K493">
        <v>1</v>
      </c>
      <c r="L493">
        <v>2.5</v>
      </c>
      <c r="M493">
        <v>24.495000000000001</v>
      </c>
    </row>
    <row r="494" spans="1:13" x14ac:dyDescent="0.2">
      <c r="A494">
        <v>63</v>
      </c>
      <c r="B494" t="s">
        <v>91</v>
      </c>
      <c r="C494">
        <v>182</v>
      </c>
      <c r="D494">
        <v>103.5</v>
      </c>
      <c r="E494">
        <v>191</v>
      </c>
      <c r="F494">
        <v>3.415</v>
      </c>
      <c r="G494">
        <v>18.5</v>
      </c>
      <c r="H494">
        <v>1</v>
      </c>
      <c r="I494">
        <v>73</v>
      </c>
      <c r="J494">
        <v>26</v>
      </c>
      <c r="K494">
        <v>1</v>
      </c>
      <c r="L494">
        <v>2.4</v>
      </c>
      <c r="M494">
        <v>26.645</v>
      </c>
    </row>
    <row r="495" spans="1:13" x14ac:dyDescent="0.2">
      <c r="A495">
        <v>64</v>
      </c>
      <c r="B495" t="s">
        <v>95</v>
      </c>
      <c r="C495">
        <v>139</v>
      </c>
      <c r="D495">
        <v>97</v>
      </c>
      <c r="E495">
        <v>183</v>
      </c>
      <c r="F495">
        <v>2.8</v>
      </c>
      <c r="G495">
        <v>13.2</v>
      </c>
      <c r="H495">
        <v>0</v>
      </c>
      <c r="I495">
        <v>70</v>
      </c>
      <c r="J495">
        <v>30</v>
      </c>
      <c r="K495">
        <v>0</v>
      </c>
      <c r="L495">
        <v>1.8</v>
      </c>
      <c r="M495">
        <v>19.600000000000001</v>
      </c>
    </row>
    <row r="496" spans="1:13" x14ac:dyDescent="0.2">
      <c r="A496">
        <v>65</v>
      </c>
      <c r="B496" t="s">
        <v>95</v>
      </c>
      <c r="C496">
        <v>176</v>
      </c>
      <c r="D496">
        <v>94.9</v>
      </c>
      <c r="E496">
        <v>181</v>
      </c>
      <c r="F496">
        <v>3.4550000000000001</v>
      </c>
      <c r="G496">
        <v>15.9</v>
      </c>
      <c r="H496">
        <v>1</v>
      </c>
      <c r="I496">
        <v>73</v>
      </c>
      <c r="J496">
        <v>23</v>
      </c>
      <c r="K496">
        <v>1</v>
      </c>
      <c r="L496">
        <v>2.5</v>
      </c>
      <c r="M496">
        <v>25.85</v>
      </c>
    </row>
    <row r="497" spans="1:13" x14ac:dyDescent="0.2">
      <c r="A497">
        <v>66</v>
      </c>
      <c r="B497" t="s">
        <v>95</v>
      </c>
      <c r="C497">
        <v>203</v>
      </c>
      <c r="D497">
        <v>105.2</v>
      </c>
      <c r="E497">
        <v>192</v>
      </c>
      <c r="F497">
        <v>2.9980000000000002</v>
      </c>
      <c r="G497">
        <v>14.5</v>
      </c>
      <c r="H497">
        <v>0</v>
      </c>
      <c r="I497">
        <v>72</v>
      </c>
      <c r="J497">
        <v>29</v>
      </c>
      <c r="K497">
        <v>0</v>
      </c>
      <c r="L497">
        <v>2.5</v>
      </c>
      <c r="M497">
        <v>24.295000000000002</v>
      </c>
    </row>
    <row r="498" spans="1:13" x14ac:dyDescent="0.2">
      <c r="A498">
        <v>67</v>
      </c>
      <c r="B498" t="s">
        <v>95</v>
      </c>
      <c r="C498">
        <v>150</v>
      </c>
      <c r="D498">
        <v>105.3</v>
      </c>
      <c r="E498">
        <v>190</v>
      </c>
      <c r="F498">
        <v>4.4400000000000004</v>
      </c>
      <c r="G498">
        <v>23</v>
      </c>
      <c r="H498">
        <v>1</v>
      </c>
      <c r="I498">
        <v>76</v>
      </c>
      <c r="J498">
        <v>22</v>
      </c>
      <c r="K498">
        <v>0</v>
      </c>
      <c r="L498">
        <v>4</v>
      </c>
      <c r="M498">
        <v>36.020000000000003</v>
      </c>
    </row>
    <row r="499" spans="1:13" x14ac:dyDescent="0.2">
      <c r="A499">
        <v>68</v>
      </c>
      <c r="B499" t="s">
        <v>100</v>
      </c>
      <c r="C499">
        <v>228</v>
      </c>
      <c r="D499">
        <v>98.9</v>
      </c>
      <c r="E499">
        <v>168</v>
      </c>
      <c r="F499">
        <v>3.0619999999999998</v>
      </c>
      <c r="G499">
        <v>13.2</v>
      </c>
      <c r="H499">
        <v>0</v>
      </c>
      <c r="I499">
        <v>71</v>
      </c>
      <c r="J499">
        <v>25</v>
      </c>
      <c r="K499">
        <v>0</v>
      </c>
      <c r="L499">
        <v>2</v>
      </c>
      <c r="M499">
        <v>28.594999999999999</v>
      </c>
    </row>
    <row r="500" spans="1:13" x14ac:dyDescent="0.2">
      <c r="A500">
        <v>69</v>
      </c>
      <c r="B500" t="s">
        <v>100</v>
      </c>
      <c r="C500">
        <v>147</v>
      </c>
      <c r="D500">
        <v>98.9</v>
      </c>
      <c r="E500">
        <v>168</v>
      </c>
      <c r="F500">
        <v>3.2</v>
      </c>
      <c r="G500">
        <v>13.2</v>
      </c>
      <c r="H500">
        <v>0</v>
      </c>
      <c r="I500">
        <v>71</v>
      </c>
      <c r="J500">
        <v>29</v>
      </c>
      <c r="K500">
        <v>0</v>
      </c>
      <c r="L500">
        <v>1.4</v>
      </c>
      <c r="M500">
        <v>23.195</v>
      </c>
    </row>
    <row r="501" spans="1:13" x14ac:dyDescent="0.2">
      <c r="A501">
        <v>70</v>
      </c>
      <c r="B501" t="s">
        <v>100</v>
      </c>
      <c r="C501">
        <v>174</v>
      </c>
      <c r="D501">
        <v>98.9</v>
      </c>
      <c r="E501">
        <v>169</v>
      </c>
      <c r="F501">
        <v>3.0449999999999999</v>
      </c>
      <c r="G501">
        <v>14.5</v>
      </c>
      <c r="H501">
        <v>0</v>
      </c>
      <c r="I501">
        <v>72</v>
      </c>
      <c r="J501">
        <v>26</v>
      </c>
      <c r="K501">
        <v>1</v>
      </c>
      <c r="L501">
        <v>2</v>
      </c>
      <c r="M501">
        <v>20.895</v>
      </c>
    </row>
    <row r="502" spans="1:13" x14ac:dyDescent="0.2">
      <c r="A502">
        <v>71</v>
      </c>
      <c r="B502" t="s">
        <v>100</v>
      </c>
      <c r="C502">
        <v>147</v>
      </c>
      <c r="D502">
        <v>98.9</v>
      </c>
      <c r="E502">
        <v>185</v>
      </c>
      <c r="F502">
        <v>2.8879999999999999</v>
      </c>
      <c r="G502">
        <v>13.2</v>
      </c>
      <c r="H502">
        <v>0</v>
      </c>
      <c r="I502">
        <v>71</v>
      </c>
      <c r="J502">
        <v>30</v>
      </c>
      <c r="K502">
        <v>1</v>
      </c>
      <c r="L502">
        <v>1.4</v>
      </c>
      <c r="M502">
        <v>18.895</v>
      </c>
    </row>
    <row r="503" spans="1:13" x14ac:dyDescent="0.2">
      <c r="A503">
        <v>72</v>
      </c>
      <c r="B503" t="s">
        <v>100</v>
      </c>
      <c r="C503">
        <v>150</v>
      </c>
      <c r="D503">
        <v>106.4</v>
      </c>
      <c r="E503">
        <v>192</v>
      </c>
      <c r="F503">
        <v>3.0430000000000001</v>
      </c>
      <c r="G503">
        <v>18.5</v>
      </c>
      <c r="H503">
        <v>0</v>
      </c>
      <c r="I503">
        <v>72</v>
      </c>
      <c r="J503">
        <v>25</v>
      </c>
      <c r="K503">
        <v>0</v>
      </c>
      <c r="L503">
        <v>2</v>
      </c>
      <c r="M503">
        <v>25.295000000000002</v>
      </c>
    </row>
    <row r="504" spans="1:13" x14ac:dyDescent="0.2">
      <c r="A504">
        <v>73</v>
      </c>
      <c r="B504" t="s">
        <v>106</v>
      </c>
      <c r="C504">
        <v>187</v>
      </c>
      <c r="D504">
        <v>100.5</v>
      </c>
      <c r="E504">
        <v>174</v>
      </c>
      <c r="F504">
        <v>3.5739999999999998</v>
      </c>
      <c r="G504">
        <v>14.2</v>
      </c>
      <c r="H504">
        <v>1</v>
      </c>
      <c r="I504">
        <v>73</v>
      </c>
      <c r="J504">
        <v>23</v>
      </c>
      <c r="K504">
        <v>0</v>
      </c>
      <c r="L504">
        <v>2</v>
      </c>
      <c r="M504">
        <v>33.700000000000003</v>
      </c>
    </row>
    <row r="505" spans="1:13" x14ac:dyDescent="0.2">
      <c r="A505">
        <v>74</v>
      </c>
      <c r="B505" t="s">
        <v>106</v>
      </c>
      <c r="C505">
        <v>250</v>
      </c>
      <c r="D505">
        <v>104.9</v>
      </c>
      <c r="E505">
        <v>187</v>
      </c>
      <c r="F505">
        <v>3.657</v>
      </c>
      <c r="G505">
        <v>14.5</v>
      </c>
      <c r="H505">
        <v>0</v>
      </c>
      <c r="I505">
        <v>80</v>
      </c>
      <c r="J505">
        <v>23</v>
      </c>
      <c r="K505">
        <v>1</v>
      </c>
      <c r="L505">
        <v>2</v>
      </c>
      <c r="M505">
        <v>36.049999999999997</v>
      </c>
    </row>
    <row r="506" spans="1:13" x14ac:dyDescent="0.2">
      <c r="A506">
        <v>75</v>
      </c>
      <c r="B506" t="s">
        <v>106</v>
      </c>
      <c r="C506">
        <v>168</v>
      </c>
      <c r="D506">
        <v>113.1</v>
      </c>
      <c r="E506">
        <v>187</v>
      </c>
      <c r="F506">
        <v>3.9550000000000001</v>
      </c>
      <c r="G506">
        <v>14.5</v>
      </c>
      <c r="H506">
        <v>1</v>
      </c>
      <c r="I506">
        <v>73</v>
      </c>
      <c r="J506">
        <v>23</v>
      </c>
      <c r="K506">
        <v>1</v>
      </c>
      <c r="L506">
        <v>2</v>
      </c>
      <c r="M506">
        <v>39.65</v>
      </c>
    </row>
    <row r="509" spans="1:13" x14ac:dyDescent="0.2">
      <c r="A509" t="s">
        <v>113</v>
      </c>
    </row>
    <row r="510" spans="1:13" ht="17" thickBot="1" x14ac:dyDescent="0.25"/>
    <row r="511" spans="1:13" x14ac:dyDescent="0.2">
      <c r="A511" s="6" t="s">
        <v>114</v>
      </c>
      <c r="B511" s="6"/>
    </row>
    <row r="512" spans="1:13" x14ac:dyDescent="0.2">
      <c r="A512" s="2" t="s">
        <v>115</v>
      </c>
      <c r="B512" s="2">
        <v>0.85037522602651183</v>
      </c>
    </row>
    <row r="513" spans="1:9" x14ac:dyDescent="0.2">
      <c r="A513" s="2" t="s">
        <v>116</v>
      </c>
      <c r="B513" s="2">
        <v>0.72313802503964109</v>
      </c>
    </row>
    <row r="514" spans="1:9" x14ac:dyDescent="0.2">
      <c r="A514" s="2" t="s">
        <v>117</v>
      </c>
      <c r="B514" s="2">
        <v>0.69870902724902118</v>
      </c>
    </row>
    <row r="515" spans="1:9" x14ac:dyDescent="0.2">
      <c r="A515" s="2" t="s">
        <v>118</v>
      </c>
      <c r="B515" s="2">
        <v>10.952013782329239</v>
      </c>
    </row>
    <row r="516" spans="1:9" ht="17" thickBot="1" x14ac:dyDescent="0.25">
      <c r="A516" s="3" t="s">
        <v>119</v>
      </c>
      <c r="B516" s="3">
        <v>75</v>
      </c>
    </row>
    <row r="518" spans="1:9" ht="17" thickBot="1" x14ac:dyDescent="0.25">
      <c r="A518" t="s">
        <v>120</v>
      </c>
    </row>
    <row r="519" spans="1:9" x14ac:dyDescent="0.2">
      <c r="A519" s="4"/>
      <c r="B519" s="4" t="s">
        <v>125</v>
      </c>
      <c r="C519" s="4" t="s">
        <v>126</v>
      </c>
      <c r="D519" s="4" t="s">
        <v>127</v>
      </c>
      <c r="E519" s="4" t="s">
        <v>128</v>
      </c>
      <c r="F519" s="4" t="s">
        <v>129</v>
      </c>
    </row>
    <row r="520" spans="1:9" x14ac:dyDescent="0.2">
      <c r="A520" s="2" t="s">
        <v>121</v>
      </c>
      <c r="B520" s="2">
        <v>6</v>
      </c>
      <c r="C520" s="2">
        <v>21303.68648826026</v>
      </c>
      <c r="D520" s="2">
        <v>3550.6144147100435</v>
      </c>
      <c r="E520" s="2">
        <v>29.601624726385914</v>
      </c>
      <c r="F520" s="2">
        <v>3.6663457715934711E-17</v>
      </c>
    </row>
    <row r="521" spans="1:9" x14ac:dyDescent="0.2">
      <c r="A521" s="2" t="s">
        <v>122</v>
      </c>
      <c r="B521" s="2">
        <v>68</v>
      </c>
      <c r="C521" s="2">
        <v>8156.3692004064114</v>
      </c>
      <c r="D521" s="2">
        <v>119.94660588832959</v>
      </c>
      <c r="E521" s="2"/>
      <c r="F521" s="2"/>
    </row>
    <row r="522" spans="1:9" ht="17" thickBot="1" x14ac:dyDescent="0.25">
      <c r="A522" s="3" t="s">
        <v>123</v>
      </c>
      <c r="B522" s="3">
        <v>74</v>
      </c>
      <c r="C522" s="3">
        <v>29460.055688666671</v>
      </c>
      <c r="D522" s="3"/>
      <c r="E522" s="3"/>
      <c r="F522" s="3"/>
    </row>
    <row r="523" spans="1:9" ht="17" thickBot="1" x14ac:dyDescent="0.25"/>
    <row r="524" spans="1:9" x14ac:dyDescent="0.2">
      <c r="A524" s="4"/>
      <c r="B524" s="4" t="s">
        <v>130</v>
      </c>
      <c r="C524" s="4" t="s">
        <v>118</v>
      </c>
      <c r="D524" s="4" t="s">
        <v>131</v>
      </c>
      <c r="E524" s="4" t="s">
        <v>132</v>
      </c>
      <c r="F524" s="4" t="s">
        <v>133</v>
      </c>
      <c r="G524" s="4" t="s">
        <v>134</v>
      </c>
      <c r="H524" s="4" t="s">
        <v>135</v>
      </c>
      <c r="I524" s="4" t="s">
        <v>136</v>
      </c>
    </row>
    <row r="525" spans="1:9" x14ac:dyDescent="0.2">
      <c r="A525" s="2" t="s">
        <v>124</v>
      </c>
      <c r="B525" s="2">
        <v>76.270121106162748</v>
      </c>
      <c r="C525" s="2">
        <v>25.648605518446587</v>
      </c>
      <c r="D525" s="2">
        <v>2.9736556652683888</v>
      </c>
      <c r="E525" s="2">
        <v>4.0688122162844693E-3</v>
      </c>
      <c r="F525" s="2">
        <v>25.08912565960258</v>
      </c>
      <c r="G525" s="2">
        <v>127.45111655272291</v>
      </c>
      <c r="H525" s="2">
        <v>25.08912565960258</v>
      </c>
      <c r="I525" s="2">
        <v>127.45111655272291</v>
      </c>
    </row>
    <row r="526" spans="1:9" x14ac:dyDescent="0.2">
      <c r="A526" s="2" t="s">
        <v>5</v>
      </c>
      <c r="B526" s="2">
        <v>0.15159090214796819</v>
      </c>
      <c r="C526" s="2">
        <v>2.0348848267926632E-2</v>
      </c>
      <c r="D526" s="2">
        <v>7.4496059999082185</v>
      </c>
      <c r="E526" s="2">
        <v>2.1852884990743124E-10</v>
      </c>
      <c r="F526" s="2">
        <v>0.11098540763894063</v>
      </c>
      <c r="G526" s="2">
        <v>0.19219639665699575</v>
      </c>
      <c r="H526" s="2">
        <v>0.11098540763894063</v>
      </c>
      <c r="I526" s="2">
        <v>0.19219639665699575</v>
      </c>
    </row>
    <row r="527" spans="1:9" x14ac:dyDescent="0.2">
      <c r="A527" s="2" t="s">
        <v>6</v>
      </c>
      <c r="B527" s="2">
        <v>-0.40117271127355386</v>
      </c>
      <c r="C527" s="2">
        <v>0.27696359230399947</v>
      </c>
      <c r="D527" s="2">
        <v>-1.4484673163583919</v>
      </c>
      <c r="E527" s="2">
        <v>0.15208199923939891</v>
      </c>
      <c r="F527" s="2">
        <v>-0.95384495485338627</v>
      </c>
      <c r="G527" s="2">
        <v>0.15149953230627849</v>
      </c>
      <c r="H527" s="2">
        <v>-0.95384495485338627</v>
      </c>
      <c r="I527" s="2">
        <v>0.15149953230627849</v>
      </c>
    </row>
    <row r="528" spans="1:9" x14ac:dyDescent="0.2">
      <c r="A528" s="2" t="s">
        <v>7</v>
      </c>
      <c r="B528" s="2">
        <v>-0.43234084657046684</v>
      </c>
      <c r="C528" s="2">
        <v>0.19239966707419434</v>
      </c>
      <c r="D528" s="2">
        <v>-2.2470976854847931</v>
      </c>
      <c r="E528" s="2">
        <v>2.7882861355018929E-2</v>
      </c>
      <c r="F528" s="2">
        <v>-0.81626840463446682</v>
      </c>
      <c r="G528" s="2">
        <v>-4.8413288506466812E-2</v>
      </c>
      <c r="H528" s="2">
        <v>-0.81626840463446682</v>
      </c>
      <c r="I528" s="2">
        <v>-4.8413288506466812E-2</v>
      </c>
    </row>
    <row r="529" spans="1:13" x14ac:dyDescent="0.2">
      <c r="A529" s="2" t="s">
        <v>8</v>
      </c>
      <c r="B529" s="2">
        <v>7.7000413293608494</v>
      </c>
      <c r="C529" s="2">
        <v>3.522090777014232</v>
      </c>
      <c r="D529" s="2">
        <v>2.186213194620831</v>
      </c>
      <c r="E529" s="2">
        <v>3.2245618630615147E-2</v>
      </c>
      <c r="F529" s="2">
        <v>0.67181861015335631</v>
      </c>
      <c r="G529" s="2">
        <v>14.728264048568342</v>
      </c>
      <c r="H529" s="2">
        <v>0.67181861015335631</v>
      </c>
      <c r="I529" s="2">
        <v>14.728264048568342</v>
      </c>
    </row>
    <row r="530" spans="1:13" x14ac:dyDescent="0.2">
      <c r="A530" s="2" t="s">
        <v>9</v>
      </c>
      <c r="B530" s="2">
        <v>1.350426447238712</v>
      </c>
      <c r="C530" s="2">
        <v>0.62335823917899491</v>
      </c>
      <c r="D530" s="2">
        <v>2.1663729816378385</v>
      </c>
      <c r="E530" s="2">
        <v>3.3791104841563696E-2</v>
      </c>
      <c r="F530" s="2">
        <v>0.1065344478062149</v>
      </c>
      <c r="G530" s="2">
        <v>2.5943184466712088</v>
      </c>
      <c r="H530" s="2">
        <v>0.1065344478062149</v>
      </c>
      <c r="I530" s="2">
        <v>2.5943184466712088</v>
      </c>
    </row>
    <row r="531" spans="1:13" ht="17" thickBot="1" x14ac:dyDescent="0.25">
      <c r="A531" s="3" t="s">
        <v>111</v>
      </c>
      <c r="B531" s="3">
        <v>-4.6839094629599201</v>
      </c>
      <c r="C531" s="3">
        <v>3.1826154855928062</v>
      </c>
      <c r="D531" s="3">
        <v>-1.4717170466125213</v>
      </c>
      <c r="E531" s="3">
        <v>0.14571040343407987</v>
      </c>
      <c r="F531" s="3">
        <v>-11.034719785147866</v>
      </c>
      <c r="G531" s="3">
        <v>1.6669008592280257</v>
      </c>
      <c r="H531" s="3">
        <v>-11.034719785147866</v>
      </c>
      <c r="I531" s="3">
        <v>1.6669008592280257</v>
      </c>
    </row>
    <row r="532" spans="1:13" s="5" customFormat="1" x14ac:dyDescent="0.2">
      <c r="D532" s="5" t="s">
        <v>145</v>
      </c>
    </row>
    <row r="533" spans="1:13" s="5" customFormat="1" x14ac:dyDescent="0.2">
      <c r="D533" s="5" t="s">
        <v>146</v>
      </c>
    </row>
    <row r="535" spans="1:13" x14ac:dyDescent="0.2">
      <c r="A535" t="s">
        <v>110</v>
      </c>
      <c r="B535" t="s">
        <v>0</v>
      </c>
      <c r="C535" t="s">
        <v>5</v>
      </c>
      <c r="D535" t="s">
        <v>7</v>
      </c>
      <c r="E535" t="s">
        <v>8</v>
      </c>
      <c r="F535" t="s">
        <v>9</v>
      </c>
      <c r="G535" t="s">
        <v>111</v>
      </c>
      <c r="H535" t="s">
        <v>6</v>
      </c>
      <c r="I535" t="s">
        <v>11</v>
      </c>
      <c r="J535" t="s">
        <v>10</v>
      </c>
      <c r="K535" t="s">
        <v>112</v>
      </c>
      <c r="L535" t="s">
        <v>4</v>
      </c>
      <c r="M535" s="1" t="s">
        <v>3</v>
      </c>
    </row>
    <row r="536" spans="1:13" x14ac:dyDescent="0.2">
      <c r="A536">
        <v>1</v>
      </c>
      <c r="B536" t="s">
        <v>12</v>
      </c>
      <c r="C536">
        <v>290</v>
      </c>
      <c r="D536">
        <v>196</v>
      </c>
      <c r="E536">
        <v>4.032</v>
      </c>
      <c r="F536">
        <v>19.5</v>
      </c>
      <c r="G536">
        <v>1</v>
      </c>
      <c r="H536">
        <v>114</v>
      </c>
      <c r="I536">
        <v>78</v>
      </c>
      <c r="J536">
        <v>20</v>
      </c>
      <c r="K536">
        <v>1</v>
      </c>
      <c r="L536">
        <v>3.5</v>
      </c>
      <c r="M536">
        <v>44.4</v>
      </c>
    </row>
    <row r="537" spans="1:13" x14ac:dyDescent="0.2">
      <c r="A537">
        <v>2</v>
      </c>
      <c r="B537" t="s">
        <v>12</v>
      </c>
      <c r="C537">
        <v>201</v>
      </c>
      <c r="D537">
        <v>182</v>
      </c>
      <c r="E537">
        <v>3.0950000000000002</v>
      </c>
      <c r="F537">
        <v>13.2</v>
      </c>
      <c r="G537">
        <v>0</v>
      </c>
      <c r="H537">
        <v>106.9</v>
      </c>
      <c r="I537">
        <v>71</v>
      </c>
      <c r="J537">
        <v>24</v>
      </c>
      <c r="K537">
        <v>0</v>
      </c>
      <c r="L537">
        <v>2.4</v>
      </c>
      <c r="M537">
        <v>25.9</v>
      </c>
    </row>
    <row r="538" spans="1:13" x14ac:dyDescent="0.2">
      <c r="A538">
        <v>3</v>
      </c>
      <c r="B538" t="s">
        <v>12</v>
      </c>
      <c r="C538">
        <v>206</v>
      </c>
      <c r="D538">
        <v>191</v>
      </c>
      <c r="E538">
        <v>3.5049999999999999</v>
      </c>
      <c r="F538">
        <v>17.2</v>
      </c>
      <c r="G538">
        <v>0</v>
      </c>
      <c r="H538">
        <v>108.1</v>
      </c>
      <c r="I538">
        <v>73</v>
      </c>
      <c r="J538">
        <v>23</v>
      </c>
      <c r="K538">
        <v>0</v>
      </c>
      <c r="L538">
        <v>2.4</v>
      </c>
      <c r="M538">
        <v>33</v>
      </c>
    </row>
    <row r="539" spans="1:13" x14ac:dyDescent="0.2">
      <c r="A539">
        <v>4</v>
      </c>
      <c r="B539" t="s">
        <v>12</v>
      </c>
      <c r="C539">
        <v>272</v>
      </c>
      <c r="D539">
        <v>187</v>
      </c>
      <c r="E539">
        <v>3.7829999999999999</v>
      </c>
      <c r="F539">
        <v>17.100000000000001</v>
      </c>
      <c r="G539">
        <v>1</v>
      </c>
      <c r="H539">
        <v>114.6</v>
      </c>
      <c r="I539">
        <v>75</v>
      </c>
      <c r="J539">
        <v>22</v>
      </c>
      <c r="K539">
        <v>0</v>
      </c>
      <c r="L539">
        <v>2</v>
      </c>
      <c r="M539">
        <v>37.6</v>
      </c>
    </row>
    <row r="540" spans="1:13" x14ac:dyDescent="0.2">
      <c r="A540">
        <v>5</v>
      </c>
      <c r="B540" t="s">
        <v>17</v>
      </c>
      <c r="C540">
        <v>150</v>
      </c>
      <c r="D540">
        <v>178</v>
      </c>
      <c r="E540">
        <v>2.9980000000000002</v>
      </c>
      <c r="F540">
        <v>16.399999999999999</v>
      </c>
      <c r="G540">
        <v>0</v>
      </c>
      <c r="H540">
        <v>102.6</v>
      </c>
      <c r="I540">
        <v>68.2</v>
      </c>
      <c r="J540">
        <v>27</v>
      </c>
      <c r="K540">
        <v>1</v>
      </c>
      <c r="L540">
        <v>1.8</v>
      </c>
      <c r="M540">
        <v>23.99</v>
      </c>
    </row>
    <row r="541" spans="1:13" x14ac:dyDescent="0.2">
      <c r="A541">
        <v>6</v>
      </c>
      <c r="B541" t="s">
        <v>17</v>
      </c>
      <c r="C541">
        <v>200</v>
      </c>
      <c r="D541">
        <v>192</v>
      </c>
      <c r="E541">
        <v>3.5609999999999999</v>
      </c>
      <c r="F541">
        <v>18.5</v>
      </c>
      <c r="G541">
        <v>0</v>
      </c>
      <c r="H541">
        <v>108.7</v>
      </c>
      <c r="I541">
        <v>76.099999999999994</v>
      </c>
      <c r="J541">
        <v>22</v>
      </c>
      <c r="K541">
        <v>0</v>
      </c>
      <c r="L541">
        <v>2.8</v>
      </c>
      <c r="M541">
        <v>33.950000000000003</v>
      </c>
    </row>
    <row r="542" spans="1:13" x14ac:dyDescent="0.2">
      <c r="A542">
        <v>7</v>
      </c>
      <c r="B542" t="s">
        <v>17</v>
      </c>
      <c r="C542">
        <v>228</v>
      </c>
      <c r="D542">
        <v>177</v>
      </c>
      <c r="E542">
        <v>3.9049999999999998</v>
      </c>
      <c r="F542">
        <v>15.9</v>
      </c>
      <c r="G542">
        <v>1</v>
      </c>
      <c r="H542">
        <v>105.5</v>
      </c>
      <c r="I542">
        <v>73</v>
      </c>
      <c r="J542">
        <v>19</v>
      </c>
      <c r="K542">
        <v>0</v>
      </c>
      <c r="L542">
        <v>2</v>
      </c>
      <c r="M542">
        <v>34.700000000000003</v>
      </c>
    </row>
    <row r="543" spans="1:13" x14ac:dyDescent="0.2">
      <c r="A543">
        <v>8</v>
      </c>
      <c r="B543" t="s">
        <v>17</v>
      </c>
      <c r="C543">
        <v>248</v>
      </c>
      <c r="D543">
        <v>200</v>
      </c>
      <c r="E543">
        <v>4.7290000000000001</v>
      </c>
      <c r="F543">
        <v>22.5</v>
      </c>
      <c r="G543">
        <v>1</v>
      </c>
      <c r="H543">
        <v>117.9</v>
      </c>
      <c r="I543">
        <v>78</v>
      </c>
      <c r="J543">
        <v>19</v>
      </c>
      <c r="K543">
        <v>0</v>
      </c>
      <c r="L543">
        <v>3</v>
      </c>
      <c r="M543">
        <v>53.55</v>
      </c>
    </row>
    <row r="544" spans="1:13" x14ac:dyDescent="0.2">
      <c r="A544">
        <v>9</v>
      </c>
      <c r="B544" t="s">
        <v>17</v>
      </c>
      <c r="C544">
        <v>310</v>
      </c>
      <c r="D544">
        <v>198.2</v>
      </c>
      <c r="E544">
        <v>3.9020000000000001</v>
      </c>
      <c r="F544">
        <v>23.7</v>
      </c>
      <c r="G544">
        <v>0</v>
      </c>
      <c r="H544">
        <v>113</v>
      </c>
      <c r="I544">
        <v>74</v>
      </c>
      <c r="J544">
        <v>21</v>
      </c>
      <c r="K544">
        <v>1</v>
      </c>
      <c r="L544">
        <v>4.2</v>
      </c>
      <c r="M544">
        <v>62</v>
      </c>
    </row>
    <row r="545" spans="1:13" x14ac:dyDescent="0.2">
      <c r="A545">
        <v>10</v>
      </c>
      <c r="B545" t="s">
        <v>23</v>
      </c>
      <c r="C545">
        <v>248</v>
      </c>
      <c r="D545">
        <v>187</v>
      </c>
      <c r="E545">
        <v>4.4146999999999998</v>
      </c>
      <c r="F545">
        <v>17.2</v>
      </c>
      <c r="G545">
        <v>1</v>
      </c>
      <c r="H545">
        <v>107.3</v>
      </c>
      <c r="I545">
        <v>76</v>
      </c>
      <c r="J545">
        <v>23</v>
      </c>
      <c r="K545">
        <v>1</v>
      </c>
      <c r="L545">
        <v>2</v>
      </c>
      <c r="M545">
        <v>51.1</v>
      </c>
    </row>
    <row r="546" spans="1:13" x14ac:dyDescent="0.2">
      <c r="A546">
        <v>11</v>
      </c>
      <c r="B546" t="s">
        <v>23</v>
      </c>
      <c r="C546">
        <v>193</v>
      </c>
      <c r="D546">
        <v>186</v>
      </c>
      <c r="E546">
        <v>3.5819999999999999</v>
      </c>
      <c r="F546">
        <v>15.6</v>
      </c>
      <c r="G546">
        <v>0</v>
      </c>
      <c r="H546">
        <v>107.3</v>
      </c>
      <c r="I546">
        <v>72</v>
      </c>
      <c r="J546">
        <v>26</v>
      </c>
      <c r="K546">
        <v>0</v>
      </c>
      <c r="L546">
        <v>2</v>
      </c>
      <c r="M546">
        <v>40.75</v>
      </c>
    </row>
    <row r="547" spans="1:13" x14ac:dyDescent="0.2">
      <c r="A547">
        <v>12</v>
      </c>
      <c r="B547" t="s">
        <v>23</v>
      </c>
      <c r="C547">
        <v>248</v>
      </c>
      <c r="D547">
        <v>195</v>
      </c>
      <c r="E547">
        <v>3.746</v>
      </c>
      <c r="F547">
        <v>15</v>
      </c>
      <c r="G547">
        <v>0</v>
      </c>
      <c r="H547">
        <v>111.4</v>
      </c>
      <c r="I547">
        <v>74</v>
      </c>
      <c r="J547">
        <v>25</v>
      </c>
      <c r="K547">
        <v>1</v>
      </c>
      <c r="L547">
        <v>3</v>
      </c>
      <c r="M547">
        <v>53.9</v>
      </c>
    </row>
    <row r="548" spans="1:13" x14ac:dyDescent="0.2">
      <c r="A548">
        <v>13</v>
      </c>
      <c r="B548" t="s">
        <v>27</v>
      </c>
      <c r="C548">
        <v>200</v>
      </c>
      <c r="D548">
        <v>185</v>
      </c>
      <c r="E548">
        <v>3.9790000000000001</v>
      </c>
      <c r="F548">
        <v>14.3</v>
      </c>
      <c r="G548">
        <v>0</v>
      </c>
      <c r="H548">
        <v>109</v>
      </c>
      <c r="I548">
        <v>72</v>
      </c>
      <c r="J548">
        <v>21</v>
      </c>
      <c r="K548">
        <v>1</v>
      </c>
      <c r="L548">
        <v>3</v>
      </c>
      <c r="M548">
        <v>33.07</v>
      </c>
    </row>
    <row r="549" spans="1:13" x14ac:dyDescent="0.2">
      <c r="A549">
        <v>14</v>
      </c>
      <c r="B549" t="s">
        <v>27</v>
      </c>
      <c r="C549">
        <v>138</v>
      </c>
      <c r="D549">
        <v>168</v>
      </c>
      <c r="E549">
        <v>3.2370000000000001</v>
      </c>
      <c r="F549">
        <v>14</v>
      </c>
      <c r="G549">
        <v>1</v>
      </c>
      <c r="H549">
        <v>109</v>
      </c>
      <c r="I549">
        <v>70</v>
      </c>
      <c r="J549">
        <v>25</v>
      </c>
      <c r="K549">
        <v>1</v>
      </c>
      <c r="L549">
        <v>1.4</v>
      </c>
      <c r="M549">
        <v>23.2</v>
      </c>
    </row>
    <row r="550" spans="1:13" x14ac:dyDescent="0.2">
      <c r="A550">
        <v>15</v>
      </c>
      <c r="B550" t="s">
        <v>27</v>
      </c>
      <c r="C550">
        <v>310</v>
      </c>
      <c r="D550">
        <v>203</v>
      </c>
      <c r="E550">
        <v>4.359</v>
      </c>
      <c r="F550">
        <v>19</v>
      </c>
      <c r="G550">
        <v>1</v>
      </c>
      <c r="H550">
        <v>112.2</v>
      </c>
      <c r="I550">
        <v>79</v>
      </c>
      <c r="J550">
        <v>18</v>
      </c>
      <c r="K550">
        <v>1</v>
      </c>
      <c r="L550">
        <v>3.6</v>
      </c>
      <c r="M550">
        <v>40</v>
      </c>
    </row>
    <row r="551" spans="1:13" x14ac:dyDescent="0.2">
      <c r="A551">
        <v>16</v>
      </c>
      <c r="B551" t="s">
        <v>27</v>
      </c>
      <c r="C551">
        <v>310</v>
      </c>
      <c r="D551">
        <v>198</v>
      </c>
      <c r="E551">
        <v>3.49</v>
      </c>
      <c r="F551">
        <v>15.8</v>
      </c>
      <c r="G551">
        <v>0</v>
      </c>
      <c r="H551">
        <v>113.8</v>
      </c>
      <c r="I551">
        <v>74</v>
      </c>
      <c r="J551">
        <v>25</v>
      </c>
      <c r="K551">
        <v>1</v>
      </c>
      <c r="L551">
        <v>2.5</v>
      </c>
      <c r="M551">
        <v>29.57</v>
      </c>
    </row>
    <row r="552" spans="1:13" x14ac:dyDescent="0.2">
      <c r="A552">
        <v>17</v>
      </c>
      <c r="B552" t="s">
        <v>32</v>
      </c>
      <c r="C552">
        <v>268</v>
      </c>
      <c r="D552">
        <v>196</v>
      </c>
      <c r="E552">
        <v>3.6520000000000001</v>
      </c>
      <c r="F552">
        <v>19</v>
      </c>
      <c r="G552">
        <v>0</v>
      </c>
      <c r="H552">
        <v>107.4</v>
      </c>
      <c r="I552">
        <v>72</v>
      </c>
      <c r="J552">
        <v>22</v>
      </c>
      <c r="K552">
        <v>1</v>
      </c>
      <c r="L552">
        <v>2</v>
      </c>
      <c r="M552">
        <v>46.994999999999997</v>
      </c>
    </row>
    <row r="553" spans="1:13" x14ac:dyDescent="0.2">
      <c r="A553">
        <v>18</v>
      </c>
      <c r="B553" t="s">
        <v>32</v>
      </c>
      <c r="C553">
        <v>272</v>
      </c>
      <c r="D553">
        <v>184</v>
      </c>
      <c r="E553">
        <v>3.4180000000000001</v>
      </c>
      <c r="F553">
        <v>16</v>
      </c>
      <c r="G553">
        <v>0</v>
      </c>
      <c r="H553">
        <v>108</v>
      </c>
      <c r="I553">
        <v>73</v>
      </c>
      <c r="J553">
        <v>22</v>
      </c>
      <c r="K553">
        <v>0</v>
      </c>
      <c r="L553">
        <v>2</v>
      </c>
      <c r="M553">
        <v>38.994999999999997</v>
      </c>
    </row>
    <row r="554" spans="1:13" x14ac:dyDescent="0.2">
      <c r="A554">
        <v>19</v>
      </c>
      <c r="B554" t="s">
        <v>32</v>
      </c>
      <c r="C554">
        <v>304</v>
      </c>
      <c r="D554">
        <v>201</v>
      </c>
      <c r="E554">
        <v>4.0209999999999999</v>
      </c>
      <c r="F554">
        <v>19</v>
      </c>
      <c r="G554">
        <v>0</v>
      </c>
      <c r="H554">
        <v>115.3</v>
      </c>
      <c r="I554">
        <v>73</v>
      </c>
      <c r="J554">
        <v>19</v>
      </c>
      <c r="K554">
        <v>1</v>
      </c>
      <c r="L554">
        <v>3.6</v>
      </c>
      <c r="M554">
        <v>46.795000000000002</v>
      </c>
    </row>
    <row r="555" spans="1:13" x14ac:dyDescent="0.2">
      <c r="A555">
        <v>20</v>
      </c>
      <c r="B555" t="s">
        <v>32</v>
      </c>
      <c r="C555">
        <v>420</v>
      </c>
      <c r="D555">
        <v>204</v>
      </c>
      <c r="E555">
        <v>5.5720000000000001</v>
      </c>
      <c r="F555">
        <v>26</v>
      </c>
      <c r="G555">
        <v>1</v>
      </c>
      <c r="H555">
        <v>117.5</v>
      </c>
      <c r="I555">
        <v>81</v>
      </c>
      <c r="J555">
        <v>14</v>
      </c>
      <c r="K555">
        <v>0</v>
      </c>
      <c r="L555">
        <v>6.2</v>
      </c>
      <c r="M555">
        <v>75.194999999999993</v>
      </c>
    </row>
    <row r="556" spans="1:13" x14ac:dyDescent="0.2">
      <c r="A556">
        <v>21</v>
      </c>
      <c r="B556" t="s">
        <v>37</v>
      </c>
      <c r="C556">
        <v>160</v>
      </c>
      <c r="D556">
        <v>194</v>
      </c>
      <c r="E556">
        <v>3.1259999999999999</v>
      </c>
      <c r="F556">
        <v>15.8</v>
      </c>
      <c r="G556">
        <v>0</v>
      </c>
      <c r="H556">
        <v>111.4</v>
      </c>
      <c r="I556">
        <v>73</v>
      </c>
      <c r="J556">
        <v>29</v>
      </c>
      <c r="K556">
        <v>1</v>
      </c>
      <c r="L556">
        <v>2</v>
      </c>
      <c r="M556">
        <v>22.09</v>
      </c>
    </row>
    <row r="557" spans="1:13" x14ac:dyDescent="0.2">
      <c r="A557">
        <v>22</v>
      </c>
      <c r="B557" t="s">
        <v>37</v>
      </c>
      <c r="C557">
        <v>345</v>
      </c>
      <c r="D557">
        <v>224</v>
      </c>
      <c r="E557">
        <v>5.5860000000000003</v>
      </c>
      <c r="F557">
        <v>31</v>
      </c>
      <c r="G557">
        <v>1</v>
      </c>
      <c r="H557">
        <v>130</v>
      </c>
      <c r="I557">
        <v>81</v>
      </c>
      <c r="J557">
        <v>15</v>
      </c>
      <c r="K557">
        <v>1</v>
      </c>
      <c r="L557">
        <v>5.3</v>
      </c>
      <c r="M557">
        <v>51.7</v>
      </c>
    </row>
    <row r="558" spans="1:13" x14ac:dyDescent="0.2">
      <c r="A558">
        <v>23</v>
      </c>
      <c r="B558" t="s">
        <v>37</v>
      </c>
      <c r="C558">
        <v>305</v>
      </c>
      <c r="D558">
        <v>201</v>
      </c>
      <c r="E558">
        <v>3.6819999999999999</v>
      </c>
      <c r="F558">
        <v>18.5</v>
      </c>
      <c r="G558">
        <v>0</v>
      </c>
      <c r="H558">
        <v>111.7</v>
      </c>
      <c r="I558">
        <v>73</v>
      </c>
      <c r="J558">
        <v>19</v>
      </c>
      <c r="K558">
        <v>0</v>
      </c>
      <c r="L558">
        <v>3.6</v>
      </c>
      <c r="M558">
        <v>31.6</v>
      </c>
    </row>
    <row r="559" spans="1:13" x14ac:dyDescent="0.2">
      <c r="A559">
        <v>24</v>
      </c>
      <c r="B559" t="s">
        <v>37</v>
      </c>
      <c r="C559">
        <v>275</v>
      </c>
      <c r="D559">
        <v>188</v>
      </c>
      <c r="E559">
        <v>3.351</v>
      </c>
      <c r="F559">
        <v>16.8</v>
      </c>
      <c r="G559">
        <v>0</v>
      </c>
      <c r="H559">
        <v>110.7</v>
      </c>
      <c r="I559">
        <v>75</v>
      </c>
      <c r="J559">
        <v>22</v>
      </c>
      <c r="K559">
        <v>1</v>
      </c>
      <c r="L559">
        <v>3.6</v>
      </c>
      <c r="M559">
        <v>25</v>
      </c>
    </row>
    <row r="560" spans="1:13" x14ac:dyDescent="0.2">
      <c r="A560">
        <v>25</v>
      </c>
      <c r="B560" t="s">
        <v>42</v>
      </c>
      <c r="C560">
        <v>287</v>
      </c>
      <c r="D560">
        <v>204</v>
      </c>
      <c r="E560">
        <v>2.911</v>
      </c>
      <c r="F560">
        <v>16</v>
      </c>
      <c r="G560">
        <v>1</v>
      </c>
      <c r="H560">
        <v>108</v>
      </c>
      <c r="I560">
        <v>80</v>
      </c>
      <c r="J560">
        <v>27</v>
      </c>
      <c r="K560">
        <v>0</v>
      </c>
      <c r="L560">
        <v>3.6</v>
      </c>
      <c r="M560">
        <v>26.98</v>
      </c>
    </row>
    <row r="561" spans="1:13" x14ac:dyDescent="0.2">
      <c r="A561">
        <v>26</v>
      </c>
      <c r="B561" t="s">
        <v>42</v>
      </c>
      <c r="C561">
        <v>168</v>
      </c>
      <c r="D561">
        <v>193</v>
      </c>
      <c r="E561">
        <v>3.3319999999999999</v>
      </c>
      <c r="F561">
        <v>16</v>
      </c>
      <c r="G561">
        <v>1</v>
      </c>
      <c r="H561">
        <v>106</v>
      </c>
      <c r="I561">
        <v>69.2</v>
      </c>
      <c r="J561">
        <v>24</v>
      </c>
      <c r="K561">
        <v>1</v>
      </c>
      <c r="L561">
        <v>2.5</v>
      </c>
      <c r="M561">
        <v>33.75</v>
      </c>
    </row>
    <row r="562" spans="1:13" x14ac:dyDescent="0.2">
      <c r="A562">
        <v>27</v>
      </c>
      <c r="B562" t="s">
        <v>42</v>
      </c>
      <c r="C562">
        <v>363</v>
      </c>
      <c r="D562">
        <v>197.8</v>
      </c>
      <c r="E562">
        <v>4.38</v>
      </c>
      <c r="F562">
        <v>17</v>
      </c>
      <c r="G562">
        <v>0</v>
      </c>
      <c r="H562">
        <v>113</v>
      </c>
      <c r="I562">
        <v>74.400000000000006</v>
      </c>
      <c r="J562">
        <v>30</v>
      </c>
      <c r="K562">
        <v>0</v>
      </c>
      <c r="L562">
        <v>3.6</v>
      </c>
      <c r="M562">
        <v>29.47</v>
      </c>
    </row>
    <row r="563" spans="1:13" x14ac:dyDescent="0.2">
      <c r="A563">
        <v>28</v>
      </c>
      <c r="B563" t="s">
        <v>45</v>
      </c>
      <c r="C563">
        <v>600</v>
      </c>
      <c r="D563">
        <v>176.7</v>
      </c>
      <c r="E563">
        <v>3.375</v>
      </c>
      <c r="F563">
        <v>19</v>
      </c>
      <c r="G563">
        <v>0</v>
      </c>
      <c r="H563">
        <v>96.2</v>
      </c>
      <c r="I563">
        <v>75.7</v>
      </c>
      <c r="J563">
        <v>16</v>
      </c>
      <c r="K563">
        <v>0</v>
      </c>
      <c r="L563">
        <v>8.4</v>
      </c>
      <c r="M563">
        <v>129.94999999999999</v>
      </c>
    </row>
    <row r="564" spans="1:13" x14ac:dyDescent="0.2">
      <c r="A564">
        <v>29</v>
      </c>
      <c r="B564" t="s">
        <v>45</v>
      </c>
      <c r="C564">
        <v>150</v>
      </c>
      <c r="D564">
        <v>203</v>
      </c>
      <c r="E564">
        <v>3.5329999999999999</v>
      </c>
      <c r="F564">
        <v>20</v>
      </c>
      <c r="G564">
        <v>1</v>
      </c>
      <c r="H564">
        <v>113.3</v>
      </c>
      <c r="I564">
        <v>79</v>
      </c>
      <c r="J564">
        <v>24</v>
      </c>
      <c r="K564">
        <v>0</v>
      </c>
      <c r="L564">
        <v>2.4</v>
      </c>
      <c r="M564">
        <v>27.04</v>
      </c>
    </row>
    <row r="565" spans="1:13" x14ac:dyDescent="0.2">
      <c r="A565">
        <v>30</v>
      </c>
      <c r="B565" t="s">
        <v>45</v>
      </c>
      <c r="C565">
        <v>293</v>
      </c>
      <c r="D565">
        <v>193.5</v>
      </c>
      <c r="E565">
        <v>4.3940000000000001</v>
      </c>
      <c r="F565">
        <v>25</v>
      </c>
      <c r="G565">
        <v>1</v>
      </c>
      <c r="H565">
        <v>115.7</v>
      </c>
      <c r="I565">
        <v>71.7</v>
      </c>
      <c r="J565">
        <v>17</v>
      </c>
      <c r="K565">
        <v>1</v>
      </c>
      <c r="L565">
        <v>5.7</v>
      </c>
      <c r="M565">
        <v>30.49</v>
      </c>
    </row>
    <row r="566" spans="1:13" x14ac:dyDescent="0.2">
      <c r="A566">
        <v>31</v>
      </c>
      <c r="B566" t="s">
        <v>45</v>
      </c>
      <c r="C566">
        <v>300</v>
      </c>
      <c r="D566">
        <v>224.2</v>
      </c>
      <c r="E566">
        <v>3.93</v>
      </c>
      <c r="F566">
        <v>26</v>
      </c>
      <c r="G566">
        <v>0</v>
      </c>
      <c r="H566">
        <v>138.69999999999999</v>
      </c>
      <c r="I566">
        <v>79.3</v>
      </c>
      <c r="J566">
        <v>20</v>
      </c>
      <c r="K566">
        <v>0</v>
      </c>
      <c r="L566">
        <v>3.6</v>
      </c>
      <c r="M566">
        <v>29.47</v>
      </c>
    </row>
    <row r="567" spans="1:13" x14ac:dyDescent="0.2">
      <c r="A567">
        <v>32</v>
      </c>
      <c r="B567" t="s">
        <v>50</v>
      </c>
      <c r="C567">
        <v>107</v>
      </c>
      <c r="D567">
        <v>172</v>
      </c>
      <c r="E567">
        <v>2.9350000000000001</v>
      </c>
      <c r="F567">
        <v>12.4</v>
      </c>
      <c r="G567">
        <v>0</v>
      </c>
      <c r="H567">
        <v>104.2</v>
      </c>
      <c r="I567">
        <v>72</v>
      </c>
      <c r="J567">
        <v>30</v>
      </c>
      <c r="K567">
        <v>1</v>
      </c>
      <c r="L567">
        <v>2</v>
      </c>
      <c r="M567">
        <v>17.95</v>
      </c>
    </row>
    <row r="568" spans="1:13" x14ac:dyDescent="0.2">
      <c r="A568">
        <v>33</v>
      </c>
      <c r="B568" t="s">
        <v>50</v>
      </c>
      <c r="C568">
        <v>310</v>
      </c>
      <c r="D568">
        <v>183.2</v>
      </c>
      <c r="E568">
        <v>3.2029999999999998</v>
      </c>
      <c r="F568">
        <v>15.7</v>
      </c>
      <c r="G568">
        <v>0</v>
      </c>
      <c r="H568">
        <v>101.3</v>
      </c>
      <c r="I568">
        <v>73.099999999999994</v>
      </c>
      <c r="J568">
        <v>24</v>
      </c>
      <c r="K568">
        <v>1</v>
      </c>
      <c r="L568">
        <v>5</v>
      </c>
      <c r="M568">
        <v>26.67</v>
      </c>
    </row>
    <row r="569" spans="1:13" x14ac:dyDescent="0.2">
      <c r="A569">
        <v>34</v>
      </c>
      <c r="B569" t="s">
        <v>50</v>
      </c>
      <c r="C569">
        <v>288</v>
      </c>
      <c r="D569">
        <v>203</v>
      </c>
      <c r="E569">
        <v>3.3679999999999999</v>
      </c>
      <c r="F569">
        <v>16</v>
      </c>
      <c r="G569">
        <v>0</v>
      </c>
      <c r="H569">
        <v>108.5</v>
      </c>
      <c r="I569">
        <v>76</v>
      </c>
      <c r="J569">
        <v>24</v>
      </c>
      <c r="K569">
        <v>1</v>
      </c>
      <c r="L569">
        <v>3</v>
      </c>
      <c r="M569">
        <v>27.8</v>
      </c>
    </row>
    <row r="570" spans="1:13" x14ac:dyDescent="0.2">
      <c r="A570">
        <v>35</v>
      </c>
      <c r="B570" t="s">
        <v>54</v>
      </c>
      <c r="C570">
        <v>158</v>
      </c>
      <c r="D570">
        <v>177</v>
      </c>
      <c r="E570">
        <v>2.339</v>
      </c>
      <c r="F570">
        <v>11.9</v>
      </c>
      <c r="G570">
        <v>0</v>
      </c>
      <c r="H570">
        <v>103.2</v>
      </c>
      <c r="I570">
        <v>71</v>
      </c>
      <c r="J570">
        <v>32</v>
      </c>
      <c r="K570">
        <v>1</v>
      </c>
      <c r="L570">
        <v>1.5</v>
      </c>
      <c r="M570">
        <v>19.75</v>
      </c>
    </row>
    <row r="571" spans="1:13" x14ac:dyDescent="0.2">
      <c r="A571">
        <v>36</v>
      </c>
      <c r="B571" t="s">
        <v>54</v>
      </c>
      <c r="C571">
        <v>192</v>
      </c>
      <c r="D571">
        <v>192</v>
      </c>
      <c r="E571">
        <v>2.9319999999999999</v>
      </c>
      <c r="F571">
        <v>17.100000000000001</v>
      </c>
      <c r="G571">
        <v>0</v>
      </c>
      <c r="H571">
        <v>106.9</v>
      </c>
      <c r="I571">
        <v>73</v>
      </c>
      <c r="J571">
        <v>30</v>
      </c>
      <c r="K571">
        <v>1</v>
      </c>
      <c r="L571">
        <v>2</v>
      </c>
      <c r="M571">
        <v>23.87</v>
      </c>
    </row>
    <row r="572" spans="1:13" x14ac:dyDescent="0.2">
      <c r="A572">
        <v>37</v>
      </c>
      <c r="B572" t="s">
        <v>54</v>
      </c>
      <c r="C572">
        <v>184</v>
      </c>
      <c r="D572">
        <v>181</v>
      </c>
      <c r="E572">
        <v>3.2189999999999999</v>
      </c>
      <c r="F572">
        <v>15.3</v>
      </c>
      <c r="G572">
        <v>1</v>
      </c>
      <c r="H572">
        <v>103.2</v>
      </c>
      <c r="I572">
        <v>73</v>
      </c>
      <c r="J572">
        <v>28</v>
      </c>
      <c r="K572">
        <v>0</v>
      </c>
      <c r="L572">
        <v>2.4</v>
      </c>
      <c r="M572">
        <v>24.45</v>
      </c>
    </row>
    <row r="573" spans="1:13" x14ac:dyDescent="0.2">
      <c r="A573">
        <v>38</v>
      </c>
      <c r="B573" t="s">
        <v>58</v>
      </c>
      <c r="C573">
        <v>120</v>
      </c>
      <c r="D573">
        <v>173</v>
      </c>
      <c r="E573">
        <v>2.2400000000000002</v>
      </c>
      <c r="F573">
        <v>11.9</v>
      </c>
      <c r="G573">
        <v>0</v>
      </c>
      <c r="H573">
        <v>96.1</v>
      </c>
      <c r="I573">
        <v>68</v>
      </c>
      <c r="J573">
        <v>33</v>
      </c>
      <c r="K573">
        <v>1</v>
      </c>
      <c r="L573">
        <v>1.6</v>
      </c>
      <c r="M573">
        <v>15.195</v>
      </c>
    </row>
    <row r="574" spans="1:13" x14ac:dyDescent="0.2">
      <c r="A574">
        <v>39</v>
      </c>
      <c r="B574" t="s">
        <v>58</v>
      </c>
      <c r="C574">
        <v>178</v>
      </c>
      <c r="D574">
        <v>185.4</v>
      </c>
      <c r="E574">
        <v>3.0720000000000001</v>
      </c>
      <c r="F574">
        <v>18.5</v>
      </c>
      <c r="G574">
        <v>0</v>
      </c>
      <c r="H574">
        <v>106.3</v>
      </c>
      <c r="I574">
        <v>71.599999999999994</v>
      </c>
      <c r="J574">
        <v>28</v>
      </c>
      <c r="K574">
        <v>1</v>
      </c>
      <c r="L574">
        <v>2</v>
      </c>
      <c r="M574">
        <v>22.65</v>
      </c>
    </row>
    <row r="575" spans="1:13" x14ac:dyDescent="0.2">
      <c r="A575">
        <v>40</v>
      </c>
      <c r="B575" t="s">
        <v>61</v>
      </c>
      <c r="C575">
        <v>300</v>
      </c>
      <c r="D575">
        <v>190</v>
      </c>
      <c r="E575">
        <v>3.3420000000000001</v>
      </c>
      <c r="F575">
        <v>18.5</v>
      </c>
      <c r="G575">
        <v>0</v>
      </c>
      <c r="H575">
        <v>108.3</v>
      </c>
      <c r="I575">
        <v>72</v>
      </c>
      <c r="J575">
        <v>25</v>
      </c>
      <c r="K575">
        <v>1</v>
      </c>
      <c r="L575">
        <v>3</v>
      </c>
      <c r="M575">
        <v>36.4</v>
      </c>
    </row>
    <row r="576" spans="1:13" x14ac:dyDescent="0.2">
      <c r="A576">
        <v>41</v>
      </c>
      <c r="B576" t="s">
        <v>63</v>
      </c>
      <c r="C576">
        <v>247</v>
      </c>
      <c r="D576">
        <v>195</v>
      </c>
      <c r="E576">
        <v>3.65</v>
      </c>
      <c r="F576">
        <v>18.399999999999999</v>
      </c>
      <c r="G576">
        <v>0</v>
      </c>
      <c r="H576">
        <v>114.5</v>
      </c>
      <c r="I576">
        <v>78</v>
      </c>
      <c r="J576">
        <v>25</v>
      </c>
      <c r="K576">
        <v>0</v>
      </c>
      <c r="L576">
        <v>3</v>
      </c>
      <c r="M576">
        <v>51.1</v>
      </c>
    </row>
    <row r="577" spans="1:13" x14ac:dyDescent="0.2">
      <c r="A577">
        <v>42</v>
      </c>
      <c r="B577" t="s">
        <v>65</v>
      </c>
      <c r="C577">
        <v>293</v>
      </c>
      <c r="D577">
        <v>189</v>
      </c>
      <c r="E577">
        <v>3.194</v>
      </c>
      <c r="F577">
        <v>20</v>
      </c>
      <c r="G577">
        <v>1</v>
      </c>
      <c r="H577">
        <v>101.4</v>
      </c>
      <c r="I577">
        <v>77</v>
      </c>
      <c r="J577">
        <v>20</v>
      </c>
      <c r="K577">
        <v>1</v>
      </c>
      <c r="L577">
        <v>3.6</v>
      </c>
      <c r="M577">
        <v>32.049999999999997</v>
      </c>
    </row>
    <row r="578" spans="1:13" x14ac:dyDescent="0.2">
      <c r="A578">
        <v>43</v>
      </c>
      <c r="B578" t="s">
        <v>67</v>
      </c>
      <c r="C578">
        <v>215</v>
      </c>
      <c r="D578">
        <v>196</v>
      </c>
      <c r="E578">
        <v>3.3730000000000002</v>
      </c>
      <c r="F578">
        <v>18.5</v>
      </c>
      <c r="G578">
        <v>0</v>
      </c>
      <c r="H578">
        <v>105.1</v>
      </c>
      <c r="I578">
        <v>73</v>
      </c>
      <c r="J578">
        <v>43</v>
      </c>
      <c r="K578">
        <v>0</v>
      </c>
      <c r="L578">
        <v>2.5</v>
      </c>
      <c r="M578">
        <v>39.9</v>
      </c>
    </row>
    <row r="579" spans="1:13" x14ac:dyDescent="0.2">
      <c r="A579">
        <v>44</v>
      </c>
      <c r="B579" t="s">
        <v>67</v>
      </c>
      <c r="C579">
        <v>416</v>
      </c>
      <c r="D579">
        <v>206</v>
      </c>
      <c r="E579">
        <v>3.89</v>
      </c>
      <c r="F579">
        <v>22.5</v>
      </c>
      <c r="G579">
        <v>0</v>
      </c>
      <c r="H579">
        <v>112.2</v>
      </c>
      <c r="I579">
        <v>75</v>
      </c>
      <c r="J579">
        <v>22</v>
      </c>
      <c r="K579">
        <v>0</v>
      </c>
      <c r="L579">
        <v>3.5</v>
      </c>
      <c r="M579">
        <v>75.45</v>
      </c>
    </row>
    <row r="580" spans="1:13" x14ac:dyDescent="0.2">
      <c r="A580">
        <v>45</v>
      </c>
      <c r="B580" t="s">
        <v>67</v>
      </c>
      <c r="C580">
        <v>295</v>
      </c>
      <c r="D580">
        <v>193</v>
      </c>
      <c r="E580">
        <v>3.9</v>
      </c>
      <c r="F580">
        <v>17.2</v>
      </c>
      <c r="G580">
        <v>1</v>
      </c>
      <c r="H580">
        <v>103</v>
      </c>
      <c r="I580">
        <v>75</v>
      </c>
      <c r="J580">
        <v>21</v>
      </c>
      <c r="K580">
        <v>0</v>
      </c>
      <c r="L580">
        <v>3.5</v>
      </c>
      <c r="M580">
        <v>44.15</v>
      </c>
    </row>
    <row r="581" spans="1:13" x14ac:dyDescent="0.2">
      <c r="A581">
        <v>46</v>
      </c>
      <c r="B581" t="s">
        <v>71</v>
      </c>
      <c r="C581">
        <v>305</v>
      </c>
      <c r="D581">
        <v>201</v>
      </c>
      <c r="E581">
        <v>3.8679999999999999</v>
      </c>
      <c r="F581">
        <v>20</v>
      </c>
      <c r="G581">
        <v>0</v>
      </c>
      <c r="H581">
        <v>109</v>
      </c>
      <c r="I581">
        <v>75</v>
      </c>
      <c r="J581">
        <v>18</v>
      </c>
      <c r="K581">
        <v>1</v>
      </c>
      <c r="L581">
        <v>2.7</v>
      </c>
      <c r="M581">
        <v>46.31</v>
      </c>
    </row>
    <row r="582" spans="1:13" x14ac:dyDescent="0.2">
      <c r="A582">
        <v>47</v>
      </c>
      <c r="B582" t="s">
        <v>71</v>
      </c>
      <c r="C582">
        <v>450</v>
      </c>
      <c r="D582">
        <v>210</v>
      </c>
      <c r="E582">
        <v>5.3929999999999998</v>
      </c>
      <c r="F582">
        <v>30</v>
      </c>
      <c r="G582">
        <v>1</v>
      </c>
      <c r="H582">
        <v>119</v>
      </c>
      <c r="I582">
        <v>79.900000000000006</v>
      </c>
      <c r="J582">
        <v>16</v>
      </c>
      <c r="K582">
        <v>0</v>
      </c>
      <c r="L582">
        <v>3.5</v>
      </c>
      <c r="M582">
        <v>75.83</v>
      </c>
    </row>
    <row r="583" spans="1:13" x14ac:dyDescent="0.2">
      <c r="A583">
        <v>48</v>
      </c>
      <c r="B583" t="s">
        <v>74</v>
      </c>
      <c r="C583">
        <v>255</v>
      </c>
      <c r="D583">
        <v>185</v>
      </c>
      <c r="E583">
        <v>3.25</v>
      </c>
      <c r="F583">
        <v>16.399999999999999</v>
      </c>
      <c r="G583">
        <v>0</v>
      </c>
      <c r="H583">
        <v>105.9</v>
      </c>
      <c r="I583">
        <v>71</v>
      </c>
      <c r="J583">
        <v>24</v>
      </c>
      <c r="K583">
        <v>0</v>
      </c>
      <c r="L583">
        <v>2</v>
      </c>
      <c r="M583">
        <v>41.4</v>
      </c>
    </row>
    <row r="584" spans="1:13" x14ac:dyDescent="0.2">
      <c r="A584">
        <v>49</v>
      </c>
      <c r="B584" t="s">
        <v>74</v>
      </c>
      <c r="C584">
        <v>255</v>
      </c>
      <c r="D584">
        <v>189.4</v>
      </c>
      <c r="E584">
        <v>3.823</v>
      </c>
      <c r="F584">
        <v>21.1</v>
      </c>
      <c r="G584">
        <v>0</v>
      </c>
      <c r="H584">
        <v>111.5</v>
      </c>
      <c r="I584">
        <v>70.8</v>
      </c>
      <c r="J584">
        <v>25</v>
      </c>
      <c r="K584">
        <v>1</v>
      </c>
      <c r="L584">
        <v>3</v>
      </c>
      <c r="M584">
        <v>54.05</v>
      </c>
    </row>
    <row r="585" spans="1:13" x14ac:dyDescent="0.2">
      <c r="A585">
        <v>50</v>
      </c>
      <c r="B585" t="s">
        <v>74</v>
      </c>
      <c r="C585">
        <v>362</v>
      </c>
      <c r="D585">
        <v>182</v>
      </c>
      <c r="E585">
        <v>4.125</v>
      </c>
      <c r="F585">
        <v>21.1</v>
      </c>
      <c r="G585">
        <v>0</v>
      </c>
      <c r="H585">
        <v>99</v>
      </c>
      <c r="I585">
        <v>74</v>
      </c>
      <c r="J585">
        <v>20</v>
      </c>
      <c r="K585">
        <v>1</v>
      </c>
      <c r="L585">
        <v>4.7</v>
      </c>
      <c r="M585">
        <v>91</v>
      </c>
    </row>
    <row r="586" spans="1:13" x14ac:dyDescent="0.2">
      <c r="A586">
        <v>51</v>
      </c>
      <c r="B586" t="s">
        <v>74</v>
      </c>
      <c r="C586">
        <v>255</v>
      </c>
      <c r="D586">
        <v>187</v>
      </c>
      <c r="E586">
        <v>4.3</v>
      </c>
      <c r="F586">
        <v>17.399999999999999</v>
      </c>
      <c r="G586">
        <v>1</v>
      </c>
      <c r="H586">
        <v>113.1</v>
      </c>
      <c r="I586">
        <v>76</v>
      </c>
      <c r="J586">
        <v>22</v>
      </c>
      <c r="K586">
        <v>1</v>
      </c>
      <c r="L586">
        <v>3</v>
      </c>
      <c r="M586">
        <v>42.5</v>
      </c>
    </row>
    <row r="587" spans="1:13" x14ac:dyDescent="0.2">
      <c r="A587">
        <v>52</v>
      </c>
      <c r="B587" t="s">
        <v>74</v>
      </c>
      <c r="C587">
        <v>329</v>
      </c>
      <c r="D587">
        <v>189</v>
      </c>
      <c r="E587">
        <v>4.7510000000000003</v>
      </c>
      <c r="F587">
        <v>24.6</v>
      </c>
      <c r="G587">
        <v>1</v>
      </c>
      <c r="H587">
        <v>114.8</v>
      </c>
      <c r="I587">
        <v>76</v>
      </c>
      <c r="J587">
        <v>23</v>
      </c>
      <c r="K587">
        <v>0</v>
      </c>
      <c r="L587">
        <v>5.5</v>
      </c>
      <c r="M587">
        <v>55.7</v>
      </c>
    </row>
    <row r="588" spans="1:13" x14ac:dyDescent="0.2">
      <c r="A588">
        <v>53</v>
      </c>
      <c r="B588" t="s">
        <v>74</v>
      </c>
      <c r="C588">
        <v>362</v>
      </c>
      <c r="D588">
        <v>199</v>
      </c>
      <c r="E588">
        <v>4.133</v>
      </c>
      <c r="F588">
        <v>23.2</v>
      </c>
      <c r="G588">
        <v>0</v>
      </c>
      <c r="H588">
        <v>121.5</v>
      </c>
      <c r="I588">
        <v>75</v>
      </c>
      <c r="J588">
        <v>21</v>
      </c>
      <c r="K588">
        <v>1</v>
      </c>
      <c r="L588">
        <v>4</v>
      </c>
      <c r="M588">
        <v>94.25</v>
      </c>
    </row>
    <row r="589" spans="1:13" x14ac:dyDescent="0.2">
      <c r="A589">
        <v>54</v>
      </c>
      <c r="B589" t="s">
        <v>81</v>
      </c>
      <c r="C589">
        <v>154</v>
      </c>
      <c r="D589">
        <v>173</v>
      </c>
      <c r="E589">
        <v>3.3</v>
      </c>
      <c r="F589">
        <v>15.9</v>
      </c>
      <c r="G589">
        <v>0</v>
      </c>
      <c r="H589">
        <v>100.8</v>
      </c>
      <c r="I589">
        <v>71</v>
      </c>
      <c r="J589">
        <v>26</v>
      </c>
      <c r="K589">
        <v>0</v>
      </c>
      <c r="L589">
        <v>1.5</v>
      </c>
      <c r="M589">
        <v>22.85</v>
      </c>
    </row>
    <row r="590" spans="1:13" x14ac:dyDescent="0.2">
      <c r="A590">
        <v>55</v>
      </c>
      <c r="B590" t="s">
        <v>83</v>
      </c>
      <c r="C590">
        <v>124</v>
      </c>
      <c r="D590">
        <v>182</v>
      </c>
      <c r="E590">
        <v>2.593</v>
      </c>
      <c r="F590">
        <v>13.2</v>
      </c>
      <c r="G590">
        <v>0</v>
      </c>
      <c r="H590">
        <v>99.8</v>
      </c>
      <c r="I590">
        <v>69</v>
      </c>
      <c r="J590">
        <v>29</v>
      </c>
      <c r="K590">
        <v>0</v>
      </c>
      <c r="L590">
        <v>1.6</v>
      </c>
      <c r="M590">
        <v>17.89</v>
      </c>
    </row>
    <row r="591" spans="1:13" x14ac:dyDescent="0.2">
      <c r="A591">
        <v>56</v>
      </c>
      <c r="B591" t="s">
        <v>83</v>
      </c>
      <c r="C591">
        <v>182</v>
      </c>
      <c r="D591">
        <v>193</v>
      </c>
      <c r="E591">
        <v>3.012</v>
      </c>
      <c r="F591">
        <v>16.2</v>
      </c>
      <c r="G591">
        <v>0</v>
      </c>
      <c r="H591">
        <v>103.1</v>
      </c>
      <c r="I591">
        <v>73</v>
      </c>
      <c r="J591">
        <v>28</v>
      </c>
      <c r="K591">
        <v>1</v>
      </c>
      <c r="L591">
        <v>2</v>
      </c>
      <c r="M591">
        <v>24.1</v>
      </c>
    </row>
    <row r="592" spans="1:13" x14ac:dyDescent="0.2">
      <c r="A592">
        <v>57</v>
      </c>
      <c r="B592" t="s">
        <v>83</v>
      </c>
      <c r="C592">
        <v>170</v>
      </c>
      <c r="D592">
        <v>185</v>
      </c>
      <c r="E592">
        <v>3.464</v>
      </c>
      <c r="F592">
        <v>14.5</v>
      </c>
      <c r="G592">
        <v>1</v>
      </c>
      <c r="H592">
        <v>106.5</v>
      </c>
      <c r="I592">
        <v>72</v>
      </c>
      <c r="J592">
        <v>26</v>
      </c>
      <c r="K592">
        <v>1</v>
      </c>
      <c r="L592">
        <v>2.5</v>
      </c>
      <c r="M592">
        <v>25.2</v>
      </c>
    </row>
    <row r="593" spans="1:13" x14ac:dyDescent="0.2">
      <c r="A593">
        <v>58</v>
      </c>
      <c r="B593" t="s">
        <v>83</v>
      </c>
      <c r="C593">
        <v>300</v>
      </c>
      <c r="D593">
        <v>193</v>
      </c>
      <c r="E593">
        <v>3.294</v>
      </c>
      <c r="F593">
        <v>18.5</v>
      </c>
      <c r="G593">
        <v>0</v>
      </c>
      <c r="H593">
        <v>108.3</v>
      </c>
      <c r="I593">
        <v>73</v>
      </c>
      <c r="J593">
        <v>20</v>
      </c>
      <c r="K593">
        <v>0</v>
      </c>
      <c r="L593">
        <v>3.5</v>
      </c>
      <c r="M593">
        <v>34.25</v>
      </c>
    </row>
    <row r="594" spans="1:13" x14ac:dyDescent="0.2">
      <c r="A594">
        <v>59</v>
      </c>
      <c r="B594" t="s">
        <v>88</v>
      </c>
      <c r="C594">
        <v>265</v>
      </c>
      <c r="D594">
        <v>172</v>
      </c>
      <c r="E594">
        <v>2.8879999999999999</v>
      </c>
      <c r="F594">
        <v>17</v>
      </c>
      <c r="G594">
        <v>0</v>
      </c>
      <c r="H594">
        <v>95.2</v>
      </c>
      <c r="I594">
        <v>71</v>
      </c>
      <c r="J594">
        <v>22</v>
      </c>
      <c r="K594">
        <v>0</v>
      </c>
      <c r="L594">
        <v>2.7</v>
      </c>
      <c r="M594">
        <v>59</v>
      </c>
    </row>
    <row r="595" spans="1:13" x14ac:dyDescent="0.2">
      <c r="A595">
        <v>60</v>
      </c>
      <c r="B595" t="s">
        <v>88</v>
      </c>
      <c r="C595">
        <v>335</v>
      </c>
      <c r="D595">
        <v>194</v>
      </c>
      <c r="E595">
        <v>4.58</v>
      </c>
      <c r="F595">
        <v>17</v>
      </c>
      <c r="G595">
        <v>0</v>
      </c>
      <c r="H595">
        <v>92.6</v>
      </c>
      <c r="I595">
        <v>78</v>
      </c>
      <c r="J595">
        <v>19</v>
      </c>
      <c r="K595">
        <v>1</v>
      </c>
      <c r="L595">
        <v>3</v>
      </c>
      <c r="M595">
        <v>66.8</v>
      </c>
    </row>
    <row r="596" spans="1:13" x14ac:dyDescent="0.2">
      <c r="A596">
        <v>61</v>
      </c>
      <c r="B596" t="s">
        <v>91</v>
      </c>
      <c r="C596">
        <v>268</v>
      </c>
      <c r="D596">
        <v>181</v>
      </c>
      <c r="E596">
        <v>3.294</v>
      </c>
      <c r="F596">
        <v>15.9</v>
      </c>
      <c r="G596">
        <v>0</v>
      </c>
      <c r="H596">
        <v>104</v>
      </c>
      <c r="I596">
        <v>71</v>
      </c>
      <c r="J596">
        <v>21</v>
      </c>
      <c r="K596">
        <v>1</v>
      </c>
      <c r="L596">
        <v>2.5</v>
      </c>
      <c r="M596">
        <v>27.495000000000001</v>
      </c>
    </row>
    <row r="597" spans="1:13" x14ac:dyDescent="0.2">
      <c r="A597">
        <v>62</v>
      </c>
      <c r="B597" t="s">
        <v>91</v>
      </c>
      <c r="C597">
        <v>182</v>
      </c>
      <c r="D597">
        <v>182</v>
      </c>
      <c r="E597">
        <v>3.125</v>
      </c>
      <c r="F597">
        <v>16.600000000000001</v>
      </c>
      <c r="G597">
        <v>1</v>
      </c>
      <c r="H597">
        <v>99.4</v>
      </c>
      <c r="I597">
        <v>71</v>
      </c>
      <c r="J597">
        <v>26</v>
      </c>
      <c r="K597">
        <v>1</v>
      </c>
      <c r="L597">
        <v>2.5</v>
      </c>
      <c r="M597">
        <v>24.495000000000001</v>
      </c>
    </row>
    <row r="598" spans="1:13" x14ac:dyDescent="0.2">
      <c r="A598">
        <v>63</v>
      </c>
      <c r="B598" t="s">
        <v>91</v>
      </c>
      <c r="C598">
        <v>182</v>
      </c>
      <c r="D598">
        <v>191</v>
      </c>
      <c r="E598">
        <v>3.415</v>
      </c>
      <c r="F598">
        <v>18.5</v>
      </c>
      <c r="G598">
        <v>1</v>
      </c>
      <c r="H598">
        <v>103.5</v>
      </c>
      <c r="I598">
        <v>73</v>
      </c>
      <c r="J598">
        <v>26</v>
      </c>
      <c r="K598">
        <v>1</v>
      </c>
      <c r="L598">
        <v>2.4</v>
      </c>
      <c r="M598">
        <v>26.645</v>
      </c>
    </row>
    <row r="599" spans="1:13" x14ac:dyDescent="0.2">
      <c r="A599">
        <v>64</v>
      </c>
      <c r="B599" t="s">
        <v>95</v>
      </c>
      <c r="C599">
        <v>139</v>
      </c>
      <c r="D599">
        <v>183</v>
      </c>
      <c r="E599">
        <v>2.8</v>
      </c>
      <c r="F599">
        <v>13.2</v>
      </c>
      <c r="G599">
        <v>0</v>
      </c>
      <c r="H599">
        <v>97</v>
      </c>
      <c r="I599">
        <v>70</v>
      </c>
      <c r="J599">
        <v>30</v>
      </c>
      <c r="K599">
        <v>0</v>
      </c>
      <c r="L599">
        <v>1.8</v>
      </c>
      <c r="M599">
        <v>19.600000000000001</v>
      </c>
    </row>
    <row r="600" spans="1:13" x14ac:dyDescent="0.2">
      <c r="A600">
        <v>65</v>
      </c>
      <c r="B600" t="s">
        <v>95</v>
      </c>
      <c r="C600">
        <v>176</v>
      </c>
      <c r="D600">
        <v>181</v>
      </c>
      <c r="E600">
        <v>3.4550000000000001</v>
      </c>
      <c r="F600">
        <v>15.9</v>
      </c>
      <c r="G600">
        <v>1</v>
      </c>
      <c r="H600">
        <v>94.9</v>
      </c>
      <c r="I600">
        <v>73</v>
      </c>
      <c r="J600">
        <v>23</v>
      </c>
      <c r="K600">
        <v>1</v>
      </c>
      <c r="L600">
        <v>2.5</v>
      </c>
      <c r="M600">
        <v>25.85</v>
      </c>
    </row>
    <row r="601" spans="1:13" x14ac:dyDescent="0.2">
      <c r="A601">
        <v>66</v>
      </c>
      <c r="B601" t="s">
        <v>95</v>
      </c>
      <c r="C601">
        <v>203</v>
      </c>
      <c r="D601">
        <v>192</v>
      </c>
      <c r="E601">
        <v>2.9980000000000002</v>
      </c>
      <c r="F601">
        <v>14.5</v>
      </c>
      <c r="G601">
        <v>0</v>
      </c>
      <c r="H601">
        <v>105.2</v>
      </c>
      <c r="I601">
        <v>72</v>
      </c>
      <c r="J601">
        <v>29</v>
      </c>
      <c r="K601">
        <v>0</v>
      </c>
      <c r="L601">
        <v>2.5</v>
      </c>
      <c r="M601">
        <v>24.295000000000002</v>
      </c>
    </row>
    <row r="602" spans="1:13" x14ac:dyDescent="0.2">
      <c r="A602">
        <v>67</v>
      </c>
      <c r="B602" t="s">
        <v>95</v>
      </c>
      <c r="C602">
        <v>150</v>
      </c>
      <c r="D602">
        <v>190</v>
      </c>
      <c r="E602">
        <v>4.4400000000000004</v>
      </c>
      <c r="F602">
        <v>23</v>
      </c>
      <c r="G602">
        <v>1</v>
      </c>
      <c r="H602">
        <v>105.3</v>
      </c>
      <c r="I602">
        <v>76</v>
      </c>
      <c r="J602">
        <v>22</v>
      </c>
      <c r="K602">
        <v>0</v>
      </c>
      <c r="L602">
        <v>4</v>
      </c>
      <c r="M602">
        <v>36.020000000000003</v>
      </c>
    </row>
    <row r="603" spans="1:13" x14ac:dyDescent="0.2">
      <c r="A603">
        <v>68</v>
      </c>
      <c r="B603" t="s">
        <v>100</v>
      </c>
      <c r="C603">
        <v>228</v>
      </c>
      <c r="D603">
        <v>168</v>
      </c>
      <c r="E603">
        <v>3.0619999999999998</v>
      </c>
      <c r="F603">
        <v>13.2</v>
      </c>
      <c r="G603">
        <v>0</v>
      </c>
      <c r="H603">
        <v>98.9</v>
      </c>
      <c r="I603">
        <v>71</v>
      </c>
      <c r="J603">
        <v>25</v>
      </c>
      <c r="K603">
        <v>0</v>
      </c>
      <c r="L603">
        <v>2</v>
      </c>
      <c r="M603">
        <v>28.594999999999999</v>
      </c>
    </row>
    <row r="604" spans="1:13" x14ac:dyDescent="0.2">
      <c r="A604">
        <v>69</v>
      </c>
      <c r="B604" t="s">
        <v>100</v>
      </c>
      <c r="C604">
        <v>147</v>
      </c>
      <c r="D604">
        <v>168</v>
      </c>
      <c r="E604">
        <v>3.2</v>
      </c>
      <c r="F604">
        <v>13.2</v>
      </c>
      <c r="G604">
        <v>0</v>
      </c>
      <c r="H604">
        <v>98.9</v>
      </c>
      <c r="I604">
        <v>71</v>
      </c>
      <c r="J604">
        <v>29</v>
      </c>
      <c r="K604">
        <v>0</v>
      </c>
      <c r="L604">
        <v>1.4</v>
      </c>
      <c r="M604">
        <v>23.195</v>
      </c>
    </row>
    <row r="605" spans="1:13" x14ac:dyDescent="0.2">
      <c r="A605">
        <v>70</v>
      </c>
      <c r="B605" t="s">
        <v>100</v>
      </c>
      <c r="C605">
        <v>174</v>
      </c>
      <c r="D605">
        <v>169</v>
      </c>
      <c r="E605">
        <v>3.0449999999999999</v>
      </c>
      <c r="F605">
        <v>14.5</v>
      </c>
      <c r="G605">
        <v>0</v>
      </c>
      <c r="H605">
        <v>98.9</v>
      </c>
      <c r="I605">
        <v>72</v>
      </c>
      <c r="J605">
        <v>26</v>
      </c>
      <c r="K605">
        <v>1</v>
      </c>
      <c r="L605">
        <v>2</v>
      </c>
      <c r="M605">
        <v>20.895</v>
      </c>
    </row>
    <row r="606" spans="1:13" x14ac:dyDescent="0.2">
      <c r="A606">
        <v>71</v>
      </c>
      <c r="B606" t="s">
        <v>100</v>
      </c>
      <c r="C606">
        <v>147</v>
      </c>
      <c r="D606">
        <v>185</v>
      </c>
      <c r="E606">
        <v>2.8879999999999999</v>
      </c>
      <c r="F606">
        <v>13.2</v>
      </c>
      <c r="G606">
        <v>0</v>
      </c>
      <c r="H606">
        <v>98.9</v>
      </c>
      <c r="I606">
        <v>71</v>
      </c>
      <c r="J606">
        <v>30</v>
      </c>
      <c r="K606">
        <v>1</v>
      </c>
      <c r="L606">
        <v>1.4</v>
      </c>
      <c r="M606">
        <v>18.895</v>
      </c>
    </row>
    <row r="607" spans="1:13" x14ac:dyDescent="0.2">
      <c r="A607">
        <v>72</v>
      </c>
      <c r="B607" t="s">
        <v>100</v>
      </c>
      <c r="C607">
        <v>150</v>
      </c>
      <c r="D607">
        <v>192</v>
      </c>
      <c r="E607">
        <v>3.0430000000000001</v>
      </c>
      <c r="F607">
        <v>18.5</v>
      </c>
      <c r="G607">
        <v>0</v>
      </c>
      <c r="H607">
        <v>106.4</v>
      </c>
      <c r="I607">
        <v>72</v>
      </c>
      <c r="J607">
        <v>25</v>
      </c>
      <c r="K607">
        <v>0</v>
      </c>
      <c r="L607">
        <v>2</v>
      </c>
      <c r="M607">
        <v>25.295000000000002</v>
      </c>
    </row>
    <row r="608" spans="1:13" x14ac:dyDescent="0.2">
      <c r="A608">
        <v>73</v>
      </c>
      <c r="B608" t="s">
        <v>106</v>
      </c>
      <c r="C608">
        <v>187</v>
      </c>
      <c r="D608">
        <v>174</v>
      </c>
      <c r="E608">
        <v>3.5739999999999998</v>
      </c>
      <c r="F608">
        <v>14.2</v>
      </c>
      <c r="G608">
        <v>1</v>
      </c>
      <c r="H608">
        <v>100.5</v>
      </c>
      <c r="I608">
        <v>73</v>
      </c>
      <c r="J608">
        <v>23</v>
      </c>
      <c r="K608">
        <v>0</v>
      </c>
      <c r="L608">
        <v>2</v>
      </c>
      <c r="M608">
        <v>33.700000000000003</v>
      </c>
    </row>
    <row r="609" spans="1:13" x14ac:dyDescent="0.2">
      <c r="A609">
        <v>74</v>
      </c>
      <c r="B609" t="s">
        <v>106</v>
      </c>
      <c r="C609">
        <v>250</v>
      </c>
      <c r="D609">
        <v>187</v>
      </c>
      <c r="E609">
        <v>3.657</v>
      </c>
      <c r="F609">
        <v>14.5</v>
      </c>
      <c r="G609">
        <v>0</v>
      </c>
      <c r="H609">
        <v>104.9</v>
      </c>
      <c r="I609">
        <v>80</v>
      </c>
      <c r="J609">
        <v>23</v>
      </c>
      <c r="K609">
        <v>1</v>
      </c>
      <c r="L609">
        <v>2</v>
      </c>
      <c r="M609">
        <v>36.049999999999997</v>
      </c>
    </row>
    <row r="610" spans="1:13" x14ac:dyDescent="0.2">
      <c r="A610">
        <v>75</v>
      </c>
      <c r="B610" t="s">
        <v>106</v>
      </c>
      <c r="C610">
        <v>168</v>
      </c>
      <c r="D610">
        <v>187</v>
      </c>
      <c r="E610">
        <v>3.9550000000000001</v>
      </c>
      <c r="F610">
        <v>14.5</v>
      </c>
      <c r="G610">
        <v>1</v>
      </c>
      <c r="H610">
        <v>113.1</v>
      </c>
      <c r="I610">
        <v>73</v>
      </c>
      <c r="J610">
        <v>23</v>
      </c>
      <c r="K610">
        <v>1</v>
      </c>
      <c r="L610">
        <v>2</v>
      </c>
      <c r="M610">
        <v>39.65</v>
      </c>
    </row>
    <row r="614" spans="1:13" x14ac:dyDescent="0.2">
      <c r="A614" t="s">
        <v>113</v>
      </c>
    </row>
    <row r="615" spans="1:13" ht="17" thickBot="1" x14ac:dyDescent="0.25"/>
    <row r="616" spans="1:13" x14ac:dyDescent="0.2">
      <c r="A616" s="6" t="s">
        <v>114</v>
      </c>
      <c r="B616" s="6"/>
    </row>
    <row r="617" spans="1:13" x14ac:dyDescent="0.2">
      <c r="A617" s="2" t="s">
        <v>115</v>
      </c>
      <c r="B617" s="2">
        <v>0.84533767479627098</v>
      </c>
    </row>
    <row r="618" spans="1:13" x14ac:dyDescent="0.2">
      <c r="A618" s="2" t="s">
        <v>116</v>
      </c>
      <c r="B618" s="2">
        <v>0.71459578442996607</v>
      </c>
    </row>
    <row r="619" spans="1:13" x14ac:dyDescent="0.2">
      <c r="A619" s="2" t="s">
        <v>117</v>
      </c>
      <c r="B619" s="2">
        <v>0.69391431953358673</v>
      </c>
    </row>
    <row r="620" spans="1:13" x14ac:dyDescent="0.2">
      <c r="A620" s="2" t="s">
        <v>118</v>
      </c>
      <c r="B620" s="2">
        <v>11.038814316497383</v>
      </c>
    </row>
    <row r="621" spans="1:13" ht="17" thickBot="1" x14ac:dyDescent="0.25">
      <c r="A621" s="3" t="s">
        <v>119</v>
      </c>
      <c r="B621" s="3">
        <v>75</v>
      </c>
    </row>
    <row r="623" spans="1:13" ht="17" thickBot="1" x14ac:dyDescent="0.25">
      <c r="A623" t="s">
        <v>120</v>
      </c>
    </row>
    <row r="624" spans="1:13" x14ac:dyDescent="0.2">
      <c r="A624" s="4"/>
      <c r="B624" s="4" t="s">
        <v>125</v>
      </c>
      <c r="C624" s="4" t="s">
        <v>126</v>
      </c>
      <c r="D624" s="4" t="s">
        <v>127</v>
      </c>
      <c r="E624" s="4" t="s">
        <v>128</v>
      </c>
      <c r="F624" s="4" t="s">
        <v>129</v>
      </c>
    </row>
    <row r="625" spans="1:13" x14ac:dyDescent="0.2">
      <c r="A625" s="2" t="s">
        <v>121</v>
      </c>
      <c r="B625" s="2">
        <v>5</v>
      </c>
      <c r="C625" s="2">
        <v>21052.031604193246</v>
      </c>
      <c r="D625" s="2">
        <v>4210.4063208386488</v>
      </c>
      <c r="E625" s="2">
        <v>34.552474305389822</v>
      </c>
      <c r="F625" s="2">
        <v>1.6144787802426076E-17</v>
      </c>
    </row>
    <row r="626" spans="1:13" x14ac:dyDescent="0.2">
      <c r="A626" s="2" t="s">
        <v>122</v>
      </c>
      <c r="B626" s="2">
        <v>69</v>
      </c>
      <c r="C626" s="2">
        <v>8408.0240844734235</v>
      </c>
      <c r="D626" s="2">
        <v>121.85542151410759</v>
      </c>
      <c r="E626" s="2"/>
      <c r="F626" s="2"/>
    </row>
    <row r="627" spans="1:13" ht="17" thickBot="1" x14ac:dyDescent="0.25">
      <c r="A627" s="3" t="s">
        <v>123</v>
      </c>
      <c r="B627" s="3">
        <v>74</v>
      </c>
      <c r="C627" s="3">
        <v>29460.055688666667</v>
      </c>
      <c r="D627" s="3"/>
      <c r="E627" s="3"/>
      <c r="F627" s="3"/>
    </row>
    <row r="628" spans="1:13" ht="17" thickBot="1" x14ac:dyDescent="0.25"/>
    <row r="629" spans="1:13" x14ac:dyDescent="0.2">
      <c r="A629" s="4"/>
      <c r="B629" s="4" t="s">
        <v>130</v>
      </c>
      <c r="C629" s="4" t="s">
        <v>118</v>
      </c>
      <c r="D629" s="4" t="s">
        <v>131</v>
      </c>
      <c r="E629" s="4" t="s">
        <v>132</v>
      </c>
      <c r="F629" s="4" t="s">
        <v>133</v>
      </c>
      <c r="G629" s="4" t="s">
        <v>134</v>
      </c>
      <c r="H629" s="4" t="s">
        <v>135</v>
      </c>
      <c r="I629" s="4" t="s">
        <v>136</v>
      </c>
    </row>
    <row r="630" spans="1:13" x14ac:dyDescent="0.2">
      <c r="A630" s="2" t="s">
        <v>124</v>
      </c>
      <c r="B630" s="2">
        <v>67.749149975189127</v>
      </c>
      <c r="C630" s="2">
        <v>25.162719439048526</v>
      </c>
      <c r="D630" s="2">
        <v>2.692441496210193</v>
      </c>
      <c r="E630" s="2">
        <v>8.8948743828350506E-3</v>
      </c>
      <c r="F630" s="2">
        <v>17.550898198629554</v>
      </c>
      <c r="G630" s="2">
        <v>117.9474017517487</v>
      </c>
      <c r="H630" s="2">
        <v>17.550898198629554</v>
      </c>
      <c r="I630" s="2">
        <v>117.9474017517487</v>
      </c>
    </row>
    <row r="631" spans="1:13" x14ac:dyDescent="0.2">
      <c r="A631" s="2" t="s">
        <v>5</v>
      </c>
      <c r="B631" s="2">
        <v>0.15828474344553659</v>
      </c>
      <c r="C631" s="2">
        <v>1.9974199433150194E-2</v>
      </c>
      <c r="D631" s="2">
        <v>7.9244599502115314</v>
      </c>
      <c r="E631" s="2">
        <v>2.7477981649353744E-11</v>
      </c>
      <c r="F631" s="2">
        <v>0.11843730586593607</v>
      </c>
      <c r="G631" s="2">
        <v>0.19813218102513711</v>
      </c>
      <c r="H631" s="2">
        <v>0.11843730586593607</v>
      </c>
      <c r="I631" s="2">
        <v>0.19813218102513711</v>
      </c>
    </row>
    <row r="632" spans="1:13" x14ac:dyDescent="0.2">
      <c r="A632" s="2" t="s">
        <v>7</v>
      </c>
      <c r="B632" s="2">
        <v>-0.58804723942348391</v>
      </c>
      <c r="C632" s="2">
        <v>0.1608326795342582</v>
      </c>
      <c r="D632" s="2">
        <v>-3.6562671288345152</v>
      </c>
      <c r="E632" s="2">
        <v>4.9548800355339541E-4</v>
      </c>
      <c r="F632" s="2">
        <v>-0.90889965605976364</v>
      </c>
      <c r="G632" s="2">
        <v>-0.26719482278720419</v>
      </c>
      <c r="H632" s="2">
        <v>-0.90889965605976364</v>
      </c>
      <c r="I632" s="2">
        <v>-0.26719482278720419</v>
      </c>
    </row>
    <row r="633" spans="1:13" x14ac:dyDescent="0.2">
      <c r="A633" s="2" t="s">
        <v>8</v>
      </c>
      <c r="B633" s="2">
        <v>6.5822213396936853</v>
      </c>
      <c r="C633" s="2">
        <v>3.4637404991678018</v>
      </c>
      <c r="D633" s="2">
        <v>1.9003217305901321</v>
      </c>
      <c r="E633" s="2">
        <v>6.1569609556891183E-2</v>
      </c>
      <c r="F633" s="2">
        <v>-0.32775188824236867</v>
      </c>
      <c r="G633" s="2">
        <v>13.492194567629738</v>
      </c>
      <c r="H633" s="2">
        <v>-0.32775188824236867</v>
      </c>
      <c r="I633" s="2">
        <v>13.492194567629738</v>
      </c>
    </row>
    <row r="634" spans="1:13" x14ac:dyDescent="0.2">
      <c r="A634" s="2" t="s">
        <v>9</v>
      </c>
      <c r="B634" s="2">
        <v>1.1884220794996776</v>
      </c>
      <c r="C634" s="2">
        <v>0.61810256178006773</v>
      </c>
      <c r="D634" s="2">
        <v>1.9226939879963483</v>
      </c>
      <c r="E634" s="2">
        <v>5.8647054413344835E-2</v>
      </c>
      <c r="F634" s="2">
        <v>-4.4658792189505414E-2</v>
      </c>
      <c r="G634" s="2">
        <v>2.4215029511888604</v>
      </c>
      <c r="H634" s="2">
        <v>-4.4658792189505414E-2</v>
      </c>
      <c r="I634" s="2">
        <v>2.4215029511888604</v>
      </c>
    </row>
    <row r="635" spans="1:13" ht="17" thickBot="1" x14ac:dyDescent="0.25">
      <c r="A635" s="3" t="s">
        <v>111</v>
      </c>
      <c r="B635" s="3">
        <v>-4.3639671394428898</v>
      </c>
      <c r="C635" s="3">
        <v>3.2001043370367661</v>
      </c>
      <c r="D635" s="3">
        <v>-1.3636952673498883</v>
      </c>
      <c r="E635" s="3">
        <v>0.17709605475411572</v>
      </c>
      <c r="F635" s="3">
        <v>-10.748000614479167</v>
      </c>
      <c r="G635" s="3">
        <v>2.0200663355933868</v>
      </c>
      <c r="H635" s="3">
        <v>-10.748000614479167</v>
      </c>
      <c r="I635" s="3">
        <v>2.0200663355933868</v>
      </c>
    </row>
    <row r="636" spans="1:13" s="5" customFormat="1" x14ac:dyDescent="0.2">
      <c r="B636" s="5" t="s">
        <v>147</v>
      </c>
    </row>
    <row r="637" spans="1:13" s="7" customFormat="1" x14ac:dyDescent="0.2"/>
    <row r="638" spans="1:13" s="7" customFormat="1" x14ac:dyDescent="0.2">
      <c r="A638" t="s">
        <v>110</v>
      </c>
      <c r="B638" t="s">
        <v>0</v>
      </c>
      <c r="C638" t="s">
        <v>5</v>
      </c>
      <c r="D638" t="s">
        <v>7</v>
      </c>
      <c r="E638" t="s">
        <v>9</v>
      </c>
      <c r="F638" t="s">
        <v>8</v>
      </c>
      <c r="G638" t="s">
        <v>111</v>
      </c>
      <c r="H638" t="s">
        <v>6</v>
      </c>
      <c r="I638" t="s">
        <v>11</v>
      </c>
      <c r="J638" t="s">
        <v>10</v>
      </c>
      <c r="K638" t="s">
        <v>112</v>
      </c>
      <c r="L638" t="s">
        <v>4</v>
      </c>
      <c r="M638" s="1" t="s">
        <v>3</v>
      </c>
    </row>
    <row r="639" spans="1:13" s="7" customFormat="1" x14ac:dyDescent="0.2">
      <c r="A639">
        <v>1</v>
      </c>
      <c r="B639" t="s">
        <v>12</v>
      </c>
      <c r="C639">
        <v>290</v>
      </c>
      <c r="D639">
        <v>196</v>
      </c>
      <c r="E639">
        <v>19.5</v>
      </c>
      <c r="F639">
        <v>4.032</v>
      </c>
      <c r="G639">
        <v>1</v>
      </c>
      <c r="H639">
        <v>114</v>
      </c>
      <c r="I639">
        <v>78</v>
      </c>
      <c r="J639">
        <v>20</v>
      </c>
      <c r="K639">
        <v>1</v>
      </c>
      <c r="L639">
        <v>3.5</v>
      </c>
      <c r="M639">
        <v>44.4</v>
      </c>
    </row>
    <row r="640" spans="1:13" s="7" customFormat="1" x14ac:dyDescent="0.2">
      <c r="A640">
        <v>2</v>
      </c>
      <c r="B640" t="s">
        <v>12</v>
      </c>
      <c r="C640">
        <v>201</v>
      </c>
      <c r="D640">
        <v>182</v>
      </c>
      <c r="E640">
        <v>13.2</v>
      </c>
      <c r="F640">
        <v>3.0950000000000002</v>
      </c>
      <c r="G640">
        <v>0</v>
      </c>
      <c r="H640">
        <v>106.9</v>
      </c>
      <c r="I640">
        <v>71</v>
      </c>
      <c r="J640">
        <v>24</v>
      </c>
      <c r="K640">
        <v>0</v>
      </c>
      <c r="L640">
        <v>2.4</v>
      </c>
      <c r="M640">
        <v>25.9</v>
      </c>
    </row>
    <row r="641" spans="1:13" s="7" customFormat="1" x14ac:dyDescent="0.2">
      <c r="A641">
        <v>3</v>
      </c>
      <c r="B641" t="s">
        <v>12</v>
      </c>
      <c r="C641">
        <v>206</v>
      </c>
      <c r="D641">
        <v>191</v>
      </c>
      <c r="E641">
        <v>17.2</v>
      </c>
      <c r="F641">
        <v>3.5049999999999999</v>
      </c>
      <c r="G641">
        <v>0</v>
      </c>
      <c r="H641">
        <v>108.1</v>
      </c>
      <c r="I641">
        <v>73</v>
      </c>
      <c r="J641">
        <v>23</v>
      </c>
      <c r="K641">
        <v>0</v>
      </c>
      <c r="L641">
        <v>2.4</v>
      </c>
      <c r="M641">
        <v>33</v>
      </c>
    </row>
    <row r="642" spans="1:13" s="7" customFormat="1" x14ac:dyDescent="0.2">
      <c r="A642">
        <v>4</v>
      </c>
      <c r="B642" t="s">
        <v>12</v>
      </c>
      <c r="C642">
        <v>272</v>
      </c>
      <c r="D642">
        <v>187</v>
      </c>
      <c r="E642">
        <v>17.100000000000001</v>
      </c>
      <c r="F642">
        <v>3.7829999999999999</v>
      </c>
      <c r="G642">
        <v>1</v>
      </c>
      <c r="H642">
        <v>114.6</v>
      </c>
      <c r="I642">
        <v>75</v>
      </c>
      <c r="J642">
        <v>22</v>
      </c>
      <c r="K642">
        <v>0</v>
      </c>
      <c r="L642">
        <v>2</v>
      </c>
      <c r="M642">
        <v>37.6</v>
      </c>
    </row>
    <row r="643" spans="1:13" s="7" customFormat="1" x14ac:dyDescent="0.2">
      <c r="A643">
        <v>5</v>
      </c>
      <c r="B643" t="s">
        <v>17</v>
      </c>
      <c r="C643">
        <v>150</v>
      </c>
      <c r="D643">
        <v>178</v>
      </c>
      <c r="E643">
        <v>16.399999999999999</v>
      </c>
      <c r="F643">
        <v>2.9980000000000002</v>
      </c>
      <c r="G643">
        <v>0</v>
      </c>
      <c r="H643">
        <v>102.6</v>
      </c>
      <c r="I643">
        <v>68.2</v>
      </c>
      <c r="J643">
        <v>27</v>
      </c>
      <c r="K643">
        <v>1</v>
      </c>
      <c r="L643">
        <v>1.8</v>
      </c>
      <c r="M643">
        <v>23.99</v>
      </c>
    </row>
    <row r="644" spans="1:13" s="7" customFormat="1" x14ac:dyDescent="0.2">
      <c r="A644">
        <v>6</v>
      </c>
      <c r="B644" t="s">
        <v>17</v>
      </c>
      <c r="C644">
        <v>200</v>
      </c>
      <c r="D644">
        <v>192</v>
      </c>
      <c r="E644">
        <v>18.5</v>
      </c>
      <c r="F644">
        <v>3.5609999999999999</v>
      </c>
      <c r="G644">
        <v>0</v>
      </c>
      <c r="H644">
        <v>108.7</v>
      </c>
      <c r="I644">
        <v>76.099999999999994</v>
      </c>
      <c r="J644">
        <v>22</v>
      </c>
      <c r="K644">
        <v>0</v>
      </c>
      <c r="L644">
        <v>2.8</v>
      </c>
      <c r="M644">
        <v>33.950000000000003</v>
      </c>
    </row>
    <row r="645" spans="1:13" s="7" customFormat="1" x14ac:dyDescent="0.2">
      <c r="A645">
        <v>7</v>
      </c>
      <c r="B645" t="s">
        <v>17</v>
      </c>
      <c r="C645">
        <v>228</v>
      </c>
      <c r="D645">
        <v>177</v>
      </c>
      <c r="E645">
        <v>15.9</v>
      </c>
      <c r="F645">
        <v>3.9049999999999998</v>
      </c>
      <c r="G645">
        <v>1</v>
      </c>
      <c r="H645">
        <v>105.5</v>
      </c>
      <c r="I645">
        <v>73</v>
      </c>
      <c r="J645">
        <v>19</v>
      </c>
      <c r="K645">
        <v>0</v>
      </c>
      <c r="L645">
        <v>2</v>
      </c>
      <c r="M645">
        <v>34.700000000000003</v>
      </c>
    </row>
    <row r="646" spans="1:13" s="7" customFormat="1" x14ac:dyDescent="0.2">
      <c r="A646">
        <v>8</v>
      </c>
      <c r="B646" t="s">
        <v>17</v>
      </c>
      <c r="C646">
        <v>248</v>
      </c>
      <c r="D646">
        <v>200</v>
      </c>
      <c r="E646">
        <v>22.5</v>
      </c>
      <c r="F646">
        <v>4.7290000000000001</v>
      </c>
      <c r="G646">
        <v>1</v>
      </c>
      <c r="H646">
        <v>117.9</v>
      </c>
      <c r="I646">
        <v>78</v>
      </c>
      <c r="J646">
        <v>19</v>
      </c>
      <c r="K646">
        <v>0</v>
      </c>
      <c r="L646">
        <v>3</v>
      </c>
      <c r="M646">
        <v>53.55</v>
      </c>
    </row>
    <row r="647" spans="1:13" s="7" customFormat="1" x14ac:dyDescent="0.2">
      <c r="A647">
        <v>9</v>
      </c>
      <c r="B647" t="s">
        <v>17</v>
      </c>
      <c r="C647">
        <v>310</v>
      </c>
      <c r="D647">
        <v>198.2</v>
      </c>
      <c r="E647">
        <v>23.7</v>
      </c>
      <c r="F647">
        <v>3.9020000000000001</v>
      </c>
      <c r="G647">
        <v>0</v>
      </c>
      <c r="H647">
        <v>113</v>
      </c>
      <c r="I647">
        <v>74</v>
      </c>
      <c r="J647">
        <v>21</v>
      </c>
      <c r="K647">
        <v>1</v>
      </c>
      <c r="L647">
        <v>4.2</v>
      </c>
      <c r="M647">
        <v>62</v>
      </c>
    </row>
    <row r="648" spans="1:13" s="7" customFormat="1" x14ac:dyDescent="0.2">
      <c r="A648">
        <v>10</v>
      </c>
      <c r="B648" t="s">
        <v>23</v>
      </c>
      <c r="C648">
        <v>248</v>
      </c>
      <c r="D648">
        <v>187</v>
      </c>
      <c r="E648">
        <v>17.2</v>
      </c>
      <c r="F648">
        <v>4.4146999999999998</v>
      </c>
      <c r="G648">
        <v>1</v>
      </c>
      <c r="H648">
        <v>107.3</v>
      </c>
      <c r="I648">
        <v>76</v>
      </c>
      <c r="J648">
        <v>23</v>
      </c>
      <c r="K648">
        <v>1</v>
      </c>
      <c r="L648">
        <v>2</v>
      </c>
      <c r="M648">
        <v>51.1</v>
      </c>
    </row>
    <row r="649" spans="1:13" s="7" customFormat="1" x14ac:dyDescent="0.2">
      <c r="A649">
        <v>11</v>
      </c>
      <c r="B649" t="s">
        <v>23</v>
      </c>
      <c r="C649">
        <v>193</v>
      </c>
      <c r="D649">
        <v>186</v>
      </c>
      <c r="E649">
        <v>15.6</v>
      </c>
      <c r="F649">
        <v>3.5819999999999999</v>
      </c>
      <c r="G649">
        <v>0</v>
      </c>
      <c r="H649">
        <v>107.3</v>
      </c>
      <c r="I649">
        <v>72</v>
      </c>
      <c r="J649">
        <v>26</v>
      </c>
      <c r="K649">
        <v>0</v>
      </c>
      <c r="L649">
        <v>2</v>
      </c>
      <c r="M649">
        <v>40.75</v>
      </c>
    </row>
    <row r="650" spans="1:13" s="7" customFormat="1" x14ac:dyDescent="0.2">
      <c r="A650">
        <v>12</v>
      </c>
      <c r="B650" t="s">
        <v>23</v>
      </c>
      <c r="C650">
        <v>248</v>
      </c>
      <c r="D650">
        <v>195</v>
      </c>
      <c r="E650">
        <v>15</v>
      </c>
      <c r="F650">
        <v>3.746</v>
      </c>
      <c r="G650">
        <v>0</v>
      </c>
      <c r="H650">
        <v>111.4</v>
      </c>
      <c r="I650">
        <v>74</v>
      </c>
      <c r="J650">
        <v>25</v>
      </c>
      <c r="K650">
        <v>1</v>
      </c>
      <c r="L650">
        <v>3</v>
      </c>
      <c r="M650">
        <v>53.9</v>
      </c>
    </row>
    <row r="651" spans="1:13" s="7" customFormat="1" x14ac:dyDescent="0.2">
      <c r="A651">
        <v>13</v>
      </c>
      <c r="B651" t="s">
        <v>27</v>
      </c>
      <c r="C651">
        <v>200</v>
      </c>
      <c r="D651">
        <v>185</v>
      </c>
      <c r="E651">
        <v>14.3</v>
      </c>
      <c r="F651">
        <v>3.9790000000000001</v>
      </c>
      <c r="G651">
        <v>0</v>
      </c>
      <c r="H651">
        <v>109</v>
      </c>
      <c r="I651">
        <v>72</v>
      </c>
      <c r="J651">
        <v>21</v>
      </c>
      <c r="K651">
        <v>1</v>
      </c>
      <c r="L651">
        <v>3</v>
      </c>
      <c r="M651">
        <v>33.07</v>
      </c>
    </row>
    <row r="652" spans="1:13" s="7" customFormat="1" x14ac:dyDescent="0.2">
      <c r="A652">
        <v>14</v>
      </c>
      <c r="B652" t="s">
        <v>27</v>
      </c>
      <c r="C652">
        <v>138</v>
      </c>
      <c r="D652">
        <v>168</v>
      </c>
      <c r="E652">
        <v>14</v>
      </c>
      <c r="F652">
        <v>3.2370000000000001</v>
      </c>
      <c r="G652">
        <v>1</v>
      </c>
      <c r="H652">
        <v>109</v>
      </c>
      <c r="I652">
        <v>70</v>
      </c>
      <c r="J652">
        <v>25</v>
      </c>
      <c r="K652">
        <v>1</v>
      </c>
      <c r="L652">
        <v>1.4</v>
      </c>
      <c r="M652">
        <v>23.2</v>
      </c>
    </row>
    <row r="653" spans="1:13" s="7" customFormat="1" x14ac:dyDescent="0.2">
      <c r="A653">
        <v>15</v>
      </c>
      <c r="B653" t="s">
        <v>27</v>
      </c>
      <c r="C653">
        <v>310</v>
      </c>
      <c r="D653">
        <v>203</v>
      </c>
      <c r="E653">
        <v>19</v>
      </c>
      <c r="F653">
        <v>4.359</v>
      </c>
      <c r="G653">
        <v>1</v>
      </c>
      <c r="H653">
        <v>112.2</v>
      </c>
      <c r="I653">
        <v>79</v>
      </c>
      <c r="J653">
        <v>18</v>
      </c>
      <c r="K653">
        <v>1</v>
      </c>
      <c r="L653">
        <v>3.6</v>
      </c>
      <c r="M653">
        <v>40</v>
      </c>
    </row>
    <row r="654" spans="1:13" s="7" customFormat="1" x14ac:dyDescent="0.2">
      <c r="A654">
        <v>16</v>
      </c>
      <c r="B654" t="s">
        <v>27</v>
      </c>
      <c r="C654">
        <v>310</v>
      </c>
      <c r="D654">
        <v>198</v>
      </c>
      <c r="E654">
        <v>15.8</v>
      </c>
      <c r="F654">
        <v>3.49</v>
      </c>
      <c r="G654">
        <v>0</v>
      </c>
      <c r="H654">
        <v>113.8</v>
      </c>
      <c r="I654">
        <v>74</v>
      </c>
      <c r="J654">
        <v>25</v>
      </c>
      <c r="K654">
        <v>1</v>
      </c>
      <c r="L654">
        <v>2.5</v>
      </c>
      <c r="M654">
        <v>29.57</v>
      </c>
    </row>
    <row r="655" spans="1:13" s="7" customFormat="1" x14ac:dyDescent="0.2">
      <c r="A655">
        <v>17</v>
      </c>
      <c r="B655" t="s">
        <v>32</v>
      </c>
      <c r="C655">
        <v>268</v>
      </c>
      <c r="D655">
        <v>196</v>
      </c>
      <c r="E655">
        <v>19</v>
      </c>
      <c r="F655">
        <v>3.6520000000000001</v>
      </c>
      <c r="G655">
        <v>0</v>
      </c>
      <c r="H655">
        <v>107.4</v>
      </c>
      <c r="I655">
        <v>72</v>
      </c>
      <c r="J655">
        <v>22</v>
      </c>
      <c r="K655">
        <v>1</v>
      </c>
      <c r="L655">
        <v>2</v>
      </c>
      <c r="M655">
        <v>46.994999999999997</v>
      </c>
    </row>
    <row r="656" spans="1:13" s="7" customFormat="1" x14ac:dyDescent="0.2">
      <c r="A656">
        <v>18</v>
      </c>
      <c r="B656" t="s">
        <v>32</v>
      </c>
      <c r="C656">
        <v>272</v>
      </c>
      <c r="D656">
        <v>184</v>
      </c>
      <c r="E656">
        <v>16</v>
      </c>
      <c r="F656">
        <v>3.4180000000000001</v>
      </c>
      <c r="G656">
        <v>0</v>
      </c>
      <c r="H656">
        <v>108</v>
      </c>
      <c r="I656">
        <v>73</v>
      </c>
      <c r="J656">
        <v>22</v>
      </c>
      <c r="K656">
        <v>0</v>
      </c>
      <c r="L656">
        <v>2</v>
      </c>
      <c r="M656">
        <v>38.994999999999997</v>
      </c>
    </row>
    <row r="657" spans="1:13" s="7" customFormat="1" x14ac:dyDescent="0.2">
      <c r="A657">
        <v>19</v>
      </c>
      <c r="B657" t="s">
        <v>32</v>
      </c>
      <c r="C657">
        <v>304</v>
      </c>
      <c r="D657">
        <v>201</v>
      </c>
      <c r="E657">
        <v>19</v>
      </c>
      <c r="F657">
        <v>4.0209999999999999</v>
      </c>
      <c r="G657">
        <v>0</v>
      </c>
      <c r="H657">
        <v>115.3</v>
      </c>
      <c r="I657">
        <v>73</v>
      </c>
      <c r="J657">
        <v>19</v>
      </c>
      <c r="K657">
        <v>1</v>
      </c>
      <c r="L657">
        <v>3.6</v>
      </c>
      <c r="M657">
        <v>46.795000000000002</v>
      </c>
    </row>
    <row r="658" spans="1:13" s="7" customFormat="1" x14ac:dyDescent="0.2">
      <c r="A658">
        <v>20</v>
      </c>
      <c r="B658" t="s">
        <v>32</v>
      </c>
      <c r="C658">
        <v>420</v>
      </c>
      <c r="D658">
        <v>204</v>
      </c>
      <c r="E658">
        <v>26</v>
      </c>
      <c r="F658">
        <v>5.5720000000000001</v>
      </c>
      <c r="G658">
        <v>1</v>
      </c>
      <c r="H658">
        <v>117.5</v>
      </c>
      <c r="I658">
        <v>81</v>
      </c>
      <c r="J658">
        <v>14</v>
      </c>
      <c r="K658">
        <v>0</v>
      </c>
      <c r="L658">
        <v>6.2</v>
      </c>
      <c r="M658">
        <v>75.194999999999993</v>
      </c>
    </row>
    <row r="659" spans="1:13" s="7" customFormat="1" x14ac:dyDescent="0.2">
      <c r="A659">
        <v>21</v>
      </c>
      <c r="B659" t="s">
        <v>37</v>
      </c>
      <c r="C659">
        <v>160</v>
      </c>
      <c r="D659">
        <v>194</v>
      </c>
      <c r="E659">
        <v>15.8</v>
      </c>
      <c r="F659">
        <v>3.1259999999999999</v>
      </c>
      <c r="G659">
        <v>0</v>
      </c>
      <c r="H659">
        <v>111.4</v>
      </c>
      <c r="I659">
        <v>73</v>
      </c>
      <c r="J659">
        <v>29</v>
      </c>
      <c r="K659">
        <v>1</v>
      </c>
      <c r="L659">
        <v>2</v>
      </c>
      <c r="M659">
        <v>22.09</v>
      </c>
    </row>
    <row r="660" spans="1:13" s="7" customFormat="1" x14ac:dyDescent="0.2">
      <c r="A660">
        <v>22</v>
      </c>
      <c r="B660" t="s">
        <v>37</v>
      </c>
      <c r="C660">
        <v>345</v>
      </c>
      <c r="D660">
        <v>224</v>
      </c>
      <c r="E660">
        <v>31</v>
      </c>
      <c r="F660">
        <v>5.5860000000000003</v>
      </c>
      <c r="G660">
        <v>1</v>
      </c>
      <c r="H660">
        <v>130</v>
      </c>
      <c r="I660">
        <v>81</v>
      </c>
      <c r="J660">
        <v>15</v>
      </c>
      <c r="K660">
        <v>1</v>
      </c>
      <c r="L660">
        <v>5.3</v>
      </c>
      <c r="M660">
        <v>51.7</v>
      </c>
    </row>
    <row r="661" spans="1:13" s="7" customFormat="1" x14ac:dyDescent="0.2">
      <c r="A661">
        <v>23</v>
      </c>
      <c r="B661" t="s">
        <v>37</v>
      </c>
      <c r="C661">
        <v>305</v>
      </c>
      <c r="D661">
        <v>201</v>
      </c>
      <c r="E661">
        <v>18.5</v>
      </c>
      <c r="F661">
        <v>3.6819999999999999</v>
      </c>
      <c r="G661">
        <v>0</v>
      </c>
      <c r="H661">
        <v>111.7</v>
      </c>
      <c r="I661">
        <v>73</v>
      </c>
      <c r="J661">
        <v>19</v>
      </c>
      <c r="K661">
        <v>0</v>
      </c>
      <c r="L661">
        <v>3.6</v>
      </c>
      <c r="M661">
        <v>31.6</v>
      </c>
    </row>
    <row r="662" spans="1:13" s="7" customFormat="1" x14ac:dyDescent="0.2">
      <c r="A662">
        <v>24</v>
      </c>
      <c r="B662" t="s">
        <v>37</v>
      </c>
      <c r="C662">
        <v>275</v>
      </c>
      <c r="D662">
        <v>188</v>
      </c>
      <c r="E662">
        <v>16.8</v>
      </c>
      <c r="F662">
        <v>3.351</v>
      </c>
      <c r="G662">
        <v>0</v>
      </c>
      <c r="H662">
        <v>110.7</v>
      </c>
      <c r="I662">
        <v>75</v>
      </c>
      <c r="J662">
        <v>22</v>
      </c>
      <c r="K662">
        <v>1</v>
      </c>
      <c r="L662">
        <v>3.6</v>
      </c>
      <c r="M662">
        <v>25</v>
      </c>
    </row>
    <row r="663" spans="1:13" s="7" customFormat="1" x14ac:dyDescent="0.2">
      <c r="A663">
        <v>25</v>
      </c>
      <c r="B663" t="s">
        <v>42</v>
      </c>
      <c r="C663">
        <v>287</v>
      </c>
      <c r="D663">
        <v>204</v>
      </c>
      <c r="E663">
        <v>16</v>
      </c>
      <c r="F663">
        <v>2.911</v>
      </c>
      <c r="G663">
        <v>1</v>
      </c>
      <c r="H663">
        <v>108</v>
      </c>
      <c r="I663">
        <v>80</v>
      </c>
      <c r="J663">
        <v>27</v>
      </c>
      <c r="K663">
        <v>0</v>
      </c>
      <c r="L663">
        <v>3.6</v>
      </c>
      <c r="M663">
        <v>26.98</v>
      </c>
    </row>
    <row r="664" spans="1:13" s="7" customFormat="1" x14ac:dyDescent="0.2">
      <c r="A664">
        <v>26</v>
      </c>
      <c r="B664" t="s">
        <v>42</v>
      </c>
      <c r="C664">
        <v>168</v>
      </c>
      <c r="D664">
        <v>193</v>
      </c>
      <c r="E664">
        <v>16</v>
      </c>
      <c r="F664">
        <v>3.3319999999999999</v>
      </c>
      <c r="G664">
        <v>1</v>
      </c>
      <c r="H664">
        <v>106</v>
      </c>
      <c r="I664">
        <v>69.2</v>
      </c>
      <c r="J664">
        <v>24</v>
      </c>
      <c r="K664">
        <v>1</v>
      </c>
      <c r="L664">
        <v>2.5</v>
      </c>
      <c r="M664">
        <v>33.75</v>
      </c>
    </row>
    <row r="665" spans="1:13" s="7" customFormat="1" x14ac:dyDescent="0.2">
      <c r="A665">
        <v>27</v>
      </c>
      <c r="B665" t="s">
        <v>42</v>
      </c>
      <c r="C665">
        <v>363</v>
      </c>
      <c r="D665">
        <v>197.8</v>
      </c>
      <c r="E665">
        <v>17</v>
      </c>
      <c r="F665">
        <v>4.38</v>
      </c>
      <c r="G665">
        <v>0</v>
      </c>
      <c r="H665">
        <v>113</v>
      </c>
      <c r="I665">
        <v>74.400000000000006</v>
      </c>
      <c r="J665">
        <v>30</v>
      </c>
      <c r="K665">
        <v>0</v>
      </c>
      <c r="L665">
        <v>3.6</v>
      </c>
      <c r="M665">
        <v>29.47</v>
      </c>
    </row>
    <row r="666" spans="1:13" s="7" customFormat="1" x14ac:dyDescent="0.2">
      <c r="A666">
        <v>28</v>
      </c>
      <c r="B666" t="s">
        <v>45</v>
      </c>
      <c r="C666">
        <v>600</v>
      </c>
      <c r="D666">
        <v>176.7</v>
      </c>
      <c r="E666">
        <v>19</v>
      </c>
      <c r="F666">
        <v>3.375</v>
      </c>
      <c r="G666">
        <v>0</v>
      </c>
      <c r="H666">
        <v>96.2</v>
      </c>
      <c r="I666">
        <v>75.7</v>
      </c>
      <c r="J666">
        <v>16</v>
      </c>
      <c r="K666">
        <v>0</v>
      </c>
      <c r="L666">
        <v>8.4</v>
      </c>
      <c r="M666">
        <v>129.94999999999999</v>
      </c>
    </row>
    <row r="667" spans="1:13" s="7" customFormat="1" x14ac:dyDescent="0.2">
      <c r="A667">
        <v>29</v>
      </c>
      <c r="B667" t="s">
        <v>45</v>
      </c>
      <c r="C667">
        <v>150</v>
      </c>
      <c r="D667">
        <v>203</v>
      </c>
      <c r="E667">
        <v>20</v>
      </c>
      <c r="F667">
        <v>3.5329999999999999</v>
      </c>
      <c r="G667">
        <v>1</v>
      </c>
      <c r="H667">
        <v>113.3</v>
      </c>
      <c r="I667">
        <v>79</v>
      </c>
      <c r="J667">
        <v>24</v>
      </c>
      <c r="K667">
        <v>0</v>
      </c>
      <c r="L667">
        <v>2.4</v>
      </c>
      <c r="M667">
        <v>27.04</v>
      </c>
    </row>
    <row r="668" spans="1:13" s="7" customFormat="1" x14ac:dyDescent="0.2">
      <c r="A668">
        <v>30</v>
      </c>
      <c r="B668" t="s">
        <v>45</v>
      </c>
      <c r="C668">
        <v>293</v>
      </c>
      <c r="D668">
        <v>193.5</v>
      </c>
      <c r="E668">
        <v>25</v>
      </c>
      <c r="F668">
        <v>4.3940000000000001</v>
      </c>
      <c r="G668">
        <v>1</v>
      </c>
      <c r="H668">
        <v>115.7</v>
      </c>
      <c r="I668">
        <v>71.7</v>
      </c>
      <c r="J668">
        <v>17</v>
      </c>
      <c r="K668">
        <v>1</v>
      </c>
      <c r="L668">
        <v>5.7</v>
      </c>
      <c r="M668">
        <v>30.49</v>
      </c>
    </row>
    <row r="669" spans="1:13" s="7" customFormat="1" x14ac:dyDescent="0.2">
      <c r="A669">
        <v>31</v>
      </c>
      <c r="B669" t="s">
        <v>45</v>
      </c>
      <c r="C669">
        <v>300</v>
      </c>
      <c r="D669">
        <v>224.2</v>
      </c>
      <c r="E669">
        <v>26</v>
      </c>
      <c r="F669">
        <v>3.93</v>
      </c>
      <c r="G669">
        <v>0</v>
      </c>
      <c r="H669">
        <v>138.69999999999999</v>
      </c>
      <c r="I669">
        <v>79.3</v>
      </c>
      <c r="J669">
        <v>20</v>
      </c>
      <c r="K669">
        <v>0</v>
      </c>
      <c r="L669">
        <v>3.6</v>
      </c>
      <c r="M669">
        <v>29.47</v>
      </c>
    </row>
    <row r="670" spans="1:13" s="7" customFormat="1" x14ac:dyDescent="0.2">
      <c r="A670">
        <v>32</v>
      </c>
      <c r="B670" t="s">
        <v>50</v>
      </c>
      <c r="C670">
        <v>107</v>
      </c>
      <c r="D670">
        <v>172</v>
      </c>
      <c r="E670">
        <v>12.4</v>
      </c>
      <c r="F670">
        <v>2.9350000000000001</v>
      </c>
      <c r="G670">
        <v>0</v>
      </c>
      <c r="H670">
        <v>104.2</v>
      </c>
      <c r="I670">
        <v>72</v>
      </c>
      <c r="J670">
        <v>30</v>
      </c>
      <c r="K670">
        <v>1</v>
      </c>
      <c r="L670">
        <v>2</v>
      </c>
      <c r="M670">
        <v>17.95</v>
      </c>
    </row>
    <row r="671" spans="1:13" s="7" customFormat="1" x14ac:dyDescent="0.2">
      <c r="A671">
        <v>33</v>
      </c>
      <c r="B671" t="s">
        <v>50</v>
      </c>
      <c r="C671">
        <v>310</v>
      </c>
      <c r="D671">
        <v>183.2</v>
      </c>
      <c r="E671">
        <v>15.7</v>
      </c>
      <c r="F671">
        <v>3.2029999999999998</v>
      </c>
      <c r="G671">
        <v>0</v>
      </c>
      <c r="H671">
        <v>101.3</v>
      </c>
      <c r="I671">
        <v>73.099999999999994</v>
      </c>
      <c r="J671">
        <v>24</v>
      </c>
      <c r="K671">
        <v>1</v>
      </c>
      <c r="L671">
        <v>5</v>
      </c>
      <c r="M671">
        <v>26.67</v>
      </c>
    </row>
    <row r="672" spans="1:13" s="7" customFormat="1" x14ac:dyDescent="0.2">
      <c r="A672">
        <v>34</v>
      </c>
      <c r="B672" t="s">
        <v>50</v>
      </c>
      <c r="C672">
        <v>288</v>
      </c>
      <c r="D672">
        <v>203</v>
      </c>
      <c r="E672">
        <v>16</v>
      </c>
      <c r="F672">
        <v>3.3679999999999999</v>
      </c>
      <c r="G672">
        <v>0</v>
      </c>
      <c r="H672">
        <v>108.5</v>
      </c>
      <c r="I672">
        <v>76</v>
      </c>
      <c r="J672">
        <v>24</v>
      </c>
      <c r="K672">
        <v>1</v>
      </c>
      <c r="L672">
        <v>3</v>
      </c>
      <c r="M672">
        <v>27.8</v>
      </c>
    </row>
    <row r="673" spans="1:13" s="7" customFormat="1" x14ac:dyDescent="0.2">
      <c r="A673">
        <v>35</v>
      </c>
      <c r="B673" t="s">
        <v>54</v>
      </c>
      <c r="C673">
        <v>158</v>
      </c>
      <c r="D673">
        <v>177</v>
      </c>
      <c r="E673">
        <v>11.9</v>
      </c>
      <c r="F673">
        <v>2.339</v>
      </c>
      <c r="G673">
        <v>0</v>
      </c>
      <c r="H673">
        <v>103.2</v>
      </c>
      <c r="I673">
        <v>71</v>
      </c>
      <c r="J673">
        <v>32</v>
      </c>
      <c r="K673">
        <v>1</v>
      </c>
      <c r="L673">
        <v>1.5</v>
      </c>
      <c r="M673">
        <v>19.75</v>
      </c>
    </row>
    <row r="674" spans="1:13" s="7" customFormat="1" x14ac:dyDescent="0.2">
      <c r="A674">
        <v>36</v>
      </c>
      <c r="B674" t="s">
        <v>54</v>
      </c>
      <c r="C674">
        <v>192</v>
      </c>
      <c r="D674">
        <v>192</v>
      </c>
      <c r="E674">
        <v>17.100000000000001</v>
      </c>
      <c r="F674">
        <v>2.9319999999999999</v>
      </c>
      <c r="G674">
        <v>0</v>
      </c>
      <c r="H674">
        <v>106.9</v>
      </c>
      <c r="I674">
        <v>73</v>
      </c>
      <c r="J674">
        <v>30</v>
      </c>
      <c r="K674">
        <v>1</v>
      </c>
      <c r="L674">
        <v>2</v>
      </c>
      <c r="M674">
        <v>23.87</v>
      </c>
    </row>
    <row r="675" spans="1:13" s="7" customFormat="1" x14ac:dyDescent="0.2">
      <c r="A675">
        <v>37</v>
      </c>
      <c r="B675" t="s">
        <v>54</v>
      </c>
      <c r="C675">
        <v>184</v>
      </c>
      <c r="D675">
        <v>181</v>
      </c>
      <c r="E675">
        <v>15.3</v>
      </c>
      <c r="F675">
        <v>3.2189999999999999</v>
      </c>
      <c r="G675">
        <v>1</v>
      </c>
      <c r="H675">
        <v>103.2</v>
      </c>
      <c r="I675">
        <v>73</v>
      </c>
      <c r="J675">
        <v>28</v>
      </c>
      <c r="K675">
        <v>0</v>
      </c>
      <c r="L675">
        <v>2.4</v>
      </c>
      <c r="M675">
        <v>24.45</v>
      </c>
    </row>
    <row r="676" spans="1:13" s="7" customFormat="1" x14ac:dyDescent="0.2">
      <c r="A676">
        <v>38</v>
      </c>
      <c r="B676" t="s">
        <v>58</v>
      </c>
      <c r="C676">
        <v>120</v>
      </c>
      <c r="D676">
        <v>173</v>
      </c>
      <c r="E676">
        <v>11.9</v>
      </c>
      <c r="F676">
        <v>2.2400000000000002</v>
      </c>
      <c r="G676">
        <v>0</v>
      </c>
      <c r="H676">
        <v>96.1</v>
      </c>
      <c r="I676">
        <v>68</v>
      </c>
      <c r="J676">
        <v>33</v>
      </c>
      <c r="K676">
        <v>1</v>
      </c>
      <c r="L676">
        <v>1.6</v>
      </c>
      <c r="M676">
        <v>15.195</v>
      </c>
    </row>
    <row r="677" spans="1:13" s="7" customFormat="1" x14ac:dyDescent="0.2">
      <c r="A677">
        <v>39</v>
      </c>
      <c r="B677" t="s">
        <v>58</v>
      </c>
      <c r="C677">
        <v>178</v>
      </c>
      <c r="D677">
        <v>185.4</v>
      </c>
      <c r="E677">
        <v>18.5</v>
      </c>
      <c r="F677">
        <v>3.0720000000000001</v>
      </c>
      <c r="G677">
        <v>0</v>
      </c>
      <c r="H677">
        <v>106.3</v>
      </c>
      <c r="I677">
        <v>71.599999999999994</v>
      </c>
      <c r="J677">
        <v>28</v>
      </c>
      <c r="K677">
        <v>1</v>
      </c>
      <c r="L677">
        <v>2</v>
      </c>
      <c r="M677">
        <v>22.65</v>
      </c>
    </row>
    <row r="678" spans="1:13" s="7" customFormat="1" x14ac:dyDescent="0.2">
      <c r="A678">
        <v>40</v>
      </c>
      <c r="B678" t="s">
        <v>61</v>
      </c>
      <c r="C678">
        <v>300</v>
      </c>
      <c r="D678">
        <v>190</v>
      </c>
      <c r="E678">
        <v>18.5</v>
      </c>
      <c r="F678">
        <v>3.3420000000000001</v>
      </c>
      <c r="G678">
        <v>0</v>
      </c>
      <c r="H678">
        <v>108.3</v>
      </c>
      <c r="I678">
        <v>72</v>
      </c>
      <c r="J678">
        <v>25</v>
      </c>
      <c r="K678">
        <v>1</v>
      </c>
      <c r="L678">
        <v>3</v>
      </c>
      <c r="M678">
        <v>36.4</v>
      </c>
    </row>
    <row r="679" spans="1:13" s="7" customFormat="1" x14ac:dyDescent="0.2">
      <c r="A679">
        <v>41</v>
      </c>
      <c r="B679" t="s">
        <v>63</v>
      </c>
      <c r="C679">
        <v>247</v>
      </c>
      <c r="D679">
        <v>195</v>
      </c>
      <c r="E679">
        <v>18.399999999999999</v>
      </c>
      <c r="F679">
        <v>3.65</v>
      </c>
      <c r="G679">
        <v>0</v>
      </c>
      <c r="H679">
        <v>114.5</v>
      </c>
      <c r="I679">
        <v>78</v>
      </c>
      <c r="J679">
        <v>25</v>
      </c>
      <c r="K679">
        <v>0</v>
      </c>
      <c r="L679">
        <v>3</v>
      </c>
      <c r="M679">
        <v>51.1</v>
      </c>
    </row>
    <row r="680" spans="1:13" s="7" customFormat="1" x14ac:dyDescent="0.2">
      <c r="A680">
        <v>42</v>
      </c>
      <c r="B680" t="s">
        <v>65</v>
      </c>
      <c r="C680">
        <v>293</v>
      </c>
      <c r="D680">
        <v>189</v>
      </c>
      <c r="E680">
        <v>20</v>
      </c>
      <c r="F680">
        <v>3.194</v>
      </c>
      <c r="G680">
        <v>1</v>
      </c>
      <c r="H680">
        <v>101.4</v>
      </c>
      <c r="I680">
        <v>77</v>
      </c>
      <c r="J680">
        <v>20</v>
      </c>
      <c r="K680">
        <v>1</v>
      </c>
      <c r="L680">
        <v>3.6</v>
      </c>
      <c r="M680">
        <v>32.049999999999997</v>
      </c>
    </row>
    <row r="681" spans="1:13" s="7" customFormat="1" x14ac:dyDescent="0.2">
      <c r="A681">
        <v>43</v>
      </c>
      <c r="B681" t="s">
        <v>67</v>
      </c>
      <c r="C681">
        <v>215</v>
      </c>
      <c r="D681">
        <v>196</v>
      </c>
      <c r="E681">
        <v>18.5</v>
      </c>
      <c r="F681">
        <v>3.3730000000000002</v>
      </c>
      <c r="G681">
        <v>0</v>
      </c>
      <c r="H681">
        <v>105.1</v>
      </c>
      <c r="I681">
        <v>73</v>
      </c>
      <c r="J681">
        <v>43</v>
      </c>
      <c r="K681">
        <v>0</v>
      </c>
      <c r="L681">
        <v>2.5</v>
      </c>
      <c r="M681">
        <v>39.9</v>
      </c>
    </row>
    <row r="682" spans="1:13" s="7" customFormat="1" x14ac:dyDescent="0.2">
      <c r="A682">
        <v>44</v>
      </c>
      <c r="B682" t="s">
        <v>67</v>
      </c>
      <c r="C682">
        <v>416</v>
      </c>
      <c r="D682">
        <v>206</v>
      </c>
      <c r="E682">
        <v>22.5</v>
      </c>
      <c r="F682">
        <v>3.89</v>
      </c>
      <c r="G682">
        <v>0</v>
      </c>
      <c r="H682">
        <v>112.2</v>
      </c>
      <c r="I682">
        <v>75</v>
      </c>
      <c r="J682">
        <v>22</v>
      </c>
      <c r="K682">
        <v>0</v>
      </c>
      <c r="L682">
        <v>3.5</v>
      </c>
      <c r="M682">
        <v>75.45</v>
      </c>
    </row>
    <row r="683" spans="1:13" s="7" customFormat="1" x14ac:dyDescent="0.2">
      <c r="A683">
        <v>45</v>
      </c>
      <c r="B683" t="s">
        <v>67</v>
      </c>
      <c r="C683">
        <v>295</v>
      </c>
      <c r="D683">
        <v>193</v>
      </c>
      <c r="E683">
        <v>17.2</v>
      </c>
      <c r="F683">
        <v>3.9</v>
      </c>
      <c r="G683">
        <v>1</v>
      </c>
      <c r="H683">
        <v>103</v>
      </c>
      <c r="I683">
        <v>75</v>
      </c>
      <c r="J683">
        <v>21</v>
      </c>
      <c r="K683">
        <v>0</v>
      </c>
      <c r="L683">
        <v>3.5</v>
      </c>
      <c r="M683">
        <v>44.15</v>
      </c>
    </row>
    <row r="684" spans="1:13" s="7" customFormat="1" x14ac:dyDescent="0.2">
      <c r="A684">
        <v>46</v>
      </c>
      <c r="B684" t="s">
        <v>71</v>
      </c>
      <c r="C684">
        <v>305</v>
      </c>
      <c r="D684">
        <v>201</v>
      </c>
      <c r="E684">
        <v>20</v>
      </c>
      <c r="F684">
        <v>3.8679999999999999</v>
      </c>
      <c r="G684">
        <v>0</v>
      </c>
      <c r="H684">
        <v>109</v>
      </c>
      <c r="I684">
        <v>75</v>
      </c>
      <c r="J684">
        <v>18</v>
      </c>
      <c r="K684">
        <v>1</v>
      </c>
      <c r="L684">
        <v>2.7</v>
      </c>
      <c r="M684">
        <v>46.31</v>
      </c>
    </row>
    <row r="685" spans="1:13" s="7" customFormat="1" x14ac:dyDescent="0.2">
      <c r="A685">
        <v>47</v>
      </c>
      <c r="B685" t="s">
        <v>71</v>
      </c>
      <c r="C685">
        <v>450</v>
      </c>
      <c r="D685">
        <v>210</v>
      </c>
      <c r="E685">
        <v>30</v>
      </c>
      <c r="F685">
        <v>5.3929999999999998</v>
      </c>
      <c r="G685">
        <v>1</v>
      </c>
      <c r="H685">
        <v>119</v>
      </c>
      <c r="I685">
        <v>79.900000000000006</v>
      </c>
      <c r="J685">
        <v>16</v>
      </c>
      <c r="K685">
        <v>0</v>
      </c>
      <c r="L685">
        <v>3.5</v>
      </c>
      <c r="M685">
        <v>75.83</v>
      </c>
    </row>
    <row r="686" spans="1:13" s="7" customFormat="1" x14ac:dyDescent="0.2">
      <c r="A686">
        <v>48</v>
      </c>
      <c r="B686" t="s">
        <v>74</v>
      </c>
      <c r="C686">
        <v>255</v>
      </c>
      <c r="D686">
        <v>185</v>
      </c>
      <c r="E686">
        <v>16.399999999999999</v>
      </c>
      <c r="F686">
        <v>3.25</v>
      </c>
      <c r="G686">
        <v>0</v>
      </c>
      <c r="H686">
        <v>105.9</v>
      </c>
      <c r="I686">
        <v>71</v>
      </c>
      <c r="J686">
        <v>24</v>
      </c>
      <c r="K686">
        <v>0</v>
      </c>
      <c r="L686">
        <v>2</v>
      </c>
      <c r="M686">
        <v>41.4</v>
      </c>
    </row>
    <row r="687" spans="1:13" s="7" customFormat="1" x14ac:dyDescent="0.2">
      <c r="A687">
        <v>49</v>
      </c>
      <c r="B687" t="s">
        <v>74</v>
      </c>
      <c r="C687">
        <v>255</v>
      </c>
      <c r="D687">
        <v>189.4</v>
      </c>
      <c r="E687">
        <v>21.1</v>
      </c>
      <c r="F687">
        <v>3.823</v>
      </c>
      <c r="G687">
        <v>0</v>
      </c>
      <c r="H687">
        <v>111.5</v>
      </c>
      <c r="I687">
        <v>70.8</v>
      </c>
      <c r="J687">
        <v>25</v>
      </c>
      <c r="K687">
        <v>1</v>
      </c>
      <c r="L687">
        <v>3</v>
      </c>
      <c r="M687">
        <v>54.05</v>
      </c>
    </row>
    <row r="688" spans="1:13" s="7" customFormat="1" x14ac:dyDescent="0.2">
      <c r="A688">
        <v>50</v>
      </c>
      <c r="B688" t="s">
        <v>74</v>
      </c>
      <c r="C688">
        <v>362</v>
      </c>
      <c r="D688">
        <v>182</v>
      </c>
      <c r="E688">
        <v>21.1</v>
      </c>
      <c r="F688">
        <v>4.125</v>
      </c>
      <c r="G688">
        <v>0</v>
      </c>
      <c r="H688">
        <v>99</v>
      </c>
      <c r="I688">
        <v>74</v>
      </c>
      <c r="J688">
        <v>20</v>
      </c>
      <c r="K688">
        <v>1</v>
      </c>
      <c r="L688">
        <v>4.7</v>
      </c>
      <c r="M688">
        <v>91</v>
      </c>
    </row>
    <row r="689" spans="1:13" s="7" customFormat="1" x14ac:dyDescent="0.2">
      <c r="A689">
        <v>51</v>
      </c>
      <c r="B689" t="s">
        <v>74</v>
      </c>
      <c r="C689">
        <v>255</v>
      </c>
      <c r="D689">
        <v>187</v>
      </c>
      <c r="E689">
        <v>17.399999999999999</v>
      </c>
      <c r="F689">
        <v>4.3</v>
      </c>
      <c r="G689">
        <v>1</v>
      </c>
      <c r="H689">
        <v>113.1</v>
      </c>
      <c r="I689">
        <v>76</v>
      </c>
      <c r="J689">
        <v>22</v>
      </c>
      <c r="K689">
        <v>1</v>
      </c>
      <c r="L689">
        <v>3</v>
      </c>
      <c r="M689">
        <v>42.5</v>
      </c>
    </row>
    <row r="690" spans="1:13" s="7" customFormat="1" x14ac:dyDescent="0.2">
      <c r="A690">
        <v>52</v>
      </c>
      <c r="B690" t="s">
        <v>74</v>
      </c>
      <c r="C690">
        <v>329</v>
      </c>
      <c r="D690">
        <v>189</v>
      </c>
      <c r="E690">
        <v>24.6</v>
      </c>
      <c r="F690">
        <v>4.7510000000000003</v>
      </c>
      <c r="G690">
        <v>1</v>
      </c>
      <c r="H690">
        <v>114.8</v>
      </c>
      <c r="I690">
        <v>76</v>
      </c>
      <c r="J690">
        <v>23</v>
      </c>
      <c r="K690">
        <v>0</v>
      </c>
      <c r="L690">
        <v>5.5</v>
      </c>
      <c r="M690">
        <v>55.7</v>
      </c>
    </row>
    <row r="691" spans="1:13" s="7" customFormat="1" x14ac:dyDescent="0.2">
      <c r="A691">
        <v>53</v>
      </c>
      <c r="B691" t="s">
        <v>74</v>
      </c>
      <c r="C691">
        <v>362</v>
      </c>
      <c r="D691">
        <v>199</v>
      </c>
      <c r="E691">
        <v>23.2</v>
      </c>
      <c r="F691">
        <v>4.133</v>
      </c>
      <c r="G691">
        <v>0</v>
      </c>
      <c r="H691">
        <v>121.5</v>
      </c>
      <c r="I691">
        <v>75</v>
      </c>
      <c r="J691">
        <v>21</v>
      </c>
      <c r="K691">
        <v>1</v>
      </c>
      <c r="L691">
        <v>4</v>
      </c>
      <c r="M691">
        <v>94.25</v>
      </c>
    </row>
    <row r="692" spans="1:13" s="7" customFormat="1" x14ac:dyDescent="0.2">
      <c r="A692">
        <v>54</v>
      </c>
      <c r="B692" t="s">
        <v>81</v>
      </c>
      <c r="C692">
        <v>154</v>
      </c>
      <c r="D692">
        <v>173</v>
      </c>
      <c r="E692">
        <v>15.9</v>
      </c>
      <c r="F692">
        <v>3.3</v>
      </c>
      <c r="G692">
        <v>0</v>
      </c>
      <c r="H692">
        <v>100.8</v>
      </c>
      <c r="I692">
        <v>71</v>
      </c>
      <c r="J692">
        <v>26</v>
      </c>
      <c r="K692">
        <v>0</v>
      </c>
      <c r="L692">
        <v>1.5</v>
      </c>
      <c r="M692">
        <v>22.85</v>
      </c>
    </row>
    <row r="693" spans="1:13" s="7" customFormat="1" x14ac:dyDescent="0.2">
      <c r="A693">
        <v>55</v>
      </c>
      <c r="B693" t="s">
        <v>83</v>
      </c>
      <c r="C693">
        <v>124</v>
      </c>
      <c r="D693">
        <v>182</v>
      </c>
      <c r="E693">
        <v>13.2</v>
      </c>
      <c r="F693">
        <v>2.593</v>
      </c>
      <c r="G693">
        <v>0</v>
      </c>
      <c r="H693">
        <v>99.8</v>
      </c>
      <c r="I693">
        <v>69</v>
      </c>
      <c r="J693">
        <v>29</v>
      </c>
      <c r="K693">
        <v>0</v>
      </c>
      <c r="L693">
        <v>1.6</v>
      </c>
      <c r="M693">
        <v>17.89</v>
      </c>
    </row>
    <row r="694" spans="1:13" s="7" customFormat="1" x14ac:dyDescent="0.2">
      <c r="A694">
        <v>56</v>
      </c>
      <c r="B694" t="s">
        <v>83</v>
      </c>
      <c r="C694">
        <v>182</v>
      </c>
      <c r="D694">
        <v>193</v>
      </c>
      <c r="E694">
        <v>16.2</v>
      </c>
      <c r="F694">
        <v>3.012</v>
      </c>
      <c r="G694">
        <v>0</v>
      </c>
      <c r="H694">
        <v>103.1</v>
      </c>
      <c r="I694">
        <v>73</v>
      </c>
      <c r="J694">
        <v>28</v>
      </c>
      <c r="K694">
        <v>1</v>
      </c>
      <c r="L694">
        <v>2</v>
      </c>
      <c r="M694">
        <v>24.1</v>
      </c>
    </row>
    <row r="695" spans="1:13" s="7" customFormat="1" x14ac:dyDescent="0.2">
      <c r="A695">
        <v>57</v>
      </c>
      <c r="B695" t="s">
        <v>83</v>
      </c>
      <c r="C695">
        <v>170</v>
      </c>
      <c r="D695">
        <v>185</v>
      </c>
      <c r="E695">
        <v>14.5</v>
      </c>
      <c r="F695">
        <v>3.464</v>
      </c>
      <c r="G695">
        <v>1</v>
      </c>
      <c r="H695">
        <v>106.5</v>
      </c>
      <c r="I695">
        <v>72</v>
      </c>
      <c r="J695">
        <v>26</v>
      </c>
      <c r="K695">
        <v>1</v>
      </c>
      <c r="L695">
        <v>2.5</v>
      </c>
      <c r="M695">
        <v>25.2</v>
      </c>
    </row>
    <row r="696" spans="1:13" s="7" customFormat="1" x14ac:dyDescent="0.2">
      <c r="A696">
        <v>58</v>
      </c>
      <c r="B696" t="s">
        <v>83</v>
      </c>
      <c r="C696">
        <v>300</v>
      </c>
      <c r="D696">
        <v>193</v>
      </c>
      <c r="E696">
        <v>18.5</v>
      </c>
      <c r="F696">
        <v>3.294</v>
      </c>
      <c r="G696">
        <v>0</v>
      </c>
      <c r="H696">
        <v>108.3</v>
      </c>
      <c r="I696">
        <v>73</v>
      </c>
      <c r="J696">
        <v>20</v>
      </c>
      <c r="K696">
        <v>0</v>
      </c>
      <c r="L696">
        <v>3.5</v>
      </c>
      <c r="M696">
        <v>34.25</v>
      </c>
    </row>
    <row r="697" spans="1:13" s="7" customFormat="1" x14ac:dyDescent="0.2">
      <c r="A697">
        <v>59</v>
      </c>
      <c r="B697" t="s">
        <v>88</v>
      </c>
      <c r="C697">
        <v>265</v>
      </c>
      <c r="D697">
        <v>172</v>
      </c>
      <c r="E697">
        <v>17</v>
      </c>
      <c r="F697">
        <v>2.8879999999999999</v>
      </c>
      <c r="G697">
        <v>0</v>
      </c>
      <c r="H697">
        <v>95.2</v>
      </c>
      <c r="I697">
        <v>71</v>
      </c>
      <c r="J697">
        <v>22</v>
      </c>
      <c r="K697">
        <v>0</v>
      </c>
      <c r="L697">
        <v>2.7</v>
      </c>
      <c r="M697">
        <v>59</v>
      </c>
    </row>
    <row r="698" spans="1:13" s="7" customFormat="1" x14ac:dyDescent="0.2">
      <c r="A698">
        <v>60</v>
      </c>
      <c r="B698" t="s">
        <v>88</v>
      </c>
      <c r="C698">
        <v>335</v>
      </c>
      <c r="D698">
        <v>194</v>
      </c>
      <c r="E698">
        <v>17</v>
      </c>
      <c r="F698">
        <v>4.58</v>
      </c>
      <c r="G698">
        <v>0</v>
      </c>
      <c r="H698">
        <v>92.6</v>
      </c>
      <c r="I698">
        <v>78</v>
      </c>
      <c r="J698">
        <v>19</v>
      </c>
      <c r="K698">
        <v>1</v>
      </c>
      <c r="L698">
        <v>3</v>
      </c>
      <c r="M698">
        <v>66.8</v>
      </c>
    </row>
    <row r="699" spans="1:13" s="7" customFormat="1" x14ac:dyDescent="0.2">
      <c r="A699">
        <v>61</v>
      </c>
      <c r="B699" t="s">
        <v>91</v>
      </c>
      <c r="C699">
        <v>268</v>
      </c>
      <c r="D699">
        <v>181</v>
      </c>
      <c r="E699">
        <v>15.9</v>
      </c>
      <c r="F699">
        <v>3.294</v>
      </c>
      <c r="G699">
        <v>0</v>
      </c>
      <c r="H699">
        <v>104</v>
      </c>
      <c r="I699">
        <v>71</v>
      </c>
      <c r="J699">
        <v>21</v>
      </c>
      <c r="K699">
        <v>1</v>
      </c>
      <c r="L699">
        <v>2.5</v>
      </c>
      <c r="M699">
        <v>27.495000000000001</v>
      </c>
    </row>
    <row r="700" spans="1:13" s="7" customFormat="1" x14ac:dyDescent="0.2">
      <c r="A700">
        <v>62</v>
      </c>
      <c r="B700" t="s">
        <v>91</v>
      </c>
      <c r="C700">
        <v>182</v>
      </c>
      <c r="D700">
        <v>182</v>
      </c>
      <c r="E700">
        <v>16.600000000000001</v>
      </c>
      <c r="F700">
        <v>3.125</v>
      </c>
      <c r="G700">
        <v>1</v>
      </c>
      <c r="H700">
        <v>99.4</v>
      </c>
      <c r="I700">
        <v>71</v>
      </c>
      <c r="J700">
        <v>26</v>
      </c>
      <c r="K700">
        <v>1</v>
      </c>
      <c r="L700">
        <v>2.5</v>
      </c>
      <c r="M700">
        <v>24.495000000000001</v>
      </c>
    </row>
    <row r="701" spans="1:13" s="7" customFormat="1" x14ac:dyDescent="0.2">
      <c r="A701">
        <v>63</v>
      </c>
      <c r="B701" t="s">
        <v>91</v>
      </c>
      <c r="C701">
        <v>182</v>
      </c>
      <c r="D701">
        <v>191</v>
      </c>
      <c r="E701">
        <v>18.5</v>
      </c>
      <c r="F701">
        <v>3.415</v>
      </c>
      <c r="G701">
        <v>1</v>
      </c>
      <c r="H701">
        <v>103.5</v>
      </c>
      <c r="I701">
        <v>73</v>
      </c>
      <c r="J701">
        <v>26</v>
      </c>
      <c r="K701">
        <v>1</v>
      </c>
      <c r="L701">
        <v>2.4</v>
      </c>
      <c r="M701">
        <v>26.645</v>
      </c>
    </row>
    <row r="702" spans="1:13" s="7" customFormat="1" x14ac:dyDescent="0.2">
      <c r="A702">
        <v>64</v>
      </c>
      <c r="B702" t="s">
        <v>95</v>
      </c>
      <c r="C702">
        <v>139</v>
      </c>
      <c r="D702">
        <v>183</v>
      </c>
      <c r="E702">
        <v>13.2</v>
      </c>
      <c r="F702">
        <v>2.8</v>
      </c>
      <c r="G702">
        <v>0</v>
      </c>
      <c r="H702">
        <v>97</v>
      </c>
      <c r="I702">
        <v>70</v>
      </c>
      <c r="J702">
        <v>30</v>
      </c>
      <c r="K702">
        <v>0</v>
      </c>
      <c r="L702">
        <v>1.8</v>
      </c>
      <c r="M702">
        <v>19.600000000000001</v>
      </c>
    </row>
    <row r="703" spans="1:13" s="7" customFormat="1" x14ac:dyDescent="0.2">
      <c r="A703">
        <v>65</v>
      </c>
      <c r="B703" t="s">
        <v>95</v>
      </c>
      <c r="C703">
        <v>176</v>
      </c>
      <c r="D703">
        <v>181</v>
      </c>
      <c r="E703">
        <v>15.9</v>
      </c>
      <c r="F703">
        <v>3.4550000000000001</v>
      </c>
      <c r="G703">
        <v>1</v>
      </c>
      <c r="H703">
        <v>94.9</v>
      </c>
      <c r="I703">
        <v>73</v>
      </c>
      <c r="J703">
        <v>23</v>
      </c>
      <c r="K703">
        <v>1</v>
      </c>
      <c r="L703">
        <v>2.5</v>
      </c>
      <c r="M703">
        <v>25.85</v>
      </c>
    </row>
    <row r="704" spans="1:13" s="7" customFormat="1" x14ac:dyDescent="0.2">
      <c r="A704">
        <v>66</v>
      </c>
      <c r="B704" t="s">
        <v>95</v>
      </c>
      <c r="C704">
        <v>203</v>
      </c>
      <c r="D704">
        <v>192</v>
      </c>
      <c r="E704">
        <v>14.5</v>
      </c>
      <c r="F704">
        <v>2.9980000000000002</v>
      </c>
      <c r="G704">
        <v>0</v>
      </c>
      <c r="H704">
        <v>105.2</v>
      </c>
      <c r="I704">
        <v>72</v>
      </c>
      <c r="J704">
        <v>29</v>
      </c>
      <c r="K704">
        <v>0</v>
      </c>
      <c r="L704">
        <v>2.5</v>
      </c>
      <c r="M704">
        <v>24.295000000000002</v>
      </c>
    </row>
    <row r="705" spans="1:13" s="7" customFormat="1" x14ac:dyDescent="0.2">
      <c r="A705">
        <v>67</v>
      </c>
      <c r="B705" t="s">
        <v>95</v>
      </c>
      <c r="C705">
        <v>150</v>
      </c>
      <c r="D705">
        <v>190</v>
      </c>
      <c r="E705">
        <v>23</v>
      </c>
      <c r="F705">
        <v>4.4400000000000004</v>
      </c>
      <c r="G705">
        <v>1</v>
      </c>
      <c r="H705">
        <v>105.3</v>
      </c>
      <c r="I705">
        <v>76</v>
      </c>
      <c r="J705">
        <v>22</v>
      </c>
      <c r="K705">
        <v>0</v>
      </c>
      <c r="L705">
        <v>4</v>
      </c>
      <c r="M705">
        <v>36.020000000000003</v>
      </c>
    </row>
    <row r="706" spans="1:13" s="7" customFormat="1" x14ac:dyDescent="0.2">
      <c r="A706">
        <v>68</v>
      </c>
      <c r="B706" t="s">
        <v>100</v>
      </c>
      <c r="C706">
        <v>228</v>
      </c>
      <c r="D706">
        <v>168</v>
      </c>
      <c r="E706">
        <v>13.2</v>
      </c>
      <c r="F706">
        <v>3.0619999999999998</v>
      </c>
      <c r="G706">
        <v>0</v>
      </c>
      <c r="H706">
        <v>98.9</v>
      </c>
      <c r="I706">
        <v>71</v>
      </c>
      <c r="J706">
        <v>25</v>
      </c>
      <c r="K706">
        <v>0</v>
      </c>
      <c r="L706">
        <v>2</v>
      </c>
      <c r="M706">
        <v>28.594999999999999</v>
      </c>
    </row>
    <row r="707" spans="1:13" s="7" customFormat="1" x14ac:dyDescent="0.2">
      <c r="A707">
        <v>69</v>
      </c>
      <c r="B707" t="s">
        <v>100</v>
      </c>
      <c r="C707">
        <v>147</v>
      </c>
      <c r="D707">
        <v>168</v>
      </c>
      <c r="E707">
        <v>13.2</v>
      </c>
      <c r="F707">
        <v>3.2</v>
      </c>
      <c r="G707">
        <v>0</v>
      </c>
      <c r="H707">
        <v>98.9</v>
      </c>
      <c r="I707">
        <v>71</v>
      </c>
      <c r="J707">
        <v>29</v>
      </c>
      <c r="K707">
        <v>0</v>
      </c>
      <c r="L707">
        <v>1.4</v>
      </c>
      <c r="M707">
        <v>23.195</v>
      </c>
    </row>
    <row r="708" spans="1:13" s="7" customFormat="1" x14ac:dyDescent="0.2">
      <c r="A708">
        <v>70</v>
      </c>
      <c r="B708" t="s">
        <v>100</v>
      </c>
      <c r="C708">
        <v>174</v>
      </c>
      <c r="D708">
        <v>169</v>
      </c>
      <c r="E708">
        <v>14.5</v>
      </c>
      <c r="F708">
        <v>3.0449999999999999</v>
      </c>
      <c r="G708">
        <v>0</v>
      </c>
      <c r="H708">
        <v>98.9</v>
      </c>
      <c r="I708">
        <v>72</v>
      </c>
      <c r="J708">
        <v>26</v>
      </c>
      <c r="K708">
        <v>1</v>
      </c>
      <c r="L708">
        <v>2</v>
      </c>
      <c r="M708">
        <v>20.895</v>
      </c>
    </row>
    <row r="709" spans="1:13" s="7" customFormat="1" x14ac:dyDescent="0.2">
      <c r="A709">
        <v>71</v>
      </c>
      <c r="B709" t="s">
        <v>100</v>
      </c>
      <c r="C709">
        <v>147</v>
      </c>
      <c r="D709">
        <v>185</v>
      </c>
      <c r="E709">
        <v>13.2</v>
      </c>
      <c r="F709">
        <v>2.8879999999999999</v>
      </c>
      <c r="G709">
        <v>0</v>
      </c>
      <c r="H709">
        <v>98.9</v>
      </c>
      <c r="I709">
        <v>71</v>
      </c>
      <c r="J709">
        <v>30</v>
      </c>
      <c r="K709">
        <v>1</v>
      </c>
      <c r="L709">
        <v>1.4</v>
      </c>
      <c r="M709">
        <v>18.895</v>
      </c>
    </row>
    <row r="710" spans="1:13" s="7" customFormat="1" x14ac:dyDescent="0.2">
      <c r="A710">
        <v>72</v>
      </c>
      <c r="B710" t="s">
        <v>100</v>
      </c>
      <c r="C710">
        <v>150</v>
      </c>
      <c r="D710">
        <v>192</v>
      </c>
      <c r="E710">
        <v>18.5</v>
      </c>
      <c r="F710">
        <v>3.0430000000000001</v>
      </c>
      <c r="G710">
        <v>0</v>
      </c>
      <c r="H710">
        <v>106.4</v>
      </c>
      <c r="I710">
        <v>72</v>
      </c>
      <c r="J710">
        <v>25</v>
      </c>
      <c r="K710">
        <v>0</v>
      </c>
      <c r="L710">
        <v>2</v>
      </c>
      <c r="M710">
        <v>25.295000000000002</v>
      </c>
    </row>
    <row r="711" spans="1:13" s="7" customFormat="1" x14ac:dyDescent="0.2">
      <c r="A711">
        <v>73</v>
      </c>
      <c r="B711" t="s">
        <v>106</v>
      </c>
      <c r="C711">
        <v>187</v>
      </c>
      <c r="D711">
        <v>174</v>
      </c>
      <c r="E711">
        <v>14.2</v>
      </c>
      <c r="F711">
        <v>3.5739999999999998</v>
      </c>
      <c r="G711">
        <v>1</v>
      </c>
      <c r="H711">
        <v>100.5</v>
      </c>
      <c r="I711">
        <v>73</v>
      </c>
      <c r="J711">
        <v>23</v>
      </c>
      <c r="K711">
        <v>0</v>
      </c>
      <c r="L711">
        <v>2</v>
      </c>
      <c r="M711">
        <v>33.700000000000003</v>
      </c>
    </row>
    <row r="712" spans="1:13" s="7" customFormat="1" x14ac:dyDescent="0.2">
      <c r="A712">
        <v>74</v>
      </c>
      <c r="B712" t="s">
        <v>106</v>
      </c>
      <c r="C712">
        <v>250</v>
      </c>
      <c r="D712">
        <v>187</v>
      </c>
      <c r="E712">
        <v>14.5</v>
      </c>
      <c r="F712">
        <v>3.657</v>
      </c>
      <c r="G712">
        <v>0</v>
      </c>
      <c r="H712">
        <v>104.9</v>
      </c>
      <c r="I712">
        <v>80</v>
      </c>
      <c r="J712">
        <v>23</v>
      </c>
      <c r="K712">
        <v>1</v>
      </c>
      <c r="L712">
        <v>2</v>
      </c>
      <c r="M712">
        <v>36.049999999999997</v>
      </c>
    </row>
    <row r="713" spans="1:13" s="7" customFormat="1" x14ac:dyDescent="0.2">
      <c r="A713">
        <v>75</v>
      </c>
      <c r="B713" t="s">
        <v>106</v>
      </c>
      <c r="C713">
        <v>168</v>
      </c>
      <c r="D713">
        <v>187</v>
      </c>
      <c r="E713">
        <v>14.5</v>
      </c>
      <c r="F713">
        <v>3.9550000000000001</v>
      </c>
      <c r="G713">
        <v>1</v>
      </c>
      <c r="H713">
        <v>113.1</v>
      </c>
      <c r="I713">
        <v>73</v>
      </c>
      <c r="J713">
        <v>23</v>
      </c>
      <c r="K713">
        <v>1</v>
      </c>
      <c r="L713">
        <v>2</v>
      </c>
      <c r="M713">
        <v>39.65</v>
      </c>
    </row>
    <row r="714" spans="1:13" s="7" customFormat="1" x14ac:dyDescent="0.2"/>
    <row r="716" spans="1:13" x14ac:dyDescent="0.2">
      <c r="A716" t="s">
        <v>113</v>
      </c>
    </row>
    <row r="717" spans="1:13" ht="17" thickBot="1" x14ac:dyDescent="0.25"/>
    <row r="718" spans="1:13" x14ac:dyDescent="0.2">
      <c r="A718" s="6" t="s">
        <v>114</v>
      </c>
      <c r="B718" s="6"/>
    </row>
    <row r="719" spans="1:13" x14ac:dyDescent="0.2">
      <c r="A719" s="2" t="s">
        <v>115</v>
      </c>
      <c r="B719" s="2">
        <v>0.84077563359529939</v>
      </c>
    </row>
    <row r="720" spans="1:13" x14ac:dyDescent="0.2">
      <c r="A720" s="2" t="s">
        <v>116</v>
      </c>
      <c r="B720" s="2">
        <v>0.70690366604757704</v>
      </c>
    </row>
    <row r="721" spans="1:9" x14ac:dyDescent="0.2">
      <c r="A721" s="2" t="s">
        <v>117</v>
      </c>
      <c r="B721" s="2">
        <v>0.69015530410743853</v>
      </c>
    </row>
    <row r="722" spans="1:9" x14ac:dyDescent="0.2">
      <c r="A722" s="2" t="s">
        <v>118</v>
      </c>
      <c r="B722" s="2">
        <v>11.106390901755894</v>
      </c>
    </row>
    <row r="723" spans="1:9" ht="17" thickBot="1" x14ac:dyDescent="0.25">
      <c r="A723" s="3" t="s">
        <v>119</v>
      </c>
      <c r="B723" s="3">
        <v>75</v>
      </c>
    </row>
    <row r="725" spans="1:9" ht="17" thickBot="1" x14ac:dyDescent="0.25">
      <c r="A725" t="s">
        <v>120</v>
      </c>
    </row>
    <row r="726" spans="1:9" x14ac:dyDescent="0.2">
      <c r="A726" s="4"/>
      <c r="B726" s="4" t="s">
        <v>125</v>
      </c>
      <c r="C726" s="4" t="s">
        <v>126</v>
      </c>
      <c r="D726" s="4" t="s">
        <v>127</v>
      </c>
      <c r="E726" s="4" t="s">
        <v>128</v>
      </c>
      <c r="F726" s="4" t="s">
        <v>129</v>
      </c>
    </row>
    <row r="727" spans="1:9" x14ac:dyDescent="0.2">
      <c r="A727" s="2" t="s">
        <v>121</v>
      </c>
      <c r="B727" s="2">
        <v>4</v>
      </c>
      <c r="C727" s="2">
        <v>20825.421368284246</v>
      </c>
      <c r="D727" s="2">
        <v>5206.3553420710614</v>
      </c>
      <c r="E727" s="2">
        <v>42.207331593034162</v>
      </c>
      <c r="F727" s="2">
        <v>5.7016366354176784E-18</v>
      </c>
    </row>
    <row r="728" spans="1:9" x14ac:dyDescent="0.2">
      <c r="A728" s="2" t="s">
        <v>122</v>
      </c>
      <c r="B728" s="2">
        <v>70</v>
      </c>
      <c r="C728" s="2">
        <v>8634.6343203824272</v>
      </c>
      <c r="D728" s="2">
        <v>123.3519188626061</v>
      </c>
      <c r="E728" s="2"/>
      <c r="F728" s="2"/>
    </row>
    <row r="729" spans="1:9" ht="17" thickBot="1" x14ac:dyDescent="0.25">
      <c r="A729" s="3" t="s">
        <v>123</v>
      </c>
      <c r="B729" s="3">
        <v>74</v>
      </c>
      <c r="C729" s="3">
        <v>29460.055688666675</v>
      </c>
      <c r="D729" s="3"/>
      <c r="E729" s="3"/>
      <c r="F729" s="3"/>
    </row>
    <row r="730" spans="1:9" ht="17" thickBot="1" x14ac:dyDescent="0.25"/>
    <row r="731" spans="1:9" x14ac:dyDescent="0.2">
      <c r="A731" s="4"/>
      <c r="B731" s="4" t="s">
        <v>130</v>
      </c>
      <c r="C731" s="4" t="s">
        <v>118</v>
      </c>
      <c r="D731" s="4" t="s">
        <v>131</v>
      </c>
      <c r="E731" s="4" t="s">
        <v>132</v>
      </c>
      <c r="F731" s="4" t="s">
        <v>133</v>
      </c>
      <c r="G731" s="4" t="s">
        <v>134</v>
      </c>
      <c r="H731" s="4" t="s">
        <v>135</v>
      </c>
      <c r="I731" s="4" t="s">
        <v>136</v>
      </c>
    </row>
    <row r="732" spans="1:9" x14ac:dyDescent="0.2">
      <c r="A732" s="2" t="s">
        <v>124</v>
      </c>
      <c r="B732" s="2">
        <v>67.139284043022229</v>
      </c>
      <c r="C732" s="2">
        <v>25.312759871768652</v>
      </c>
      <c r="D732" s="2">
        <v>2.6523889288699309</v>
      </c>
      <c r="E732" s="2">
        <v>9.8803299059656326E-3</v>
      </c>
      <c r="F732" s="2">
        <v>16.654576353414399</v>
      </c>
      <c r="G732" s="2">
        <v>117.62399173263006</v>
      </c>
      <c r="H732" s="2">
        <v>16.654576353414399</v>
      </c>
      <c r="I732" s="2">
        <v>117.62399173263006</v>
      </c>
    </row>
    <row r="733" spans="1:9" x14ac:dyDescent="0.2">
      <c r="A733" s="2" t="s">
        <v>5</v>
      </c>
      <c r="B733" s="2">
        <v>0.1669835309583014</v>
      </c>
      <c r="C733" s="2">
        <v>1.9044135636545931E-2</v>
      </c>
      <c r="D733" s="2">
        <v>8.7682389027863223</v>
      </c>
      <c r="E733" s="2">
        <v>7.0405843764598904E-13</v>
      </c>
      <c r="F733" s="2">
        <v>0.12900120008317004</v>
      </c>
      <c r="G733" s="2">
        <v>0.20496586183343277</v>
      </c>
      <c r="H733" s="2">
        <v>0.12900120008317004</v>
      </c>
      <c r="I733" s="2">
        <v>0.20496586183343277</v>
      </c>
    </row>
    <row r="734" spans="1:9" x14ac:dyDescent="0.2">
      <c r="A734" s="2" t="s">
        <v>7</v>
      </c>
      <c r="B734" s="2">
        <v>-0.55875981577435074</v>
      </c>
      <c r="C734" s="2">
        <v>0.16036807082778268</v>
      </c>
      <c r="D734" s="2">
        <v>-3.4842335690026234</v>
      </c>
      <c r="E734" s="2">
        <v>8.5568630858485887E-4</v>
      </c>
      <c r="F734" s="2">
        <v>-0.87860384777643052</v>
      </c>
      <c r="G734" s="2">
        <v>-0.23891578377227096</v>
      </c>
      <c r="H734" s="2">
        <v>-0.87860384777643052</v>
      </c>
      <c r="I734" s="2">
        <v>-0.23891578377227096</v>
      </c>
    </row>
    <row r="735" spans="1:9" x14ac:dyDescent="0.2">
      <c r="A735" s="2" t="s">
        <v>8</v>
      </c>
      <c r="B735" s="2">
        <v>4.5204264079763776</v>
      </c>
      <c r="C735" s="2">
        <v>3.1354219442361111</v>
      </c>
      <c r="D735" s="2">
        <v>1.4417282548801251</v>
      </c>
      <c r="E735" s="2">
        <v>0.15383810782628901</v>
      </c>
      <c r="F735" s="2">
        <v>-1.7329754786698865</v>
      </c>
      <c r="G735" s="2">
        <v>10.773828294622643</v>
      </c>
      <c r="H735" s="2">
        <v>-1.7329754786698865</v>
      </c>
      <c r="I735" s="2">
        <v>10.773828294622643</v>
      </c>
    </row>
    <row r="736" spans="1:9" ht="17" thickBot="1" x14ac:dyDescent="0.25">
      <c r="A736" s="3" t="s">
        <v>9</v>
      </c>
      <c r="B736" s="3">
        <v>1.12265061564336</v>
      </c>
      <c r="C736" s="3">
        <v>0.61999030834525182</v>
      </c>
      <c r="D736" s="3">
        <v>1.8107551046075281</v>
      </c>
      <c r="E736" s="3">
        <v>7.4469903317681052E-2</v>
      </c>
      <c r="F736" s="3">
        <v>-0.11388106425887079</v>
      </c>
      <c r="G736" s="3">
        <v>2.3591822955455908</v>
      </c>
      <c r="H736" s="3">
        <v>-0.11388106425887079</v>
      </c>
      <c r="I736" s="3">
        <v>2.3591822955455908</v>
      </c>
    </row>
    <row r="737" spans="1:19" s="5" customFormat="1" x14ac:dyDescent="0.2">
      <c r="D737" s="5" t="s">
        <v>306</v>
      </c>
    </row>
    <row r="738" spans="1:19" s="5" customFormat="1" x14ac:dyDescent="0.2">
      <c r="D738" s="5" t="s">
        <v>307</v>
      </c>
    </row>
    <row r="741" spans="1:19" x14ac:dyDescent="0.2">
      <c r="A741" t="s">
        <v>110</v>
      </c>
      <c r="B741" t="s">
        <v>0</v>
      </c>
      <c r="C741" t="s">
        <v>5</v>
      </c>
      <c r="D741" t="s">
        <v>7</v>
      </c>
      <c r="E741" t="s">
        <v>9</v>
      </c>
      <c r="F741" t="s">
        <v>8</v>
      </c>
      <c r="G741" t="s">
        <v>111</v>
      </c>
      <c r="H741" t="s">
        <v>6</v>
      </c>
      <c r="I741" t="s">
        <v>11</v>
      </c>
      <c r="J741" t="s">
        <v>10</v>
      </c>
      <c r="K741" t="s">
        <v>112</v>
      </c>
      <c r="L741" t="s">
        <v>4</v>
      </c>
      <c r="M741" s="1" t="s">
        <v>3</v>
      </c>
      <c r="N741" t="s">
        <v>308</v>
      </c>
      <c r="R741" s="2" t="s">
        <v>124</v>
      </c>
      <c r="S741" s="2">
        <v>71.106862990568587</v>
      </c>
    </row>
    <row r="742" spans="1:19" x14ac:dyDescent="0.2">
      <c r="A742">
        <v>1</v>
      </c>
      <c r="B742" t="s">
        <v>12</v>
      </c>
      <c r="C742">
        <v>290</v>
      </c>
      <c r="D742">
        <v>196</v>
      </c>
      <c r="E742">
        <v>19.5</v>
      </c>
      <c r="F742">
        <v>4.032</v>
      </c>
      <c r="G742">
        <v>1</v>
      </c>
      <c r="H742">
        <v>114</v>
      </c>
      <c r="I742">
        <v>78</v>
      </c>
      <c r="J742">
        <v>20</v>
      </c>
      <c r="K742">
        <v>1</v>
      </c>
      <c r="L742">
        <v>3.5</v>
      </c>
      <c r="M742">
        <v>44.4</v>
      </c>
      <c r="N742">
        <f>S$741+S$742*C742+S$743*D742+S$744*E742</f>
        <v>45.404541599719522</v>
      </c>
      <c r="O742">
        <f>(M742-N742)^2</f>
        <v>1.0091038255670595</v>
      </c>
      <c r="R742" s="2" t="s">
        <v>268</v>
      </c>
      <c r="S742" s="2">
        <v>0.17278109079799345</v>
      </c>
    </row>
    <row r="743" spans="1:19" x14ac:dyDescent="0.2">
      <c r="A743">
        <v>2</v>
      </c>
      <c r="B743" t="s">
        <v>12</v>
      </c>
      <c r="C743">
        <v>201</v>
      </c>
      <c r="D743">
        <v>182</v>
      </c>
      <c r="E743">
        <v>13.2</v>
      </c>
      <c r="F743">
        <v>3.0950000000000002</v>
      </c>
      <c r="G743">
        <v>0</v>
      </c>
      <c r="H743">
        <v>106.9</v>
      </c>
      <c r="I743">
        <v>71</v>
      </c>
      <c r="J743">
        <v>24</v>
      </c>
      <c r="K743">
        <v>0</v>
      </c>
      <c r="L743">
        <v>2.4</v>
      </c>
      <c r="M743">
        <v>25.9</v>
      </c>
      <c r="N743">
        <f t="shared" ref="N743:N806" si="0">S$741+S$742*C743+S$743*D743+S$744*E743</f>
        <v>27.56726398622131</v>
      </c>
      <c r="O743">
        <f t="shared" ref="O743:O806" si="1">(M743-N743)^2</f>
        <v>2.779769199750576</v>
      </c>
      <c r="R743" s="2" t="s">
        <v>269</v>
      </c>
      <c r="S743" s="2">
        <v>-0.54643481808440519</v>
      </c>
    </row>
    <row r="744" spans="1:19" ht="17" thickBot="1" x14ac:dyDescent="0.25">
      <c r="A744">
        <v>3</v>
      </c>
      <c r="B744" t="s">
        <v>12</v>
      </c>
      <c r="C744">
        <v>206</v>
      </c>
      <c r="D744">
        <v>191</v>
      </c>
      <c r="E744">
        <v>17.2</v>
      </c>
      <c r="F744">
        <v>3.5049999999999999</v>
      </c>
      <c r="G744">
        <v>0</v>
      </c>
      <c r="H744">
        <v>108.1</v>
      </c>
      <c r="I744">
        <v>73</v>
      </c>
      <c r="J744">
        <v>23</v>
      </c>
      <c r="K744">
        <v>0</v>
      </c>
      <c r="L744">
        <v>2.4</v>
      </c>
      <c r="M744">
        <v>33</v>
      </c>
      <c r="N744">
        <f t="shared" si="0"/>
        <v>29.932207179457009</v>
      </c>
      <c r="O744">
        <f t="shared" si="1"/>
        <v>9.411352789775119</v>
      </c>
      <c r="R744" s="3" t="s">
        <v>270</v>
      </c>
      <c r="S744" s="3">
        <v>1.6047377755013472</v>
      </c>
    </row>
    <row r="745" spans="1:19" x14ac:dyDescent="0.2">
      <c r="A745">
        <v>4</v>
      </c>
      <c r="B745" t="s">
        <v>12</v>
      </c>
      <c r="C745">
        <v>272</v>
      </c>
      <c r="D745">
        <v>187</v>
      </c>
      <c r="E745">
        <v>17.100000000000001</v>
      </c>
      <c r="F745">
        <v>3.7829999999999999</v>
      </c>
      <c r="G745">
        <v>1</v>
      </c>
      <c r="H745">
        <v>114.6</v>
      </c>
      <c r="I745">
        <v>75</v>
      </c>
      <c r="J745">
        <v>22</v>
      </c>
      <c r="K745">
        <v>0</v>
      </c>
      <c r="L745">
        <v>2</v>
      </c>
      <c r="M745">
        <v>37.6</v>
      </c>
      <c r="N745">
        <f t="shared" si="0"/>
        <v>43.361024666912073</v>
      </c>
      <c r="O745">
        <f t="shared" si="1"/>
        <v>33.189405212769344</v>
      </c>
    </row>
    <row r="746" spans="1:19" x14ac:dyDescent="0.2">
      <c r="A746">
        <v>5</v>
      </c>
      <c r="B746" t="s">
        <v>17</v>
      </c>
      <c r="C746">
        <v>150</v>
      </c>
      <c r="D746">
        <v>178</v>
      </c>
      <c r="E746">
        <v>16.399999999999999</v>
      </c>
      <c r="F746">
        <v>2.9980000000000002</v>
      </c>
      <c r="G746">
        <v>0</v>
      </c>
      <c r="H746">
        <v>102.6</v>
      </c>
      <c r="I746">
        <v>68.2</v>
      </c>
      <c r="J746">
        <v>27</v>
      </c>
      <c r="K746">
        <v>1</v>
      </c>
      <c r="L746">
        <v>1.8</v>
      </c>
      <c r="M746">
        <v>23.99</v>
      </c>
      <c r="N746">
        <f t="shared" si="0"/>
        <v>26.076328509465576</v>
      </c>
      <c r="O746">
        <f t="shared" si="1"/>
        <v>4.3527666494088573</v>
      </c>
    </row>
    <row r="747" spans="1:19" x14ac:dyDescent="0.2">
      <c r="A747">
        <v>6</v>
      </c>
      <c r="B747" t="s">
        <v>17</v>
      </c>
      <c r="C747">
        <v>200</v>
      </c>
      <c r="D747">
        <v>192</v>
      </c>
      <c r="E747">
        <v>18.5</v>
      </c>
      <c r="F747">
        <v>3.5609999999999999</v>
      </c>
      <c r="G747">
        <v>0</v>
      </c>
      <c r="H747">
        <v>108.7</v>
      </c>
      <c r="I747">
        <v>76.099999999999994</v>
      </c>
      <c r="J747">
        <v>22</v>
      </c>
      <c r="K747">
        <v>0</v>
      </c>
      <c r="L747">
        <v>2.8</v>
      </c>
      <c r="M747">
        <v>33.950000000000003</v>
      </c>
      <c r="N747">
        <f t="shared" si="0"/>
        <v>30.435244924736399</v>
      </c>
      <c r="O747">
        <f t="shared" si="1"/>
        <v>12.353503239091264</v>
      </c>
    </row>
    <row r="748" spans="1:19" x14ac:dyDescent="0.2">
      <c r="A748">
        <v>7</v>
      </c>
      <c r="B748" t="s">
        <v>17</v>
      </c>
      <c r="C748">
        <v>228</v>
      </c>
      <c r="D748">
        <v>177</v>
      </c>
      <c r="E748">
        <v>15.9</v>
      </c>
      <c r="F748">
        <v>3.9049999999999998</v>
      </c>
      <c r="G748">
        <v>1</v>
      </c>
      <c r="H748">
        <v>105.5</v>
      </c>
      <c r="I748">
        <v>73</v>
      </c>
      <c r="J748">
        <v>19</v>
      </c>
      <c r="K748">
        <v>0</v>
      </c>
      <c r="L748">
        <v>2</v>
      </c>
      <c r="M748">
        <v>34.700000000000003</v>
      </c>
      <c r="N748">
        <f t="shared" si="0"/>
        <v>39.297319522042798</v>
      </c>
      <c r="O748">
        <f t="shared" si="1"/>
        <v>21.135346787755797</v>
      </c>
    </row>
    <row r="749" spans="1:19" x14ac:dyDescent="0.2">
      <c r="A749">
        <v>8</v>
      </c>
      <c r="B749" t="s">
        <v>17</v>
      </c>
      <c r="C749">
        <v>248</v>
      </c>
      <c r="D749">
        <v>200</v>
      </c>
      <c r="E749">
        <v>22.5</v>
      </c>
      <c r="F749">
        <v>4.7290000000000001</v>
      </c>
      <c r="G749">
        <v>1</v>
      </c>
      <c r="H749">
        <v>117.9</v>
      </c>
      <c r="I749">
        <v>78</v>
      </c>
      <c r="J749">
        <v>19</v>
      </c>
      <c r="K749">
        <v>0</v>
      </c>
      <c r="L749">
        <v>3</v>
      </c>
      <c r="M749">
        <v>53.55</v>
      </c>
      <c r="N749">
        <f t="shared" si="0"/>
        <v>40.776209840370242</v>
      </c>
      <c r="O749">
        <f t="shared" si="1"/>
        <v>163.16971504225396</v>
      </c>
    </row>
    <row r="750" spans="1:19" x14ac:dyDescent="0.2">
      <c r="A750">
        <v>9</v>
      </c>
      <c r="B750" t="s">
        <v>17</v>
      </c>
      <c r="C750">
        <v>310</v>
      </c>
      <c r="D750">
        <v>198.2</v>
      </c>
      <c r="E750">
        <v>23.7</v>
      </c>
      <c r="F750">
        <v>3.9020000000000001</v>
      </c>
      <c r="G750">
        <v>0</v>
      </c>
      <c r="H750">
        <v>113</v>
      </c>
      <c r="I750">
        <v>74</v>
      </c>
      <c r="J750">
        <v>21</v>
      </c>
      <c r="K750">
        <v>1</v>
      </c>
      <c r="L750">
        <v>4.2</v>
      </c>
      <c r="M750">
        <v>62</v>
      </c>
      <c r="N750">
        <f t="shared" si="0"/>
        <v>54.39790547299939</v>
      </c>
      <c r="O750">
        <f t="shared" si="1"/>
        <v>57.791841197452619</v>
      </c>
    </row>
    <row r="751" spans="1:19" x14ac:dyDescent="0.2">
      <c r="A751">
        <v>10</v>
      </c>
      <c r="B751" t="s">
        <v>23</v>
      </c>
      <c r="C751">
        <v>248</v>
      </c>
      <c r="D751">
        <v>187</v>
      </c>
      <c r="E751">
        <v>17.2</v>
      </c>
      <c r="F751">
        <v>4.4146999999999998</v>
      </c>
      <c r="G751">
        <v>1</v>
      </c>
      <c r="H751">
        <v>107.3</v>
      </c>
      <c r="I751">
        <v>76</v>
      </c>
      <c r="J751">
        <v>23</v>
      </c>
      <c r="K751">
        <v>1</v>
      </c>
      <c r="L751">
        <v>2</v>
      </c>
      <c r="M751">
        <v>51.1</v>
      </c>
      <c r="N751">
        <f t="shared" si="0"/>
        <v>39.374752265310363</v>
      </c>
      <c r="O751">
        <f t="shared" si="1"/>
        <v>137.48143443984449</v>
      </c>
    </row>
    <row r="752" spans="1:19" x14ac:dyDescent="0.2">
      <c r="A752">
        <v>11</v>
      </c>
      <c r="B752" t="s">
        <v>23</v>
      </c>
      <c r="C752">
        <v>193</v>
      </c>
      <c r="D752">
        <v>186</v>
      </c>
      <c r="E752">
        <v>15.6</v>
      </c>
      <c r="F752">
        <v>3.5819999999999999</v>
      </c>
      <c r="G752">
        <v>0</v>
      </c>
      <c r="H752">
        <v>107.3</v>
      </c>
      <c r="I752">
        <v>72</v>
      </c>
      <c r="J752">
        <v>26</v>
      </c>
      <c r="K752">
        <v>0</v>
      </c>
      <c r="L752">
        <v>2</v>
      </c>
      <c r="M752">
        <v>40.75</v>
      </c>
      <c r="N752">
        <f t="shared" si="0"/>
        <v>27.850646648702966</v>
      </c>
      <c r="O752">
        <f t="shared" si="1"/>
        <v>166.39331688161801</v>
      </c>
    </row>
    <row r="753" spans="1:15" x14ac:dyDescent="0.2">
      <c r="A753">
        <v>12</v>
      </c>
      <c r="B753" t="s">
        <v>23</v>
      </c>
      <c r="C753">
        <v>248</v>
      </c>
      <c r="D753">
        <v>195</v>
      </c>
      <c r="E753">
        <v>15</v>
      </c>
      <c r="F753">
        <v>3.746</v>
      </c>
      <c r="G753">
        <v>0</v>
      </c>
      <c r="H753">
        <v>111.4</v>
      </c>
      <c r="I753">
        <v>74</v>
      </c>
      <c r="J753">
        <v>25</v>
      </c>
      <c r="K753">
        <v>1</v>
      </c>
      <c r="L753">
        <v>3</v>
      </c>
      <c r="M753">
        <v>53.9</v>
      </c>
      <c r="N753">
        <f t="shared" si="0"/>
        <v>31.472850614532156</v>
      </c>
      <c r="O753">
        <f t="shared" si="1"/>
        <v>502.97702955809063</v>
      </c>
    </row>
    <row r="754" spans="1:15" x14ac:dyDescent="0.2">
      <c r="A754">
        <v>13</v>
      </c>
      <c r="B754" t="s">
        <v>27</v>
      </c>
      <c r="C754">
        <v>200</v>
      </c>
      <c r="D754">
        <v>185</v>
      </c>
      <c r="E754">
        <v>14.3</v>
      </c>
      <c r="F754">
        <v>3.9790000000000001</v>
      </c>
      <c r="G754">
        <v>0</v>
      </c>
      <c r="H754">
        <v>109</v>
      </c>
      <c r="I754">
        <v>72</v>
      </c>
      <c r="J754">
        <v>21</v>
      </c>
      <c r="K754">
        <v>1</v>
      </c>
      <c r="L754">
        <v>3</v>
      </c>
      <c r="M754">
        <v>33.07</v>
      </c>
      <c r="N754">
        <f t="shared" si="0"/>
        <v>27.520389994221578</v>
      </c>
      <c r="O754">
        <f t="shared" si="1"/>
        <v>30.798171216235982</v>
      </c>
    </row>
    <row r="755" spans="1:15" x14ac:dyDescent="0.2">
      <c r="A755">
        <v>14</v>
      </c>
      <c r="B755" t="s">
        <v>27</v>
      </c>
      <c r="C755">
        <v>138</v>
      </c>
      <c r="D755">
        <v>168</v>
      </c>
      <c r="E755">
        <v>14</v>
      </c>
      <c r="F755">
        <v>3.2370000000000001</v>
      </c>
      <c r="G755">
        <v>1</v>
      </c>
      <c r="H755">
        <v>109</v>
      </c>
      <c r="I755">
        <v>70</v>
      </c>
      <c r="J755">
        <v>25</v>
      </c>
      <c r="K755">
        <v>1</v>
      </c>
      <c r="L755">
        <v>1.4</v>
      </c>
      <c r="M755">
        <v>23.2</v>
      </c>
      <c r="N755">
        <f t="shared" si="0"/>
        <v>25.615932939530463</v>
      </c>
      <c r="O755">
        <f t="shared" si="1"/>
        <v>5.8367319683083076</v>
      </c>
    </row>
    <row r="756" spans="1:15" x14ac:dyDescent="0.2">
      <c r="A756">
        <v>15</v>
      </c>
      <c r="B756" t="s">
        <v>27</v>
      </c>
      <c r="C756">
        <v>310</v>
      </c>
      <c r="D756">
        <v>203</v>
      </c>
      <c r="E756">
        <v>19</v>
      </c>
      <c r="F756">
        <v>4.359</v>
      </c>
      <c r="G756">
        <v>1</v>
      </c>
      <c r="H756">
        <v>112.2</v>
      </c>
      <c r="I756">
        <v>79</v>
      </c>
      <c r="J756">
        <v>18</v>
      </c>
      <c r="K756">
        <v>1</v>
      </c>
      <c r="L756">
        <v>3.6</v>
      </c>
      <c r="M756">
        <v>40</v>
      </c>
      <c r="N756">
        <f t="shared" si="0"/>
        <v>44.2327508013379</v>
      </c>
      <c r="O756">
        <f t="shared" si="1"/>
        <v>17.916179346226638</v>
      </c>
    </row>
    <row r="757" spans="1:15" x14ac:dyDescent="0.2">
      <c r="A757">
        <v>16</v>
      </c>
      <c r="B757" t="s">
        <v>27</v>
      </c>
      <c r="C757">
        <v>310</v>
      </c>
      <c r="D757">
        <v>198</v>
      </c>
      <c r="E757">
        <v>15.8</v>
      </c>
      <c r="F757">
        <v>3.49</v>
      </c>
      <c r="G757">
        <v>0</v>
      </c>
      <c r="H757">
        <v>113.8</v>
      </c>
      <c r="I757">
        <v>74</v>
      </c>
      <c r="J757">
        <v>25</v>
      </c>
      <c r="K757">
        <v>1</v>
      </c>
      <c r="L757">
        <v>2.5</v>
      </c>
      <c r="M757">
        <v>29.57</v>
      </c>
      <c r="N757">
        <f t="shared" si="0"/>
        <v>41.829764010155628</v>
      </c>
      <c r="O757">
        <f t="shared" si="1"/>
        <v>150.30181358470722</v>
      </c>
    </row>
    <row r="758" spans="1:15" x14ac:dyDescent="0.2">
      <c r="A758">
        <v>17</v>
      </c>
      <c r="B758" t="s">
        <v>32</v>
      </c>
      <c r="C758">
        <v>268</v>
      </c>
      <c r="D758">
        <v>196</v>
      </c>
      <c r="E758">
        <v>19</v>
      </c>
      <c r="F758">
        <v>3.6520000000000001</v>
      </c>
      <c r="G758">
        <v>0</v>
      </c>
      <c r="H758">
        <v>107.4</v>
      </c>
      <c r="I758">
        <v>72</v>
      </c>
      <c r="J758">
        <v>22</v>
      </c>
      <c r="K758">
        <v>1</v>
      </c>
      <c r="L758">
        <v>2</v>
      </c>
      <c r="M758">
        <v>46.994999999999997</v>
      </c>
      <c r="N758">
        <f t="shared" si="0"/>
        <v>40.800988714412995</v>
      </c>
      <c r="O758">
        <f t="shared" si="1"/>
        <v>38.365775805979155</v>
      </c>
    </row>
    <row r="759" spans="1:15" x14ac:dyDescent="0.2">
      <c r="A759">
        <v>18</v>
      </c>
      <c r="B759" t="s">
        <v>32</v>
      </c>
      <c r="C759">
        <v>272</v>
      </c>
      <c r="D759">
        <v>184</v>
      </c>
      <c r="E759">
        <v>16</v>
      </c>
      <c r="F759">
        <v>3.4180000000000001</v>
      </c>
      <c r="G759">
        <v>0</v>
      </c>
      <c r="H759">
        <v>108</v>
      </c>
      <c r="I759">
        <v>73</v>
      </c>
      <c r="J759">
        <v>22</v>
      </c>
      <c r="K759">
        <v>0</v>
      </c>
      <c r="L759">
        <v>2</v>
      </c>
      <c r="M759">
        <v>38.994999999999997</v>
      </c>
      <c r="N759">
        <f t="shared" si="0"/>
        <v>43.235117568113814</v>
      </c>
      <c r="O759">
        <f t="shared" si="1"/>
        <v>17.97859699142743</v>
      </c>
    </row>
    <row r="760" spans="1:15" x14ac:dyDescent="0.2">
      <c r="A760">
        <v>19</v>
      </c>
      <c r="B760" t="s">
        <v>32</v>
      </c>
      <c r="C760">
        <v>304</v>
      </c>
      <c r="D760">
        <v>201</v>
      </c>
      <c r="E760">
        <v>19</v>
      </c>
      <c r="F760">
        <v>4.0209999999999999</v>
      </c>
      <c r="G760">
        <v>0</v>
      </c>
      <c r="H760">
        <v>115.3</v>
      </c>
      <c r="I760">
        <v>73</v>
      </c>
      <c r="J760">
        <v>19</v>
      </c>
      <c r="K760">
        <v>1</v>
      </c>
      <c r="L760">
        <v>3.6</v>
      </c>
      <c r="M760">
        <v>46.795000000000002</v>
      </c>
      <c r="N760">
        <f t="shared" si="0"/>
        <v>44.288933892718745</v>
      </c>
      <c r="O760">
        <f t="shared" si="1"/>
        <v>6.28036733406383</v>
      </c>
    </row>
    <row r="761" spans="1:15" x14ac:dyDescent="0.2">
      <c r="A761">
        <v>20</v>
      </c>
      <c r="B761" t="s">
        <v>32</v>
      </c>
      <c r="C761">
        <v>420</v>
      </c>
      <c r="D761">
        <v>204</v>
      </c>
      <c r="E761">
        <v>26</v>
      </c>
      <c r="F761">
        <v>5.5720000000000001</v>
      </c>
      <c r="G761">
        <v>1</v>
      </c>
      <c r="H761">
        <v>117.5</v>
      </c>
      <c r="I761">
        <v>81</v>
      </c>
      <c r="J761">
        <v>14</v>
      </c>
      <c r="K761">
        <v>0</v>
      </c>
      <c r="L761">
        <v>6.2</v>
      </c>
      <c r="M761">
        <v>75.194999999999993</v>
      </c>
      <c r="N761">
        <f t="shared" si="0"/>
        <v>73.925400399542212</v>
      </c>
      <c r="O761">
        <f t="shared" si="1"/>
        <v>1.6118831454825566</v>
      </c>
    </row>
    <row r="762" spans="1:15" x14ac:dyDescent="0.2">
      <c r="A762">
        <v>21</v>
      </c>
      <c r="B762" t="s">
        <v>37</v>
      </c>
      <c r="C762">
        <v>160</v>
      </c>
      <c r="D762">
        <v>194</v>
      </c>
      <c r="E762">
        <v>15.8</v>
      </c>
      <c r="F762">
        <v>3.1259999999999999</v>
      </c>
      <c r="G762">
        <v>0</v>
      </c>
      <c r="H762">
        <v>111.4</v>
      </c>
      <c r="I762">
        <v>73</v>
      </c>
      <c r="J762">
        <v>29</v>
      </c>
      <c r="K762">
        <v>1</v>
      </c>
      <c r="L762">
        <v>2</v>
      </c>
      <c r="M762">
        <v>22.09</v>
      </c>
      <c r="N762">
        <f t="shared" si="0"/>
        <v>18.098339662794217</v>
      </c>
      <c r="O762">
        <f t="shared" si="1"/>
        <v>15.933352247621784</v>
      </c>
    </row>
    <row r="763" spans="1:15" x14ac:dyDescent="0.2">
      <c r="A763">
        <v>22</v>
      </c>
      <c r="B763" t="s">
        <v>37</v>
      </c>
      <c r="C763">
        <v>345</v>
      </c>
      <c r="D763">
        <v>224</v>
      </c>
      <c r="E763">
        <v>31</v>
      </c>
      <c r="F763">
        <v>5.5860000000000003</v>
      </c>
      <c r="G763">
        <v>1</v>
      </c>
      <c r="H763">
        <v>130</v>
      </c>
      <c r="I763">
        <v>81</v>
      </c>
      <c r="J763">
        <v>15</v>
      </c>
      <c r="K763">
        <v>1</v>
      </c>
      <c r="L763">
        <v>5.3</v>
      </c>
      <c r="M763">
        <v>51.7</v>
      </c>
      <c r="N763">
        <f t="shared" si="0"/>
        <v>58.061811105511325</v>
      </c>
      <c r="O763">
        <f t="shared" si="1"/>
        <v>40.472640542207188</v>
      </c>
    </row>
    <row r="764" spans="1:15" x14ac:dyDescent="0.2">
      <c r="A764">
        <v>23</v>
      </c>
      <c r="B764" t="s">
        <v>37</v>
      </c>
      <c r="C764">
        <v>305</v>
      </c>
      <c r="D764">
        <v>201</v>
      </c>
      <c r="E764">
        <v>18.5</v>
      </c>
      <c r="F764">
        <v>3.6819999999999999</v>
      </c>
      <c r="G764">
        <v>0</v>
      </c>
      <c r="H764">
        <v>111.7</v>
      </c>
      <c r="I764">
        <v>73</v>
      </c>
      <c r="J764">
        <v>19</v>
      </c>
      <c r="K764">
        <v>0</v>
      </c>
      <c r="L764">
        <v>3.6</v>
      </c>
      <c r="M764">
        <v>31.6</v>
      </c>
      <c r="N764">
        <f t="shared" si="0"/>
        <v>43.659346095766054</v>
      </c>
      <c r="O764">
        <f t="shared" si="1"/>
        <v>145.42782825746792</v>
      </c>
    </row>
    <row r="765" spans="1:15" x14ac:dyDescent="0.2">
      <c r="A765">
        <v>24</v>
      </c>
      <c r="B765" t="s">
        <v>37</v>
      </c>
      <c r="C765">
        <v>275</v>
      </c>
      <c r="D765">
        <v>188</v>
      </c>
      <c r="E765">
        <v>16.8</v>
      </c>
      <c r="F765">
        <v>3.351</v>
      </c>
      <c r="G765">
        <v>0</v>
      </c>
      <c r="H765">
        <v>110.7</v>
      </c>
      <c r="I765">
        <v>75</v>
      </c>
      <c r="J765">
        <v>22</v>
      </c>
      <c r="K765">
        <v>1</v>
      </c>
      <c r="L765">
        <v>3.6</v>
      </c>
      <c r="M765">
        <v>25</v>
      </c>
      <c r="N765">
        <f t="shared" si="0"/>
        <v>42.851511788571244</v>
      </c>
      <c r="O765">
        <f t="shared" si="1"/>
        <v>318.67647313749808</v>
      </c>
    </row>
    <row r="766" spans="1:15" x14ac:dyDescent="0.2">
      <c r="A766">
        <v>25</v>
      </c>
      <c r="B766" t="s">
        <v>42</v>
      </c>
      <c r="C766">
        <v>287</v>
      </c>
      <c r="D766">
        <v>204</v>
      </c>
      <c r="E766">
        <v>16</v>
      </c>
      <c r="F766">
        <v>2.911</v>
      </c>
      <c r="G766">
        <v>1</v>
      </c>
      <c r="H766">
        <v>108</v>
      </c>
      <c r="I766">
        <v>80</v>
      </c>
      <c r="J766">
        <v>27</v>
      </c>
      <c r="K766">
        <v>0</v>
      </c>
      <c r="L766">
        <v>3.6</v>
      </c>
      <c r="M766">
        <v>26.98</v>
      </c>
      <c r="N766">
        <f t="shared" si="0"/>
        <v>34.898137568395619</v>
      </c>
      <c r="O766">
        <f t="shared" si="1"/>
        <v>62.696902552038075</v>
      </c>
    </row>
    <row r="767" spans="1:15" x14ac:dyDescent="0.2">
      <c r="A767">
        <v>26</v>
      </c>
      <c r="B767" t="s">
        <v>42</v>
      </c>
      <c r="C767">
        <v>168</v>
      </c>
      <c r="D767">
        <v>193</v>
      </c>
      <c r="E767">
        <v>16</v>
      </c>
      <c r="F767">
        <v>3.3319999999999999</v>
      </c>
      <c r="G767">
        <v>1</v>
      </c>
      <c r="H767">
        <v>106</v>
      </c>
      <c r="I767">
        <v>69.2</v>
      </c>
      <c r="J767">
        <v>24</v>
      </c>
      <c r="K767">
        <v>1</v>
      </c>
      <c r="L767">
        <v>2.5</v>
      </c>
      <c r="M767">
        <v>33.75</v>
      </c>
      <c r="N767">
        <f t="shared" si="0"/>
        <v>20.347970762362841</v>
      </c>
      <c r="O767">
        <f t="shared" si="1"/>
        <v>179.61438768648125</v>
      </c>
    </row>
    <row r="768" spans="1:15" x14ac:dyDescent="0.2">
      <c r="A768">
        <v>27</v>
      </c>
      <c r="B768" t="s">
        <v>42</v>
      </c>
      <c r="C768">
        <v>363</v>
      </c>
      <c r="D768">
        <v>197.8</v>
      </c>
      <c r="E768">
        <v>17</v>
      </c>
      <c r="F768">
        <v>4.38</v>
      </c>
      <c r="G768">
        <v>0</v>
      </c>
      <c r="H768">
        <v>113</v>
      </c>
      <c r="I768">
        <v>74.400000000000006</v>
      </c>
      <c r="J768">
        <v>30</v>
      </c>
      <c r="K768">
        <v>0</v>
      </c>
      <c r="L768">
        <v>3.6</v>
      </c>
      <c r="M768">
        <v>29.47</v>
      </c>
      <c r="N768">
        <f t="shared" si="0"/>
        <v>53.022134116667765</v>
      </c>
      <c r="O768">
        <f t="shared" si="1"/>
        <v>554.70302144950574</v>
      </c>
    </row>
    <row r="769" spans="1:15" x14ac:dyDescent="0.2">
      <c r="A769">
        <v>28</v>
      </c>
      <c r="B769" t="s">
        <v>45</v>
      </c>
      <c r="C769">
        <v>600</v>
      </c>
      <c r="D769">
        <v>176.7</v>
      </c>
      <c r="E769">
        <v>19</v>
      </c>
      <c r="F769">
        <v>3.375</v>
      </c>
      <c r="G769">
        <v>0</v>
      </c>
      <c r="H769">
        <v>96.2</v>
      </c>
      <c r="I769">
        <v>75.7</v>
      </c>
      <c r="J769">
        <v>16</v>
      </c>
      <c r="K769">
        <v>0</v>
      </c>
      <c r="L769">
        <v>8.4</v>
      </c>
      <c r="M769">
        <v>129.94999999999999</v>
      </c>
      <c r="N769">
        <f t="shared" si="0"/>
        <v>108.71050284837588</v>
      </c>
      <c r="O769">
        <f t="shared" si="1"/>
        <v>451.11623925384856</v>
      </c>
    </row>
    <row r="770" spans="1:15" x14ac:dyDescent="0.2">
      <c r="A770">
        <v>29</v>
      </c>
      <c r="B770" t="s">
        <v>45</v>
      </c>
      <c r="C770">
        <v>150</v>
      </c>
      <c r="D770">
        <v>203</v>
      </c>
      <c r="E770">
        <v>20</v>
      </c>
      <c r="F770">
        <v>3.5329999999999999</v>
      </c>
      <c r="G770">
        <v>1</v>
      </c>
      <c r="H770">
        <v>113.3</v>
      </c>
      <c r="I770">
        <v>79</v>
      </c>
      <c r="J770">
        <v>24</v>
      </c>
      <c r="K770">
        <v>0</v>
      </c>
      <c r="L770">
        <v>2.4</v>
      </c>
      <c r="M770">
        <v>27.04</v>
      </c>
      <c r="N770">
        <f t="shared" si="0"/>
        <v>18.192514049160295</v>
      </c>
      <c r="O770">
        <f t="shared" si="1"/>
        <v>78.278007650305952</v>
      </c>
    </row>
    <row r="771" spans="1:15" x14ac:dyDescent="0.2">
      <c r="A771">
        <v>30</v>
      </c>
      <c r="B771" t="s">
        <v>45</v>
      </c>
      <c r="C771">
        <v>293</v>
      </c>
      <c r="D771">
        <v>193.5</v>
      </c>
      <c r="E771">
        <v>25</v>
      </c>
      <c r="F771">
        <v>4.3940000000000001</v>
      </c>
      <c r="G771">
        <v>1</v>
      </c>
      <c r="H771">
        <v>115.7</v>
      </c>
      <c r="I771">
        <v>71.7</v>
      </c>
      <c r="J771">
        <v>17</v>
      </c>
      <c r="K771">
        <v>1</v>
      </c>
      <c r="L771">
        <v>5.7</v>
      </c>
      <c r="M771">
        <v>30.49</v>
      </c>
      <c r="N771">
        <f t="shared" si="0"/>
        <v>56.115029682581941</v>
      </c>
      <c r="O771">
        <f t="shared" si="1"/>
        <v>656.64214623320561</v>
      </c>
    </row>
    <row r="772" spans="1:15" x14ac:dyDescent="0.2">
      <c r="A772">
        <v>31</v>
      </c>
      <c r="B772" t="s">
        <v>45</v>
      </c>
      <c r="C772">
        <v>300</v>
      </c>
      <c r="D772">
        <v>224.2</v>
      </c>
      <c r="E772">
        <v>26</v>
      </c>
      <c r="F772">
        <v>3.93</v>
      </c>
      <c r="G772">
        <v>0</v>
      </c>
      <c r="H772">
        <v>138.69999999999999</v>
      </c>
      <c r="I772">
        <v>79.3</v>
      </c>
      <c r="J772">
        <v>20</v>
      </c>
      <c r="K772">
        <v>0</v>
      </c>
      <c r="L772">
        <v>3.6</v>
      </c>
      <c r="M772">
        <v>29.47</v>
      </c>
      <c r="N772">
        <f t="shared" si="0"/>
        <v>42.153686178478004</v>
      </c>
      <c r="O772">
        <f t="shared" si="1"/>
        <v>160.875895074114</v>
      </c>
    </row>
    <row r="773" spans="1:15" x14ac:dyDescent="0.2">
      <c r="A773">
        <v>32</v>
      </c>
      <c r="B773" t="s">
        <v>50</v>
      </c>
      <c r="C773">
        <v>107</v>
      </c>
      <c r="D773">
        <v>172</v>
      </c>
      <c r="E773">
        <v>12.4</v>
      </c>
      <c r="F773">
        <v>2.9350000000000001</v>
      </c>
      <c r="G773">
        <v>0</v>
      </c>
      <c r="H773">
        <v>104.2</v>
      </c>
      <c r="I773">
        <v>72</v>
      </c>
      <c r="J773">
        <v>30</v>
      </c>
      <c r="K773">
        <v>1</v>
      </c>
      <c r="L773">
        <v>2</v>
      </c>
      <c r="M773">
        <v>17.95</v>
      </c>
      <c r="N773">
        <f t="shared" si="0"/>
        <v>15.506399411652907</v>
      </c>
      <c r="O773">
        <f t="shared" si="1"/>
        <v>5.9711838353702538</v>
      </c>
    </row>
    <row r="774" spans="1:15" x14ac:dyDescent="0.2">
      <c r="A774">
        <v>33</v>
      </c>
      <c r="B774" t="s">
        <v>50</v>
      </c>
      <c r="C774">
        <v>310</v>
      </c>
      <c r="D774">
        <v>183.2</v>
      </c>
      <c r="E774">
        <v>15.7</v>
      </c>
      <c r="F774">
        <v>3.2029999999999998</v>
      </c>
      <c r="G774">
        <v>0</v>
      </c>
      <c r="H774">
        <v>101.3</v>
      </c>
      <c r="I774">
        <v>73.099999999999994</v>
      </c>
      <c r="J774">
        <v>24</v>
      </c>
      <c r="K774">
        <v>1</v>
      </c>
      <c r="L774">
        <v>5</v>
      </c>
      <c r="M774">
        <v>26.67</v>
      </c>
      <c r="N774">
        <f t="shared" si="0"/>
        <v>49.756525540254685</v>
      </c>
      <c r="O774">
        <f t="shared" si="1"/>
        <v>532.98766152083181</v>
      </c>
    </row>
    <row r="775" spans="1:15" x14ac:dyDescent="0.2">
      <c r="A775">
        <v>34</v>
      </c>
      <c r="B775" t="s">
        <v>50</v>
      </c>
      <c r="C775">
        <v>288</v>
      </c>
      <c r="D775">
        <v>203</v>
      </c>
      <c r="E775">
        <v>16</v>
      </c>
      <c r="F775">
        <v>3.3679999999999999</v>
      </c>
      <c r="G775">
        <v>0</v>
      </c>
      <c r="H775">
        <v>108.5</v>
      </c>
      <c r="I775">
        <v>76</v>
      </c>
      <c r="J775">
        <v>24</v>
      </c>
      <c r="K775">
        <v>1</v>
      </c>
      <c r="L775">
        <v>3</v>
      </c>
      <c r="M775">
        <v>27.8</v>
      </c>
      <c r="N775">
        <f t="shared" si="0"/>
        <v>35.617353477277995</v>
      </c>
      <c r="O775">
        <f t="shared" si="1"/>
        <v>61.111015388710342</v>
      </c>
    </row>
    <row r="776" spans="1:15" x14ac:dyDescent="0.2">
      <c r="A776">
        <v>35</v>
      </c>
      <c r="B776" t="s">
        <v>54</v>
      </c>
      <c r="C776">
        <v>158</v>
      </c>
      <c r="D776">
        <v>177</v>
      </c>
      <c r="E776">
        <v>11.9</v>
      </c>
      <c r="F776">
        <v>2.339</v>
      </c>
      <c r="G776">
        <v>0</v>
      </c>
      <c r="H776">
        <v>103.2</v>
      </c>
      <c r="I776">
        <v>71</v>
      </c>
      <c r="J776">
        <v>32</v>
      </c>
      <c r="K776">
        <v>1</v>
      </c>
      <c r="L776">
        <v>1.5</v>
      </c>
      <c r="M776">
        <v>19.75</v>
      </c>
      <c r="N776">
        <f t="shared" si="0"/>
        <v>20.783692064177856</v>
      </c>
      <c r="O776">
        <f t="shared" si="1"/>
        <v>1.0685192835442772</v>
      </c>
    </row>
    <row r="777" spans="1:15" x14ac:dyDescent="0.2">
      <c r="A777">
        <v>36</v>
      </c>
      <c r="B777" t="s">
        <v>54</v>
      </c>
      <c r="C777">
        <v>192</v>
      </c>
      <c r="D777">
        <v>192</v>
      </c>
      <c r="E777">
        <v>17.100000000000001</v>
      </c>
      <c r="F777">
        <v>2.9319999999999999</v>
      </c>
      <c r="G777">
        <v>0</v>
      </c>
      <c r="H777">
        <v>106.9</v>
      </c>
      <c r="I777">
        <v>73</v>
      </c>
      <c r="J777">
        <v>30</v>
      </c>
      <c r="K777">
        <v>1</v>
      </c>
      <c r="L777">
        <v>2</v>
      </c>
      <c r="M777">
        <v>23.87</v>
      </c>
      <c r="N777">
        <f t="shared" si="0"/>
        <v>26.806363312650564</v>
      </c>
      <c r="O777">
        <f t="shared" si="1"/>
        <v>8.6222295038801899</v>
      </c>
    </row>
    <row r="778" spans="1:15" x14ac:dyDescent="0.2">
      <c r="A778">
        <v>37</v>
      </c>
      <c r="B778" t="s">
        <v>54</v>
      </c>
      <c r="C778">
        <v>184</v>
      </c>
      <c r="D778">
        <v>181</v>
      </c>
      <c r="E778">
        <v>15.3</v>
      </c>
      <c r="F778">
        <v>3.2189999999999999</v>
      </c>
      <c r="G778">
        <v>1</v>
      </c>
      <c r="H778">
        <v>103.2</v>
      </c>
      <c r="I778">
        <v>73</v>
      </c>
      <c r="J778">
        <v>28</v>
      </c>
      <c r="K778">
        <v>0</v>
      </c>
      <c r="L778">
        <v>2.4</v>
      </c>
      <c r="M778">
        <v>24.45</v>
      </c>
      <c r="N778">
        <f t="shared" si="0"/>
        <v>28.546369589292652</v>
      </c>
      <c r="O778">
        <f t="shared" si="1"/>
        <v>16.780243812081657</v>
      </c>
    </row>
    <row r="779" spans="1:15" x14ac:dyDescent="0.2">
      <c r="A779">
        <v>38</v>
      </c>
      <c r="B779" t="s">
        <v>58</v>
      </c>
      <c r="C779">
        <v>120</v>
      </c>
      <c r="D779">
        <v>173</v>
      </c>
      <c r="E779">
        <v>11.9</v>
      </c>
      <c r="F779">
        <v>2.2400000000000002</v>
      </c>
      <c r="G779">
        <v>0</v>
      </c>
      <c r="H779">
        <v>96.1</v>
      </c>
      <c r="I779">
        <v>68</v>
      </c>
      <c r="J779">
        <v>33</v>
      </c>
      <c r="K779">
        <v>1</v>
      </c>
      <c r="L779">
        <v>1.6</v>
      </c>
      <c r="M779">
        <v>15.195</v>
      </c>
      <c r="N779">
        <f t="shared" si="0"/>
        <v>16.403749886191733</v>
      </c>
      <c r="O779">
        <f t="shared" si="1"/>
        <v>1.4610762873685263</v>
      </c>
    </row>
    <row r="780" spans="1:15" x14ac:dyDescent="0.2">
      <c r="A780">
        <v>39</v>
      </c>
      <c r="B780" t="s">
        <v>58</v>
      </c>
      <c r="C780">
        <v>178</v>
      </c>
      <c r="D780">
        <v>185.4</v>
      </c>
      <c r="E780">
        <v>18.5</v>
      </c>
      <c r="F780">
        <v>3.0720000000000001</v>
      </c>
      <c r="G780">
        <v>0</v>
      </c>
      <c r="H780">
        <v>106.3</v>
      </c>
      <c r="I780">
        <v>71.599999999999994</v>
      </c>
      <c r="J780">
        <v>28</v>
      </c>
      <c r="K780">
        <v>1</v>
      </c>
      <c r="L780">
        <v>2</v>
      </c>
      <c r="M780">
        <v>22.65</v>
      </c>
      <c r="N780">
        <f t="shared" si="0"/>
        <v>30.240530726537617</v>
      </c>
      <c r="O780">
        <f t="shared" si="1"/>
        <v>57.61615671051171</v>
      </c>
    </row>
    <row r="781" spans="1:15" x14ac:dyDescent="0.2">
      <c r="A781">
        <v>40</v>
      </c>
      <c r="B781" t="s">
        <v>61</v>
      </c>
      <c r="C781">
        <v>300</v>
      </c>
      <c r="D781">
        <v>190</v>
      </c>
      <c r="E781">
        <v>18.5</v>
      </c>
      <c r="F781">
        <v>3.3420000000000001</v>
      </c>
      <c r="G781">
        <v>0</v>
      </c>
      <c r="H781">
        <v>108.3</v>
      </c>
      <c r="I781">
        <v>72</v>
      </c>
      <c r="J781">
        <v>25</v>
      </c>
      <c r="K781">
        <v>1</v>
      </c>
      <c r="L781">
        <v>3</v>
      </c>
      <c r="M781">
        <v>36.4</v>
      </c>
      <c r="N781">
        <f t="shared" si="0"/>
        <v>48.806223640704559</v>
      </c>
      <c r="O781">
        <f t="shared" si="1"/>
        <v>153.91438502317672</v>
      </c>
    </row>
    <row r="782" spans="1:15" x14ac:dyDescent="0.2">
      <c r="A782">
        <v>41</v>
      </c>
      <c r="B782" t="s">
        <v>63</v>
      </c>
      <c r="C782">
        <v>247</v>
      </c>
      <c r="D782">
        <v>195</v>
      </c>
      <c r="E782">
        <v>18.399999999999999</v>
      </c>
      <c r="F782">
        <v>3.65</v>
      </c>
      <c r="G782">
        <v>0</v>
      </c>
      <c r="H782">
        <v>114.5</v>
      </c>
      <c r="I782">
        <v>78</v>
      </c>
      <c r="J782">
        <v>25</v>
      </c>
      <c r="K782">
        <v>0</v>
      </c>
      <c r="L782">
        <v>3</v>
      </c>
      <c r="M782">
        <v>51.1</v>
      </c>
      <c r="N782">
        <f t="shared" si="0"/>
        <v>36.756177960438734</v>
      </c>
      <c r="O782">
        <f t="shared" si="1"/>
        <v>205.74523070260355</v>
      </c>
    </row>
    <row r="783" spans="1:15" x14ac:dyDescent="0.2">
      <c r="A783">
        <v>42</v>
      </c>
      <c r="B783" t="s">
        <v>65</v>
      </c>
      <c r="C783">
        <v>293</v>
      </c>
      <c r="D783">
        <v>189</v>
      </c>
      <c r="E783">
        <v>20</v>
      </c>
      <c r="F783">
        <v>3.194</v>
      </c>
      <c r="G783">
        <v>1</v>
      </c>
      <c r="H783">
        <v>101.4</v>
      </c>
      <c r="I783">
        <v>77</v>
      </c>
      <c r="J783">
        <v>20</v>
      </c>
      <c r="K783">
        <v>1</v>
      </c>
      <c r="L783">
        <v>3.6</v>
      </c>
      <c r="M783">
        <v>32.049999999999997</v>
      </c>
      <c r="N783">
        <f t="shared" si="0"/>
        <v>50.550297486455037</v>
      </c>
      <c r="O783">
        <f t="shared" si="1"/>
        <v>342.26100708733463</v>
      </c>
    </row>
    <row r="784" spans="1:15" x14ac:dyDescent="0.2">
      <c r="A784">
        <v>43</v>
      </c>
      <c r="B784" t="s">
        <v>67</v>
      </c>
      <c r="C784">
        <v>215</v>
      </c>
      <c r="D784">
        <v>196</v>
      </c>
      <c r="E784">
        <v>18.5</v>
      </c>
      <c r="F784">
        <v>3.3730000000000002</v>
      </c>
      <c r="G784">
        <v>0</v>
      </c>
      <c r="H784">
        <v>105.1</v>
      </c>
      <c r="I784">
        <v>73</v>
      </c>
      <c r="J784">
        <v>43</v>
      </c>
      <c r="K784">
        <v>0</v>
      </c>
      <c r="L784">
        <v>2.5</v>
      </c>
      <c r="M784">
        <v>39.9</v>
      </c>
      <c r="N784">
        <f t="shared" si="0"/>
        <v>30.841222014368672</v>
      </c>
      <c r="O784">
        <f t="shared" si="1"/>
        <v>82.061458592958758</v>
      </c>
    </row>
    <row r="785" spans="1:15" x14ac:dyDescent="0.2">
      <c r="A785">
        <v>44</v>
      </c>
      <c r="B785" t="s">
        <v>67</v>
      </c>
      <c r="C785">
        <v>416</v>
      </c>
      <c r="D785">
        <v>206</v>
      </c>
      <c r="E785">
        <v>22.5</v>
      </c>
      <c r="F785">
        <v>3.89</v>
      </c>
      <c r="G785">
        <v>0</v>
      </c>
      <c r="H785">
        <v>112.2</v>
      </c>
      <c r="I785">
        <v>75</v>
      </c>
      <c r="J785">
        <v>22</v>
      </c>
      <c r="K785">
        <v>0</v>
      </c>
      <c r="L785">
        <v>3.5</v>
      </c>
      <c r="M785">
        <v>75.45</v>
      </c>
      <c r="N785">
        <f t="shared" si="0"/>
        <v>66.524824185926718</v>
      </c>
      <c r="O785">
        <f t="shared" si="1"/>
        <v>79.658763312118722</v>
      </c>
    </row>
    <row r="786" spans="1:15" x14ac:dyDescent="0.2">
      <c r="A786">
        <v>45</v>
      </c>
      <c r="B786" t="s">
        <v>67</v>
      </c>
      <c r="C786">
        <v>295</v>
      </c>
      <c r="D786">
        <v>193</v>
      </c>
      <c r="E786">
        <v>17.2</v>
      </c>
      <c r="F786">
        <v>3.9</v>
      </c>
      <c r="G786">
        <v>1</v>
      </c>
      <c r="H786">
        <v>103</v>
      </c>
      <c r="I786">
        <v>75</v>
      </c>
      <c r="J786">
        <v>21</v>
      </c>
      <c r="K786">
        <v>0</v>
      </c>
      <c r="L786">
        <v>3.5</v>
      </c>
      <c r="M786">
        <v>44.15</v>
      </c>
      <c r="N786">
        <f t="shared" si="0"/>
        <v>44.216854624309619</v>
      </c>
      <c r="O786">
        <f t="shared" si="1"/>
        <v>4.4695407915804593E-3</v>
      </c>
    </row>
    <row r="787" spans="1:15" x14ac:dyDescent="0.2">
      <c r="A787">
        <v>46</v>
      </c>
      <c r="B787" t="s">
        <v>71</v>
      </c>
      <c r="C787">
        <v>305</v>
      </c>
      <c r="D787">
        <v>201</v>
      </c>
      <c r="E787">
        <v>20</v>
      </c>
      <c r="F787">
        <v>3.8679999999999999</v>
      </c>
      <c r="G787">
        <v>0</v>
      </c>
      <c r="H787">
        <v>109</v>
      </c>
      <c r="I787">
        <v>75</v>
      </c>
      <c r="J787">
        <v>18</v>
      </c>
      <c r="K787">
        <v>1</v>
      </c>
      <c r="L787">
        <v>2.7</v>
      </c>
      <c r="M787">
        <v>46.31</v>
      </c>
      <c r="N787">
        <f t="shared" si="0"/>
        <v>46.066452759018077</v>
      </c>
      <c r="O787">
        <f t="shared" si="1"/>
        <v>5.9315258589908083E-2</v>
      </c>
    </row>
    <row r="788" spans="1:15" x14ac:dyDescent="0.2">
      <c r="A788">
        <v>47</v>
      </c>
      <c r="B788" t="s">
        <v>71</v>
      </c>
      <c r="C788">
        <v>450</v>
      </c>
      <c r="D788">
        <v>210</v>
      </c>
      <c r="E788">
        <v>30</v>
      </c>
      <c r="F788">
        <v>5.3929999999999998</v>
      </c>
      <c r="G788">
        <v>1</v>
      </c>
      <c r="H788">
        <v>119</v>
      </c>
      <c r="I788">
        <v>79.900000000000006</v>
      </c>
      <c r="J788">
        <v>16</v>
      </c>
      <c r="K788">
        <v>0</v>
      </c>
      <c r="L788">
        <v>3.5</v>
      </c>
      <c r="M788">
        <v>75.83</v>
      </c>
      <c r="N788">
        <f t="shared" si="0"/>
        <v>82.249175316980953</v>
      </c>
      <c r="O788">
        <f t="shared" si="1"/>
        <v>41.205811750137535</v>
      </c>
    </row>
    <row r="789" spans="1:15" x14ac:dyDescent="0.2">
      <c r="A789">
        <v>48</v>
      </c>
      <c r="B789" t="s">
        <v>74</v>
      </c>
      <c r="C789">
        <v>255</v>
      </c>
      <c r="D789">
        <v>185</v>
      </c>
      <c r="E789">
        <v>16.399999999999999</v>
      </c>
      <c r="F789">
        <v>3.25</v>
      </c>
      <c r="G789">
        <v>0</v>
      </c>
      <c r="H789">
        <v>105.9</v>
      </c>
      <c r="I789">
        <v>71</v>
      </c>
      <c r="J789">
        <v>24</v>
      </c>
      <c r="K789">
        <v>0</v>
      </c>
      <c r="L789">
        <v>2</v>
      </c>
      <c r="M789">
        <v>41.4</v>
      </c>
      <c r="N789">
        <f t="shared" si="0"/>
        <v>40.393299316664049</v>
      </c>
      <c r="O789">
        <f t="shared" si="1"/>
        <v>1.0134462658290686</v>
      </c>
    </row>
    <row r="790" spans="1:15" x14ac:dyDescent="0.2">
      <c r="A790">
        <v>49</v>
      </c>
      <c r="B790" t="s">
        <v>74</v>
      </c>
      <c r="C790">
        <v>255</v>
      </c>
      <c r="D790">
        <v>189.4</v>
      </c>
      <c r="E790">
        <v>21.1</v>
      </c>
      <c r="F790">
        <v>3.823</v>
      </c>
      <c r="G790">
        <v>0</v>
      </c>
      <c r="H790">
        <v>111.5</v>
      </c>
      <c r="I790">
        <v>70.8</v>
      </c>
      <c r="J790">
        <v>25</v>
      </c>
      <c r="K790">
        <v>1</v>
      </c>
      <c r="L790">
        <v>3</v>
      </c>
      <c r="M790">
        <v>54.05</v>
      </c>
      <c r="N790">
        <f t="shared" si="0"/>
        <v>45.531253661948995</v>
      </c>
      <c r="O790">
        <f t="shared" si="1"/>
        <v>72.569039172057359</v>
      </c>
    </row>
    <row r="791" spans="1:15" x14ac:dyDescent="0.2">
      <c r="A791">
        <v>50</v>
      </c>
      <c r="B791" t="s">
        <v>74</v>
      </c>
      <c r="C791">
        <v>362</v>
      </c>
      <c r="D791">
        <v>182</v>
      </c>
      <c r="E791">
        <v>21.1</v>
      </c>
      <c r="F791">
        <v>4.125</v>
      </c>
      <c r="G791">
        <v>0</v>
      </c>
      <c r="H791">
        <v>99</v>
      </c>
      <c r="I791">
        <v>74</v>
      </c>
      <c r="J791">
        <v>20</v>
      </c>
      <c r="K791">
        <v>1</v>
      </c>
      <c r="L791">
        <v>4.7</v>
      </c>
      <c r="M791">
        <v>91</v>
      </c>
      <c r="N791">
        <f t="shared" si="0"/>
        <v>68.062448031158908</v>
      </c>
      <c r="O791">
        <f t="shared" si="1"/>
        <v>526.13129032328584</v>
      </c>
    </row>
    <row r="792" spans="1:15" x14ac:dyDescent="0.2">
      <c r="A792">
        <v>51</v>
      </c>
      <c r="B792" t="s">
        <v>74</v>
      </c>
      <c r="C792">
        <v>255</v>
      </c>
      <c r="D792">
        <v>187</v>
      </c>
      <c r="E792">
        <v>17.399999999999999</v>
      </c>
      <c r="F792">
        <v>4.3</v>
      </c>
      <c r="G792">
        <v>1</v>
      </c>
      <c r="H792">
        <v>113.1</v>
      </c>
      <c r="I792">
        <v>76</v>
      </c>
      <c r="J792">
        <v>22</v>
      </c>
      <c r="K792">
        <v>1</v>
      </c>
      <c r="L792">
        <v>3</v>
      </c>
      <c r="M792">
        <v>42.5</v>
      </c>
      <c r="N792">
        <f t="shared" si="0"/>
        <v>40.905167455996583</v>
      </c>
      <c r="O792">
        <f t="shared" si="1"/>
        <v>2.5434908434124104</v>
      </c>
    </row>
    <row r="793" spans="1:15" x14ac:dyDescent="0.2">
      <c r="A793">
        <v>52</v>
      </c>
      <c r="B793" t="s">
        <v>74</v>
      </c>
      <c r="C793">
        <v>329</v>
      </c>
      <c r="D793">
        <v>189</v>
      </c>
      <c r="E793">
        <v>24.6</v>
      </c>
      <c r="F793">
        <v>4.7510000000000003</v>
      </c>
      <c r="G793">
        <v>1</v>
      </c>
      <c r="H793">
        <v>114.8</v>
      </c>
      <c r="I793">
        <v>76</v>
      </c>
      <c r="J793">
        <v>23</v>
      </c>
      <c r="K793">
        <v>0</v>
      </c>
      <c r="L793">
        <v>5.5</v>
      </c>
      <c r="M793">
        <v>55.7</v>
      </c>
      <c r="N793">
        <f t="shared" si="0"/>
        <v>64.152210522488986</v>
      </c>
      <c r="O793">
        <f t="shared" si="1"/>
        <v>71.439862716473485</v>
      </c>
    </row>
    <row r="794" spans="1:15" x14ac:dyDescent="0.2">
      <c r="A794">
        <v>53</v>
      </c>
      <c r="B794" t="s">
        <v>74</v>
      </c>
      <c r="C794">
        <v>362</v>
      </c>
      <c r="D794">
        <v>199</v>
      </c>
      <c r="E794">
        <v>23.2</v>
      </c>
      <c r="F794">
        <v>4.133</v>
      </c>
      <c r="G794">
        <v>0</v>
      </c>
      <c r="H794">
        <v>121.5</v>
      </c>
      <c r="I794">
        <v>75</v>
      </c>
      <c r="J794">
        <v>21</v>
      </c>
      <c r="K794">
        <v>1</v>
      </c>
      <c r="L794">
        <v>4</v>
      </c>
      <c r="M794">
        <v>94.25</v>
      </c>
      <c r="N794">
        <f t="shared" si="0"/>
        <v>62.143005452276846</v>
      </c>
      <c r="O794">
        <f t="shared" si="1"/>
        <v>1030.8590988875244</v>
      </c>
    </row>
    <row r="795" spans="1:15" x14ac:dyDescent="0.2">
      <c r="A795">
        <v>54</v>
      </c>
      <c r="B795" t="s">
        <v>81</v>
      </c>
      <c r="C795">
        <v>154</v>
      </c>
      <c r="D795">
        <v>173</v>
      </c>
      <c r="E795">
        <v>15.9</v>
      </c>
      <c r="F795">
        <v>3.3</v>
      </c>
      <c r="G795">
        <v>0</v>
      </c>
      <c r="H795">
        <v>100.8</v>
      </c>
      <c r="I795">
        <v>71</v>
      </c>
      <c r="J795">
        <v>26</v>
      </c>
      <c r="K795">
        <v>0</v>
      </c>
      <c r="L795">
        <v>1.5</v>
      </c>
      <c r="M795">
        <v>22.85</v>
      </c>
      <c r="N795">
        <f t="shared" si="0"/>
        <v>28.6972580753289</v>
      </c>
      <c r="O795">
        <f t="shared" si="1"/>
        <v>34.190426999499017</v>
      </c>
    </row>
    <row r="796" spans="1:15" x14ac:dyDescent="0.2">
      <c r="A796">
        <v>55</v>
      </c>
      <c r="B796" t="s">
        <v>83</v>
      </c>
      <c r="C796">
        <v>124</v>
      </c>
      <c r="D796">
        <v>182</v>
      </c>
      <c r="E796">
        <v>13.2</v>
      </c>
      <c r="F796">
        <v>2.593</v>
      </c>
      <c r="G796">
        <v>0</v>
      </c>
      <c r="H796">
        <v>99.8</v>
      </c>
      <c r="I796">
        <v>69</v>
      </c>
      <c r="J796">
        <v>29</v>
      </c>
      <c r="K796">
        <v>0</v>
      </c>
      <c r="L796">
        <v>1.6</v>
      </c>
      <c r="M796">
        <v>17.89</v>
      </c>
      <c r="N796">
        <f t="shared" si="0"/>
        <v>14.26311999477581</v>
      </c>
      <c r="O796">
        <f t="shared" si="1"/>
        <v>13.154258572295026</v>
      </c>
    </row>
    <row r="797" spans="1:15" x14ac:dyDescent="0.2">
      <c r="A797">
        <v>56</v>
      </c>
      <c r="B797" t="s">
        <v>83</v>
      </c>
      <c r="C797">
        <v>182</v>
      </c>
      <c r="D797">
        <v>193</v>
      </c>
      <c r="E797">
        <v>16.2</v>
      </c>
      <c r="F797">
        <v>3.012</v>
      </c>
      <c r="G797">
        <v>0</v>
      </c>
      <c r="H797">
        <v>103.1</v>
      </c>
      <c r="I797">
        <v>73</v>
      </c>
      <c r="J797">
        <v>28</v>
      </c>
      <c r="K797">
        <v>1</v>
      </c>
      <c r="L797">
        <v>2</v>
      </c>
      <c r="M797">
        <v>24.1</v>
      </c>
      <c r="N797">
        <f t="shared" si="0"/>
        <v>23.087853588635014</v>
      </c>
      <c r="O797">
        <f t="shared" si="1"/>
        <v>1.0244403580390231</v>
      </c>
    </row>
    <row r="798" spans="1:15" x14ac:dyDescent="0.2">
      <c r="A798">
        <v>57</v>
      </c>
      <c r="B798" t="s">
        <v>83</v>
      </c>
      <c r="C798">
        <v>170</v>
      </c>
      <c r="D798">
        <v>185</v>
      </c>
      <c r="E798">
        <v>14.5</v>
      </c>
      <c r="F798">
        <v>3.464</v>
      </c>
      <c r="G798">
        <v>1</v>
      </c>
      <c r="H798">
        <v>106.5</v>
      </c>
      <c r="I798">
        <v>72</v>
      </c>
      <c r="J798">
        <v>26</v>
      </c>
      <c r="K798">
        <v>1</v>
      </c>
      <c r="L798">
        <v>2.5</v>
      </c>
      <c r="M798">
        <v>25.2</v>
      </c>
      <c r="N798">
        <f t="shared" si="0"/>
        <v>22.657904825382044</v>
      </c>
      <c r="O798">
        <f t="shared" si="1"/>
        <v>6.4622478768158933</v>
      </c>
    </row>
    <row r="799" spans="1:15" x14ac:dyDescent="0.2">
      <c r="A799">
        <v>58</v>
      </c>
      <c r="B799" t="s">
        <v>83</v>
      </c>
      <c r="C799">
        <v>300</v>
      </c>
      <c r="D799">
        <v>193</v>
      </c>
      <c r="E799">
        <v>18.5</v>
      </c>
      <c r="F799">
        <v>3.294</v>
      </c>
      <c r="G799">
        <v>0</v>
      </c>
      <c r="H799">
        <v>108.3</v>
      </c>
      <c r="I799">
        <v>73</v>
      </c>
      <c r="J799">
        <v>20</v>
      </c>
      <c r="K799">
        <v>0</v>
      </c>
      <c r="L799">
        <v>3.5</v>
      </c>
      <c r="M799">
        <v>34.25</v>
      </c>
      <c r="N799">
        <f t="shared" si="0"/>
        <v>47.166919186451338</v>
      </c>
      <c r="O799">
        <f t="shared" si="1"/>
        <v>166.84680126931468</v>
      </c>
    </row>
    <row r="800" spans="1:15" x14ac:dyDescent="0.2">
      <c r="A800">
        <v>59</v>
      </c>
      <c r="B800" t="s">
        <v>88</v>
      </c>
      <c r="C800">
        <v>265</v>
      </c>
      <c r="D800">
        <v>172</v>
      </c>
      <c r="E800">
        <v>17</v>
      </c>
      <c r="F800">
        <v>2.8879999999999999</v>
      </c>
      <c r="G800">
        <v>0</v>
      </c>
      <c r="H800">
        <v>95.2</v>
      </c>
      <c r="I800">
        <v>71</v>
      </c>
      <c r="J800">
        <v>22</v>
      </c>
      <c r="K800">
        <v>0</v>
      </c>
      <c r="L800">
        <v>2.7</v>
      </c>
      <c r="M800">
        <v>59</v>
      </c>
      <c r="N800">
        <f t="shared" si="0"/>
        <v>50.187605525042066</v>
      </c>
      <c r="O800">
        <f t="shared" si="1"/>
        <v>77.658296382269114</v>
      </c>
    </row>
    <row r="801" spans="1:15" x14ac:dyDescent="0.2">
      <c r="A801">
        <v>60</v>
      </c>
      <c r="B801" t="s">
        <v>88</v>
      </c>
      <c r="C801">
        <v>335</v>
      </c>
      <c r="D801">
        <v>194</v>
      </c>
      <c r="E801">
        <v>17</v>
      </c>
      <c r="F801">
        <v>4.58</v>
      </c>
      <c r="G801">
        <v>0</v>
      </c>
      <c r="H801">
        <v>92.6</v>
      </c>
      <c r="I801">
        <v>78</v>
      </c>
      <c r="J801">
        <v>19</v>
      </c>
      <c r="K801">
        <v>1</v>
      </c>
      <c r="L801">
        <v>3</v>
      </c>
      <c r="M801">
        <v>66.8</v>
      </c>
      <c r="N801">
        <f t="shared" si="0"/>
        <v>50.260715883044675</v>
      </c>
      <c r="O801">
        <f t="shared" si="1"/>
        <v>273.54791910137061</v>
      </c>
    </row>
    <row r="802" spans="1:15" x14ac:dyDescent="0.2">
      <c r="A802">
        <v>61</v>
      </c>
      <c r="B802" t="s">
        <v>91</v>
      </c>
      <c r="C802">
        <v>268</v>
      </c>
      <c r="D802">
        <v>181</v>
      </c>
      <c r="E802">
        <v>15.9</v>
      </c>
      <c r="F802">
        <v>3.294</v>
      </c>
      <c r="G802">
        <v>0</v>
      </c>
      <c r="H802">
        <v>104</v>
      </c>
      <c r="I802">
        <v>71</v>
      </c>
      <c r="J802">
        <v>21</v>
      </c>
      <c r="K802">
        <v>1</v>
      </c>
      <c r="L802">
        <v>2.5</v>
      </c>
      <c r="M802">
        <v>27.495000000000001</v>
      </c>
      <c r="N802">
        <f t="shared" si="0"/>
        <v>44.022823881624916</v>
      </c>
      <c r="O802">
        <f t="shared" si="1"/>
        <v>273.16896226201089</v>
      </c>
    </row>
    <row r="803" spans="1:15" x14ac:dyDescent="0.2">
      <c r="A803">
        <v>62</v>
      </c>
      <c r="B803" t="s">
        <v>91</v>
      </c>
      <c r="C803">
        <v>182</v>
      </c>
      <c r="D803">
        <v>182</v>
      </c>
      <c r="E803">
        <v>16.600000000000001</v>
      </c>
      <c r="F803">
        <v>3.125</v>
      </c>
      <c r="G803">
        <v>1</v>
      </c>
      <c r="H803">
        <v>99.4</v>
      </c>
      <c r="I803">
        <v>71</v>
      </c>
      <c r="J803">
        <v>26</v>
      </c>
      <c r="K803">
        <v>1</v>
      </c>
      <c r="L803">
        <v>2.5</v>
      </c>
      <c r="M803">
        <v>24.495000000000001</v>
      </c>
      <c r="N803">
        <f t="shared" si="0"/>
        <v>29.74053169776402</v>
      </c>
      <c r="O803">
        <f t="shared" si="1"/>
        <v>27.515602792247069</v>
      </c>
    </row>
    <row r="804" spans="1:15" x14ac:dyDescent="0.2">
      <c r="A804">
        <v>63</v>
      </c>
      <c r="B804" t="s">
        <v>91</v>
      </c>
      <c r="C804">
        <v>182</v>
      </c>
      <c r="D804">
        <v>191</v>
      </c>
      <c r="E804">
        <v>18.5</v>
      </c>
      <c r="F804">
        <v>3.415</v>
      </c>
      <c r="G804">
        <v>1</v>
      </c>
      <c r="H804">
        <v>103.5</v>
      </c>
      <c r="I804">
        <v>73</v>
      </c>
      <c r="J804">
        <v>26</v>
      </c>
      <c r="K804">
        <v>1</v>
      </c>
      <c r="L804">
        <v>2.4</v>
      </c>
      <c r="M804">
        <v>26.645</v>
      </c>
      <c r="N804">
        <f t="shared" si="0"/>
        <v>27.871620108456927</v>
      </c>
      <c r="O804">
        <f t="shared" si="1"/>
        <v>1.5045968904708846</v>
      </c>
    </row>
    <row r="805" spans="1:15" x14ac:dyDescent="0.2">
      <c r="A805">
        <v>64</v>
      </c>
      <c r="B805" t="s">
        <v>95</v>
      </c>
      <c r="C805">
        <v>139</v>
      </c>
      <c r="D805">
        <v>183</v>
      </c>
      <c r="E805">
        <v>13.2</v>
      </c>
      <c r="F805">
        <v>2.8</v>
      </c>
      <c r="G805">
        <v>0</v>
      </c>
      <c r="H805">
        <v>97</v>
      </c>
      <c r="I805">
        <v>70</v>
      </c>
      <c r="J805">
        <v>30</v>
      </c>
      <c r="K805">
        <v>0</v>
      </c>
      <c r="L805">
        <v>1.8</v>
      </c>
      <c r="M805">
        <v>19.600000000000001</v>
      </c>
      <c r="N805">
        <f t="shared" si="0"/>
        <v>16.308401538661304</v>
      </c>
      <c r="O805">
        <f t="shared" si="1"/>
        <v>10.834620430687281</v>
      </c>
    </row>
    <row r="806" spans="1:15" x14ac:dyDescent="0.2">
      <c r="A806">
        <v>65</v>
      </c>
      <c r="B806" t="s">
        <v>95</v>
      </c>
      <c r="C806">
        <v>176</v>
      </c>
      <c r="D806">
        <v>181</v>
      </c>
      <c r="E806">
        <v>15.9</v>
      </c>
      <c r="F806">
        <v>3.4550000000000001</v>
      </c>
      <c r="G806">
        <v>1</v>
      </c>
      <c r="H806">
        <v>94.9</v>
      </c>
      <c r="I806">
        <v>73</v>
      </c>
      <c r="J806">
        <v>23</v>
      </c>
      <c r="K806">
        <v>1</v>
      </c>
      <c r="L806">
        <v>2.5</v>
      </c>
      <c r="M806">
        <v>25.85</v>
      </c>
      <c r="N806">
        <f t="shared" si="0"/>
        <v>28.126963528209512</v>
      </c>
      <c r="O806">
        <f t="shared" si="1"/>
        <v>5.184562908796301</v>
      </c>
    </row>
    <row r="807" spans="1:15" x14ac:dyDescent="0.2">
      <c r="A807">
        <v>66</v>
      </c>
      <c r="B807" t="s">
        <v>95</v>
      </c>
      <c r="C807">
        <v>203</v>
      </c>
      <c r="D807">
        <v>192</v>
      </c>
      <c r="E807">
        <v>14.5</v>
      </c>
      <c r="F807">
        <v>2.9980000000000002</v>
      </c>
      <c r="G807">
        <v>0</v>
      </c>
      <c r="H807">
        <v>105.2</v>
      </c>
      <c r="I807">
        <v>72</v>
      </c>
      <c r="J807">
        <v>29</v>
      </c>
      <c r="K807">
        <v>0</v>
      </c>
      <c r="L807">
        <v>2.5</v>
      </c>
      <c r="M807">
        <v>24.295000000000002</v>
      </c>
      <c r="N807">
        <f t="shared" ref="N807:N816" si="2">S$741+S$742*C807+S$743*D807+S$744*E807</f>
        <v>24.534637095125003</v>
      </c>
      <c r="O807">
        <f t="shared" ref="O807:O816" si="3">(M807-N807)^2</f>
        <v>5.7425937359948928E-2</v>
      </c>
    </row>
    <row r="808" spans="1:15" x14ac:dyDescent="0.2">
      <c r="A808">
        <v>67</v>
      </c>
      <c r="B808" t="s">
        <v>95</v>
      </c>
      <c r="C808">
        <v>150</v>
      </c>
      <c r="D808">
        <v>190</v>
      </c>
      <c r="E808">
        <v>23</v>
      </c>
      <c r="F808">
        <v>4.4400000000000004</v>
      </c>
      <c r="G808">
        <v>1</v>
      </c>
      <c r="H808">
        <v>105.3</v>
      </c>
      <c r="I808">
        <v>76</v>
      </c>
      <c r="J808">
        <v>22</v>
      </c>
      <c r="K808">
        <v>0</v>
      </c>
      <c r="L808">
        <v>4</v>
      </c>
      <c r="M808">
        <v>36.020000000000003</v>
      </c>
      <c r="N808">
        <f t="shared" si="2"/>
        <v>30.110380010761617</v>
      </c>
      <c r="O808">
        <f t="shared" si="3"/>
        <v>34.923608417205905</v>
      </c>
    </row>
    <row r="809" spans="1:15" x14ac:dyDescent="0.2">
      <c r="A809">
        <v>68</v>
      </c>
      <c r="B809" t="s">
        <v>100</v>
      </c>
      <c r="C809">
        <v>228</v>
      </c>
      <c r="D809">
        <v>168</v>
      </c>
      <c r="E809">
        <v>13.2</v>
      </c>
      <c r="F809">
        <v>3.0619999999999998</v>
      </c>
      <c r="G809">
        <v>0</v>
      </c>
      <c r="H809">
        <v>98.9</v>
      </c>
      <c r="I809">
        <v>71</v>
      </c>
      <c r="J809">
        <v>25</v>
      </c>
      <c r="K809">
        <v>0</v>
      </c>
      <c r="L809">
        <v>2</v>
      </c>
      <c r="M809">
        <v>28.594999999999999</v>
      </c>
      <c r="N809">
        <f t="shared" si="2"/>
        <v>39.8824408909488</v>
      </c>
      <c r="O809">
        <f t="shared" si="3"/>
        <v>127.40632186666306</v>
      </c>
    </row>
    <row r="810" spans="1:15" x14ac:dyDescent="0.2">
      <c r="A810">
        <v>69</v>
      </c>
      <c r="B810" t="s">
        <v>100</v>
      </c>
      <c r="C810">
        <v>147</v>
      </c>
      <c r="D810">
        <v>168</v>
      </c>
      <c r="E810">
        <v>13.2</v>
      </c>
      <c r="F810">
        <v>3.2</v>
      </c>
      <c r="G810">
        <v>0</v>
      </c>
      <c r="H810">
        <v>98.9</v>
      </c>
      <c r="I810">
        <v>71</v>
      </c>
      <c r="J810">
        <v>29</v>
      </c>
      <c r="K810">
        <v>0</v>
      </c>
      <c r="L810">
        <v>1.4</v>
      </c>
      <c r="M810">
        <v>23.195</v>
      </c>
      <c r="N810">
        <f t="shared" si="2"/>
        <v>25.887172536311329</v>
      </c>
      <c r="O810">
        <f t="shared" si="3"/>
        <v>7.2477929652689737</v>
      </c>
    </row>
    <row r="811" spans="1:15" x14ac:dyDescent="0.2">
      <c r="A811">
        <v>70</v>
      </c>
      <c r="B811" t="s">
        <v>100</v>
      </c>
      <c r="C811">
        <v>174</v>
      </c>
      <c r="D811">
        <v>169</v>
      </c>
      <c r="E811">
        <v>14.5</v>
      </c>
      <c r="F811">
        <v>3.0449999999999999</v>
      </c>
      <c r="G811">
        <v>0</v>
      </c>
      <c r="H811">
        <v>98.9</v>
      </c>
      <c r="I811">
        <v>72</v>
      </c>
      <c r="J811">
        <v>26</v>
      </c>
      <c r="K811">
        <v>1</v>
      </c>
      <c r="L811">
        <v>2</v>
      </c>
      <c r="M811">
        <v>20.895</v>
      </c>
      <c r="N811">
        <f t="shared" si="2"/>
        <v>32.091986277924505</v>
      </c>
      <c r="O811">
        <f t="shared" si="3"/>
        <v>125.37250170802967</v>
      </c>
    </row>
    <row r="812" spans="1:15" x14ac:dyDescent="0.2">
      <c r="A812">
        <v>71</v>
      </c>
      <c r="B812" t="s">
        <v>100</v>
      </c>
      <c r="C812">
        <v>147</v>
      </c>
      <c r="D812">
        <v>185</v>
      </c>
      <c r="E812">
        <v>13.2</v>
      </c>
      <c r="F812">
        <v>2.8879999999999999</v>
      </c>
      <c r="G812">
        <v>0</v>
      </c>
      <c r="H812">
        <v>98.9</v>
      </c>
      <c r="I812">
        <v>71</v>
      </c>
      <c r="J812">
        <v>30</v>
      </c>
      <c r="K812">
        <v>1</v>
      </c>
      <c r="L812">
        <v>1.4</v>
      </c>
      <c r="M812">
        <v>18.895</v>
      </c>
      <c r="N812">
        <f t="shared" si="2"/>
        <v>16.597780628876439</v>
      </c>
      <c r="O812">
        <f t="shared" si="3"/>
        <v>5.2772168390653267</v>
      </c>
    </row>
    <row r="813" spans="1:15" x14ac:dyDescent="0.2">
      <c r="A813">
        <v>72</v>
      </c>
      <c r="B813" t="s">
        <v>100</v>
      </c>
      <c r="C813">
        <v>150</v>
      </c>
      <c r="D813">
        <v>192</v>
      </c>
      <c r="E813">
        <v>18.5</v>
      </c>
      <c r="F813">
        <v>3.0430000000000001</v>
      </c>
      <c r="G813">
        <v>0</v>
      </c>
      <c r="H813">
        <v>106.4</v>
      </c>
      <c r="I813">
        <v>72</v>
      </c>
      <c r="J813">
        <v>25</v>
      </c>
      <c r="K813">
        <v>0</v>
      </c>
      <c r="L813">
        <v>2</v>
      </c>
      <c r="M813">
        <v>25.295000000000002</v>
      </c>
      <c r="N813">
        <f t="shared" si="2"/>
        <v>21.796190384836738</v>
      </c>
      <c r="O813">
        <f t="shared" si="3"/>
        <v>12.241668723158908</v>
      </c>
    </row>
    <row r="814" spans="1:15" x14ac:dyDescent="0.2">
      <c r="A814">
        <v>73</v>
      </c>
      <c r="B814" t="s">
        <v>106</v>
      </c>
      <c r="C814">
        <v>187</v>
      </c>
      <c r="D814">
        <v>174</v>
      </c>
      <c r="E814">
        <v>14.2</v>
      </c>
      <c r="F814">
        <v>3.5739999999999998</v>
      </c>
      <c r="G814">
        <v>1</v>
      </c>
      <c r="H814">
        <v>100.5</v>
      </c>
      <c r="I814">
        <v>73</v>
      </c>
      <c r="J814">
        <v>23</v>
      </c>
      <c r="K814">
        <v>0</v>
      </c>
      <c r="L814">
        <v>2</v>
      </c>
      <c r="M814">
        <v>33.700000000000003</v>
      </c>
      <c r="N814">
        <f t="shared" si="2"/>
        <v>31.124545035225996</v>
      </c>
      <c r="O814">
        <f t="shared" si="3"/>
        <v>6.6329682755790822</v>
      </c>
    </row>
    <row r="815" spans="1:15" x14ac:dyDescent="0.2">
      <c r="A815">
        <v>74</v>
      </c>
      <c r="B815" t="s">
        <v>106</v>
      </c>
      <c r="C815">
        <v>250</v>
      </c>
      <c r="D815">
        <v>187</v>
      </c>
      <c r="E815">
        <v>14.5</v>
      </c>
      <c r="F815">
        <v>3.657</v>
      </c>
      <c r="G815">
        <v>0</v>
      </c>
      <c r="H815">
        <v>104.9</v>
      </c>
      <c r="I815">
        <v>80</v>
      </c>
      <c r="J815">
        <v>23</v>
      </c>
      <c r="K815">
        <v>1</v>
      </c>
      <c r="L815">
        <v>2</v>
      </c>
      <c r="M815">
        <v>36.049999999999997</v>
      </c>
      <c r="N815">
        <f t="shared" si="2"/>
        <v>35.387522453052711</v>
      </c>
      <c r="O815">
        <f t="shared" si="3"/>
        <v>0.43887650020929425</v>
      </c>
    </row>
    <row r="816" spans="1:15" x14ac:dyDescent="0.2">
      <c r="A816">
        <v>75</v>
      </c>
      <c r="B816" t="s">
        <v>106</v>
      </c>
      <c r="C816">
        <v>168</v>
      </c>
      <c r="D816">
        <v>187</v>
      </c>
      <c r="E816">
        <v>14.5</v>
      </c>
      <c r="F816">
        <v>3.9550000000000001</v>
      </c>
      <c r="G816">
        <v>1</v>
      </c>
      <c r="H816">
        <v>113.1</v>
      </c>
      <c r="I816">
        <v>73</v>
      </c>
      <c r="J816">
        <v>23</v>
      </c>
      <c r="K816">
        <v>1</v>
      </c>
      <c r="L816">
        <v>2</v>
      </c>
      <c r="M816">
        <v>39.65</v>
      </c>
      <c r="N816">
        <f t="shared" si="2"/>
        <v>21.21947300761725</v>
      </c>
      <c r="O816">
        <f t="shared" si="3"/>
        <v>339.68432521694911</v>
      </c>
    </row>
    <row r="817" spans="1:15" x14ac:dyDescent="0.2">
      <c r="O817">
        <f>SUM(O742:O816)</f>
        <v>8891.031196412001</v>
      </c>
    </row>
    <row r="818" spans="1:15" x14ac:dyDescent="0.2">
      <c r="O818">
        <f>O817/71</f>
        <v>125.22579149876057</v>
      </c>
    </row>
    <row r="819" spans="1:15" x14ac:dyDescent="0.2">
      <c r="A819" s="7" t="s">
        <v>113</v>
      </c>
      <c r="B819" s="7"/>
      <c r="C819" s="7"/>
      <c r="D819" s="7" t="s">
        <v>150</v>
      </c>
      <c r="E819" s="7"/>
      <c r="F819" s="7"/>
      <c r="G819" s="7"/>
      <c r="H819" s="7"/>
      <c r="I819" s="7"/>
    </row>
    <row r="820" spans="1:15" ht="17" thickBot="1" x14ac:dyDescent="0.25">
      <c r="A820" s="7"/>
      <c r="B820" s="7"/>
      <c r="C820" s="7"/>
      <c r="D820" s="7" t="s">
        <v>151</v>
      </c>
      <c r="E820" s="7"/>
      <c r="F820" s="7"/>
      <c r="G820" s="7"/>
      <c r="H820" s="7"/>
      <c r="I820" s="7"/>
    </row>
    <row r="821" spans="1:15" x14ac:dyDescent="0.2">
      <c r="A821" s="6" t="s">
        <v>114</v>
      </c>
      <c r="B821" s="6"/>
      <c r="C821" s="7"/>
      <c r="D821" s="7"/>
      <c r="E821" s="7"/>
      <c r="F821" s="7"/>
      <c r="G821" s="7"/>
      <c r="H821" s="7"/>
      <c r="I821" s="7"/>
    </row>
    <row r="822" spans="1:15" x14ac:dyDescent="0.2">
      <c r="A822" s="2" t="s">
        <v>115</v>
      </c>
      <c r="B822" s="2">
        <v>0.83558390482104783</v>
      </c>
      <c r="C822" s="7"/>
      <c r="D822" s="7"/>
      <c r="E822" s="7"/>
      <c r="F822" s="7"/>
      <c r="G822" s="7"/>
      <c r="H822" s="7"/>
      <c r="I822" s="7"/>
    </row>
    <row r="823" spans="1:15" x14ac:dyDescent="0.2">
      <c r="A823" s="2" t="s">
        <v>116</v>
      </c>
      <c r="B823" s="2">
        <v>0.69820046199598995</v>
      </c>
      <c r="C823" s="7"/>
      <c r="D823" s="7"/>
      <c r="E823" s="7"/>
      <c r="F823" s="7"/>
      <c r="G823" s="7"/>
      <c r="H823" s="7"/>
      <c r="I823" s="7"/>
    </row>
    <row r="824" spans="1:15" x14ac:dyDescent="0.2">
      <c r="A824" s="2" t="s">
        <v>117</v>
      </c>
      <c r="B824" s="2">
        <v>0.685448368840891</v>
      </c>
      <c r="C824" s="7"/>
      <c r="D824" s="7"/>
      <c r="E824" s="7"/>
      <c r="F824" s="7"/>
      <c r="G824" s="7"/>
      <c r="H824" s="7"/>
      <c r="I824" s="7"/>
    </row>
    <row r="825" spans="1:15" x14ac:dyDescent="0.2">
      <c r="A825" s="2" t="s">
        <v>118</v>
      </c>
      <c r="B825" s="2">
        <v>11.190433034461208</v>
      </c>
      <c r="C825" s="7"/>
      <c r="D825" s="7"/>
      <c r="E825" s="7"/>
      <c r="F825" s="7"/>
      <c r="G825" s="7"/>
      <c r="H825" s="7"/>
      <c r="I825" s="7"/>
    </row>
    <row r="826" spans="1:15" ht="17" thickBot="1" x14ac:dyDescent="0.25">
      <c r="A826" s="3" t="s">
        <v>119</v>
      </c>
      <c r="B826" s="3">
        <v>75</v>
      </c>
      <c r="C826" s="7"/>
      <c r="D826" s="7"/>
      <c r="E826" s="7"/>
      <c r="F826" s="7"/>
      <c r="G826" s="7"/>
      <c r="H826" s="7"/>
      <c r="I826" s="7"/>
    </row>
    <row r="827" spans="1:15" x14ac:dyDescent="0.2">
      <c r="A827" s="7"/>
      <c r="B827" s="7"/>
      <c r="C827" s="7"/>
      <c r="D827" s="7"/>
      <c r="E827" s="7"/>
      <c r="F827" s="7"/>
      <c r="G827" s="7"/>
      <c r="H827" s="7"/>
      <c r="I827" s="7"/>
    </row>
    <row r="828" spans="1:15" ht="17" thickBot="1" x14ac:dyDescent="0.25">
      <c r="A828" s="7" t="s">
        <v>120</v>
      </c>
      <c r="B828" s="7"/>
      <c r="C828" s="7"/>
      <c r="D828" s="7"/>
      <c r="E828" s="7"/>
      <c r="F828" s="7"/>
      <c r="G828" s="7"/>
      <c r="H828" s="7"/>
      <c r="I828" s="7"/>
    </row>
    <row r="829" spans="1:15" x14ac:dyDescent="0.2">
      <c r="A829" s="4"/>
      <c r="B829" s="4" t="s">
        <v>125</v>
      </c>
      <c r="C829" s="4" t="s">
        <v>126</v>
      </c>
      <c r="D829" s="4" t="s">
        <v>127</v>
      </c>
      <c r="E829" s="4" t="s">
        <v>128</v>
      </c>
      <c r="F829" s="4" t="s">
        <v>129</v>
      </c>
      <c r="G829" s="7"/>
      <c r="H829" s="7"/>
      <c r="I829" s="7"/>
    </row>
    <row r="830" spans="1:15" x14ac:dyDescent="0.2">
      <c r="A830" s="2" t="s">
        <v>121</v>
      </c>
      <c r="B830" s="2">
        <v>3</v>
      </c>
      <c r="C830" s="2">
        <v>20569.024492254663</v>
      </c>
      <c r="D830" s="2">
        <v>6856.3414974182206</v>
      </c>
      <c r="E830" s="2">
        <v>54.75183199369976</v>
      </c>
      <c r="F830" s="2">
        <v>1.9349201808305721E-18</v>
      </c>
      <c r="G830" s="7"/>
      <c r="H830" s="7"/>
      <c r="I830" s="7"/>
    </row>
    <row r="831" spans="1:15" x14ac:dyDescent="0.2">
      <c r="A831" s="2" t="s">
        <v>122</v>
      </c>
      <c r="B831" s="2">
        <v>71</v>
      </c>
      <c r="C831" s="2">
        <v>8891.0311964120083</v>
      </c>
      <c r="D831" s="8">
        <v>125.22579149876069</v>
      </c>
      <c r="E831" s="2"/>
      <c r="F831" s="2"/>
      <c r="G831" s="7"/>
      <c r="H831" s="7"/>
      <c r="I831" s="7"/>
    </row>
    <row r="832" spans="1:15" ht="17" thickBot="1" x14ac:dyDescent="0.25">
      <c r="A832" s="3" t="s">
        <v>123</v>
      </c>
      <c r="B832" s="3">
        <v>74</v>
      </c>
      <c r="C832" s="3">
        <v>29460.055688666671</v>
      </c>
      <c r="D832" s="3"/>
      <c r="E832" s="3"/>
      <c r="F832" s="3"/>
      <c r="G832" s="7"/>
      <c r="H832" s="7"/>
      <c r="I832" s="7"/>
    </row>
    <row r="833" spans="1:14" ht="17" thickBot="1" x14ac:dyDescent="0.25">
      <c r="A833" s="7"/>
      <c r="B833" s="7"/>
      <c r="C833" s="7"/>
      <c r="D833" s="7"/>
      <c r="E833" s="7"/>
      <c r="F833" s="7"/>
      <c r="G833" s="7"/>
      <c r="H833" s="7"/>
      <c r="I833" s="7"/>
    </row>
    <row r="834" spans="1:14" x14ac:dyDescent="0.2">
      <c r="A834" s="4"/>
      <c r="B834" s="4" t="s">
        <v>130</v>
      </c>
      <c r="C834" s="4" t="s">
        <v>118</v>
      </c>
      <c r="D834" s="4" t="s">
        <v>131</v>
      </c>
      <c r="E834" s="4" t="s">
        <v>132</v>
      </c>
      <c r="F834" s="4" t="s">
        <v>133</v>
      </c>
      <c r="G834" s="4" t="s">
        <v>134</v>
      </c>
      <c r="H834" s="4" t="s">
        <v>135</v>
      </c>
      <c r="I834" s="4" t="s">
        <v>136</v>
      </c>
    </row>
    <row r="835" spans="1:14" x14ac:dyDescent="0.2">
      <c r="A835" s="2" t="s">
        <v>124</v>
      </c>
      <c r="B835" s="2">
        <v>71.106862990568587</v>
      </c>
      <c r="C835" s="2">
        <v>25.353127446747923</v>
      </c>
      <c r="D835" s="2">
        <v>2.8046584446010643</v>
      </c>
      <c r="E835" s="2">
        <v>6.4927178004056032E-3</v>
      </c>
      <c r="F835" s="2">
        <v>20.554162663980641</v>
      </c>
      <c r="G835" s="2">
        <v>121.65956331715654</v>
      </c>
      <c r="H835" s="2">
        <v>20.554162663980641</v>
      </c>
      <c r="I835" s="2">
        <v>121.65956331715654</v>
      </c>
    </row>
    <row r="836" spans="1:14" x14ac:dyDescent="0.2">
      <c r="A836" s="2" t="s">
        <v>5</v>
      </c>
      <c r="B836" s="2">
        <v>0.17278109079799345</v>
      </c>
      <c r="C836" s="2">
        <v>1.8755599185653869E-2</v>
      </c>
      <c r="D836" s="2">
        <v>9.2122405201617585</v>
      </c>
      <c r="E836" s="2">
        <v>9.5280502928234689E-14</v>
      </c>
      <c r="F836" s="2">
        <v>0.13538348819178808</v>
      </c>
      <c r="G836" s="2">
        <v>0.21017869340419881</v>
      </c>
      <c r="H836" s="2">
        <v>0.13538348819178808</v>
      </c>
      <c r="I836" s="2">
        <v>0.21017869340419881</v>
      </c>
    </row>
    <row r="837" spans="1:14" x14ac:dyDescent="0.2">
      <c r="A837" s="2" t="s">
        <v>7</v>
      </c>
      <c r="B837" s="2">
        <v>-0.54643481808440519</v>
      </c>
      <c r="C837" s="2">
        <v>0.16135183434485506</v>
      </c>
      <c r="D837" s="2">
        <v>-3.3866043128863201</v>
      </c>
      <c r="E837" s="2">
        <v>1.1567830481544906E-3</v>
      </c>
      <c r="F837" s="2">
        <v>-0.86816123806605516</v>
      </c>
      <c r="G837" s="2">
        <v>-0.22470839810275522</v>
      </c>
      <c r="H837" s="2">
        <v>-0.86816123806605516</v>
      </c>
      <c r="I837" s="2">
        <v>-0.22470839810275522</v>
      </c>
    </row>
    <row r="838" spans="1:14" ht="17" thickBot="1" x14ac:dyDescent="0.25">
      <c r="A838" s="3" t="s">
        <v>9</v>
      </c>
      <c r="B838" s="3">
        <v>1.6047377755013472</v>
      </c>
      <c r="C838" s="3">
        <v>0.52603976261154373</v>
      </c>
      <c r="D838" s="3">
        <v>3.0506016646623206</v>
      </c>
      <c r="E838" s="3">
        <v>3.2099903202688551E-3</v>
      </c>
      <c r="F838" s="3">
        <v>0.55584427961897176</v>
      </c>
      <c r="G838" s="3">
        <v>2.6536312713837225</v>
      </c>
      <c r="H838" s="3">
        <v>0.55584427961897176</v>
      </c>
      <c r="I838" s="3">
        <v>2.6536312713837225</v>
      </c>
    </row>
    <row r="839" spans="1:14" s="5" customFormat="1" x14ac:dyDescent="0.2">
      <c r="D839" s="5" t="s">
        <v>149</v>
      </c>
    </row>
    <row r="841" spans="1:14" x14ac:dyDescent="0.2">
      <c r="A841" t="s">
        <v>137</v>
      </c>
    </row>
    <row r="842" spans="1:14" x14ac:dyDescent="0.2">
      <c r="A842" t="s">
        <v>138</v>
      </c>
      <c r="N842">
        <f>_xlfn.T.INV(0.975,73)</f>
        <v>1.9929971258898527</v>
      </c>
    </row>
    <row r="843" spans="1:14" x14ac:dyDescent="0.2">
      <c r="A843" t="s">
        <v>137</v>
      </c>
    </row>
    <row r="844" spans="1:14" x14ac:dyDescent="0.2">
      <c r="M844">
        <f>_xlfn.T.INV(0.974, 73)</f>
        <v>1.9754323499576749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3"/>
  <sheetViews>
    <sheetView topLeftCell="A166" workbookViewId="0">
      <selection activeCell="B188" sqref="B188:C263"/>
    </sheetView>
  </sheetViews>
  <sheetFormatPr baseColWidth="10" defaultRowHeight="16" x14ac:dyDescent="0.2"/>
  <cols>
    <col min="2" max="2" width="15.1640625" customWidth="1"/>
    <col min="7" max="7" width="11.6640625" customWidth="1"/>
  </cols>
  <sheetData>
    <row r="1" spans="1:9" x14ac:dyDescent="0.2">
      <c r="A1" t="s">
        <v>113</v>
      </c>
    </row>
    <row r="2" spans="1:9" ht="17" thickBot="1" x14ac:dyDescent="0.25"/>
    <row r="3" spans="1:9" x14ac:dyDescent="0.2">
      <c r="A3" s="6" t="s">
        <v>114</v>
      </c>
      <c r="B3" s="6"/>
    </row>
    <row r="4" spans="1:9" x14ac:dyDescent="0.2">
      <c r="A4" s="2" t="s">
        <v>115</v>
      </c>
      <c r="B4" s="2">
        <v>0.83558390482104783</v>
      </c>
    </row>
    <row r="5" spans="1:9" x14ac:dyDescent="0.2">
      <c r="A5" s="2" t="s">
        <v>116</v>
      </c>
      <c r="B5" s="2">
        <v>0.69820046199598995</v>
      </c>
    </row>
    <row r="6" spans="1:9" x14ac:dyDescent="0.2">
      <c r="A6" s="2" t="s">
        <v>117</v>
      </c>
      <c r="B6" s="2">
        <v>0.685448368840891</v>
      </c>
    </row>
    <row r="7" spans="1:9" x14ac:dyDescent="0.2">
      <c r="A7" s="2" t="s">
        <v>118</v>
      </c>
      <c r="B7" s="2">
        <v>11.190433034461208</v>
      </c>
    </row>
    <row r="8" spans="1:9" ht="17" thickBot="1" x14ac:dyDescent="0.25">
      <c r="A8" s="3" t="s">
        <v>119</v>
      </c>
      <c r="B8" s="3">
        <v>75</v>
      </c>
    </row>
    <row r="10" spans="1:9" ht="17" thickBot="1" x14ac:dyDescent="0.25">
      <c r="A10" t="s">
        <v>120</v>
      </c>
    </row>
    <row r="11" spans="1:9" x14ac:dyDescent="0.2">
      <c r="A11" s="4"/>
      <c r="B11" s="4" t="s">
        <v>125</v>
      </c>
      <c r="C11" s="4" t="s">
        <v>126</v>
      </c>
      <c r="D11" s="4" t="s">
        <v>127</v>
      </c>
      <c r="E11" s="4" t="s">
        <v>128</v>
      </c>
      <c r="F11" s="4" t="s">
        <v>129</v>
      </c>
    </row>
    <row r="12" spans="1:9" x14ac:dyDescent="0.2">
      <c r="A12" s="2" t="s">
        <v>121</v>
      </c>
      <c r="B12" s="2">
        <v>3</v>
      </c>
      <c r="C12" s="2">
        <v>20569.024492254663</v>
      </c>
      <c r="D12" s="2">
        <v>6856.3414974182206</v>
      </c>
      <c r="E12" s="2">
        <v>54.75183199369976</v>
      </c>
      <c r="F12" s="2">
        <v>1.9349201808305721E-18</v>
      </c>
    </row>
    <row r="13" spans="1:9" x14ac:dyDescent="0.2">
      <c r="A13" s="2" t="s">
        <v>122</v>
      </c>
      <c r="B13" s="2">
        <v>71</v>
      </c>
      <c r="C13" s="2">
        <v>8891.0311964120083</v>
      </c>
      <c r="D13" s="2">
        <v>125.22579149876069</v>
      </c>
      <c r="E13" s="2"/>
      <c r="F13" s="2"/>
    </row>
    <row r="14" spans="1:9" ht="17" thickBot="1" x14ac:dyDescent="0.25">
      <c r="A14" s="3" t="s">
        <v>123</v>
      </c>
      <c r="B14" s="3">
        <v>74</v>
      </c>
      <c r="C14" s="3">
        <v>29460.055688666671</v>
      </c>
      <c r="D14" s="3"/>
      <c r="E14" s="3"/>
      <c r="F14" s="3"/>
    </row>
    <row r="15" spans="1:9" ht="17" thickBot="1" x14ac:dyDescent="0.25"/>
    <row r="16" spans="1:9" x14ac:dyDescent="0.2">
      <c r="A16" s="4"/>
      <c r="B16" s="4" t="s">
        <v>130</v>
      </c>
      <c r="C16" s="4" t="s">
        <v>118</v>
      </c>
      <c r="D16" s="4" t="s">
        <v>131</v>
      </c>
      <c r="E16" s="4" t="s">
        <v>132</v>
      </c>
      <c r="F16" s="4" t="s">
        <v>133</v>
      </c>
      <c r="G16" s="4" t="s">
        <v>134</v>
      </c>
      <c r="H16" s="4" t="s">
        <v>135</v>
      </c>
      <c r="I16" s="4" t="s">
        <v>136</v>
      </c>
    </row>
    <row r="17" spans="1:9" x14ac:dyDescent="0.2">
      <c r="A17" s="2" t="s">
        <v>124</v>
      </c>
      <c r="B17" s="2">
        <v>71.106862990568587</v>
      </c>
      <c r="C17" s="2">
        <v>25.353127446747923</v>
      </c>
      <c r="D17" s="2">
        <v>2.8046584446010643</v>
      </c>
      <c r="E17" s="2">
        <v>6.4927178004056032E-3</v>
      </c>
      <c r="F17" s="2">
        <v>20.554162663980641</v>
      </c>
      <c r="G17" s="2">
        <v>121.65956331715654</v>
      </c>
      <c r="H17" s="2">
        <v>20.554162663980641</v>
      </c>
      <c r="I17" s="2">
        <v>121.65956331715654</v>
      </c>
    </row>
    <row r="18" spans="1:9" x14ac:dyDescent="0.2">
      <c r="A18" s="2" t="s">
        <v>5</v>
      </c>
      <c r="B18" s="2">
        <v>0.17278109079799345</v>
      </c>
      <c r="C18" s="2">
        <v>1.8755599185653869E-2</v>
      </c>
      <c r="D18" s="2">
        <v>9.2122405201617585</v>
      </c>
      <c r="E18" s="2">
        <v>9.5280502928234689E-14</v>
      </c>
      <c r="F18" s="2">
        <v>0.13538348819178808</v>
      </c>
      <c r="G18" s="2">
        <v>0.21017869340419881</v>
      </c>
      <c r="H18" s="2">
        <v>0.13538348819178808</v>
      </c>
      <c r="I18" s="2">
        <v>0.21017869340419881</v>
      </c>
    </row>
    <row r="19" spans="1:9" x14ac:dyDescent="0.2">
      <c r="A19" s="2" t="s">
        <v>7</v>
      </c>
      <c r="B19" s="2">
        <v>-0.54643481808440519</v>
      </c>
      <c r="C19" s="2">
        <v>0.16135183434485506</v>
      </c>
      <c r="D19" s="2">
        <v>-3.3866043128863201</v>
      </c>
      <c r="E19" s="2">
        <v>1.1567830481544906E-3</v>
      </c>
      <c r="F19" s="2">
        <v>-0.86816123806605516</v>
      </c>
      <c r="G19" s="2">
        <v>-0.22470839810275522</v>
      </c>
      <c r="H19" s="2">
        <v>-0.86816123806605516</v>
      </c>
      <c r="I19" s="2">
        <v>-0.22470839810275522</v>
      </c>
    </row>
    <row r="20" spans="1:9" ht="17" thickBot="1" x14ac:dyDescent="0.25">
      <c r="A20" s="3" t="s">
        <v>9</v>
      </c>
      <c r="B20" s="3">
        <v>1.6047377755013472</v>
      </c>
      <c r="C20" s="3">
        <v>0.52603976261154373</v>
      </c>
      <c r="D20" s="3">
        <v>3.0506016646623206</v>
      </c>
      <c r="E20" s="3">
        <v>3.2099903202688551E-3</v>
      </c>
      <c r="F20" s="3">
        <v>0.55584427961897176</v>
      </c>
      <c r="G20" s="3">
        <v>2.6536312713837225</v>
      </c>
      <c r="H20" s="3">
        <v>0.55584427961897176</v>
      </c>
      <c r="I20" s="3">
        <v>2.6536312713837225</v>
      </c>
    </row>
    <row r="24" spans="1:9" x14ac:dyDescent="0.2">
      <c r="A24" t="s">
        <v>243</v>
      </c>
    </row>
    <row r="25" spans="1:9" ht="17" thickBot="1" x14ac:dyDescent="0.25"/>
    <row r="26" spans="1:9" x14ac:dyDescent="0.2">
      <c r="A26" s="4" t="s">
        <v>244</v>
      </c>
      <c r="B26" s="4" t="s">
        <v>245</v>
      </c>
      <c r="C26" s="4" t="s">
        <v>279</v>
      </c>
      <c r="D26" s="4" t="s">
        <v>284</v>
      </c>
      <c r="E26" s="4" t="s">
        <v>285</v>
      </c>
      <c r="F26" s="4" t="s">
        <v>286</v>
      </c>
      <c r="G26" s="4" t="s">
        <v>287</v>
      </c>
    </row>
    <row r="27" spans="1:9" x14ac:dyDescent="0.2">
      <c r="A27" s="2">
        <v>1</v>
      </c>
      <c r="B27" s="2">
        <v>45.404541599719522</v>
      </c>
      <c r="C27" s="2">
        <v>-1.0045415997195235</v>
      </c>
      <c r="D27">
        <f>A27</f>
        <v>1</v>
      </c>
      <c r="E27">
        <f>(D27-0.375)/(75+0.25)</f>
        <v>8.3056478405315621E-3</v>
      </c>
      <c r="F27">
        <f>NORMSINV(E27)</f>
        <v>-2.3952001307311104</v>
      </c>
      <c r="G27">
        <v>-25.625029682581943</v>
      </c>
    </row>
    <row r="28" spans="1:9" x14ac:dyDescent="0.2">
      <c r="A28" s="2">
        <v>2</v>
      </c>
      <c r="B28" s="2">
        <v>27.56726398622131</v>
      </c>
      <c r="C28" s="2">
        <v>-1.667263986221311</v>
      </c>
      <c r="D28">
        <f t="shared" ref="D28:D91" si="0">A28</f>
        <v>2</v>
      </c>
      <c r="E28">
        <f t="shared" ref="E28:E91" si="1">(D28-0.375)/(75+0.25)</f>
        <v>2.1594684385382059E-2</v>
      </c>
      <c r="F28">
        <f t="shared" ref="F28:F91" si="2">NORMSINV(E28)</f>
        <v>-2.0218740159523128</v>
      </c>
      <c r="G28">
        <v>-23.552134116667766</v>
      </c>
    </row>
    <row r="29" spans="1:9" x14ac:dyDescent="0.2">
      <c r="A29" s="2">
        <v>3</v>
      </c>
      <c r="B29" s="2">
        <v>29.932207179457009</v>
      </c>
      <c r="C29" s="2">
        <v>3.0677928205429907</v>
      </c>
      <c r="D29">
        <f t="shared" si="0"/>
        <v>3</v>
      </c>
      <c r="E29">
        <f t="shared" si="1"/>
        <v>3.4883720930232558E-2</v>
      </c>
      <c r="F29">
        <f t="shared" si="2"/>
        <v>-1.8134175686740344</v>
      </c>
      <c r="G29">
        <v>-23.086525540254684</v>
      </c>
    </row>
    <row r="30" spans="1:9" x14ac:dyDescent="0.2">
      <c r="A30" s="2">
        <v>4</v>
      </c>
      <c r="B30" s="2">
        <v>43.361024666912073</v>
      </c>
      <c r="C30" s="2">
        <v>-5.7610246669120713</v>
      </c>
      <c r="D30">
        <f t="shared" si="0"/>
        <v>4</v>
      </c>
      <c r="E30">
        <f t="shared" si="1"/>
        <v>4.817275747508306E-2</v>
      </c>
      <c r="F30">
        <f t="shared" si="2"/>
        <v>-1.6628347679409414</v>
      </c>
      <c r="G30">
        <v>-18.50029748645504</v>
      </c>
    </row>
    <row r="31" spans="1:9" x14ac:dyDescent="0.2">
      <c r="A31" s="2">
        <v>5</v>
      </c>
      <c r="B31" s="2">
        <v>26.076328509465576</v>
      </c>
      <c r="C31" s="2">
        <v>-2.0863285094655772</v>
      </c>
      <c r="D31">
        <f t="shared" si="0"/>
        <v>5</v>
      </c>
      <c r="E31">
        <f t="shared" si="1"/>
        <v>6.1461794019933555E-2</v>
      </c>
      <c r="F31">
        <f t="shared" si="2"/>
        <v>-1.542617588184845</v>
      </c>
      <c r="G31">
        <v>-17.851511788571244</v>
      </c>
    </row>
    <row r="32" spans="1:9" x14ac:dyDescent="0.2">
      <c r="A32" s="2">
        <v>6</v>
      </c>
      <c r="B32" s="2">
        <v>30.435244924736399</v>
      </c>
      <c r="C32" s="2">
        <v>3.5147550752636043</v>
      </c>
      <c r="D32">
        <f t="shared" si="0"/>
        <v>6</v>
      </c>
      <c r="E32">
        <f t="shared" si="1"/>
        <v>7.4750830564784057E-2</v>
      </c>
      <c r="F32">
        <f t="shared" si="2"/>
        <v>-1.441293931039018</v>
      </c>
      <c r="G32">
        <v>-16.527823881624915</v>
      </c>
    </row>
    <row r="33" spans="1:7" x14ac:dyDescent="0.2">
      <c r="A33" s="2">
        <v>7</v>
      </c>
      <c r="B33" s="2">
        <v>39.297319522042798</v>
      </c>
      <c r="C33" s="2">
        <v>-4.5973195220427954</v>
      </c>
      <c r="D33">
        <f t="shared" si="0"/>
        <v>7</v>
      </c>
      <c r="E33">
        <f t="shared" si="1"/>
        <v>8.8039867109634545E-2</v>
      </c>
      <c r="F33">
        <f t="shared" si="2"/>
        <v>-1.3529245540896913</v>
      </c>
      <c r="G33">
        <v>-12.916919186451338</v>
      </c>
    </row>
    <row r="34" spans="1:7" x14ac:dyDescent="0.2">
      <c r="A34" s="2">
        <v>8</v>
      </c>
      <c r="B34" s="2">
        <v>40.776209840370242</v>
      </c>
      <c r="C34" s="2">
        <v>12.773790159629755</v>
      </c>
      <c r="D34">
        <f t="shared" si="0"/>
        <v>8</v>
      </c>
      <c r="E34">
        <f t="shared" si="1"/>
        <v>0.10132890365448505</v>
      </c>
      <c r="F34">
        <f t="shared" si="2"/>
        <v>-1.2740158265261246</v>
      </c>
      <c r="G34">
        <v>-12.683686178478006</v>
      </c>
    </row>
    <row r="35" spans="1:7" x14ac:dyDescent="0.2">
      <c r="A35" s="2">
        <v>9</v>
      </c>
      <c r="B35" s="2">
        <v>54.39790547299939</v>
      </c>
      <c r="C35" s="2">
        <v>7.6020945270006095</v>
      </c>
      <c r="D35">
        <f t="shared" si="0"/>
        <v>9</v>
      </c>
      <c r="E35">
        <f t="shared" si="1"/>
        <v>0.11461794019933555</v>
      </c>
      <c r="F35">
        <f t="shared" si="2"/>
        <v>-1.2023295293600964</v>
      </c>
      <c r="G35">
        <v>-12.40622364070456</v>
      </c>
    </row>
    <row r="36" spans="1:7" x14ac:dyDescent="0.2">
      <c r="A36" s="2">
        <v>10</v>
      </c>
      <c r="B36" s="2">
        <v>39.374752265310363</v>
      </c>
      <c r="C36" s="2">
        <v>11.725247734689638</v>
      </c>
      <c r="D36">
        <f t="shared" si="0"/>
        <v>10</v>
      </c>
      <c r="E36">
        <f t="shared" si="1"/>
        <v>0.12790697674418605</v>
      </c>
      <c r="F36">
        <f t="shared" si="2"/>
        <v>-1.1363408192553905</v>
      </c>
      <c r="G36">
        <v>-12.259764010155628</v>
      </c>
    </row>
    <row r="37" spans="1:7" x14ac:dyDescent="0.2">
      <c r="A37" s="2">
        <v>11</v>
      </c>
      <c r="B37" s="2">
        <v>27.850646648702966</v>
      </c>
      <c r="C37" s="2">
        <v>12.899353351297034</v>
      </c>
      <c r="D37">
        <f t="shared" si="0"/>
        <v>11</v>
      </c>
      <c r="E37">
        <f t="shared" si="1"/>
        <v>0.14119601328903655</v>
      </c>
      <c r="F37">
        <f t="shared" si="2"/>
        <v>-1.074961363852581</v>
      </c>
      <c r="G37">
        <v>-12.059346095766053</v>
      </c>
    </row>
    <row r="38" spans="1:7" x14ac:dyDescent="0.2">
      <c r="A38" s="2">
        <v>12</v>
      </c>
      <c r="B38" s="2">
        <v>31.472850614532156</v>
      </c>
      <c r="C38" s="2">
        <v>22.427149385467843</v>
      </c>
      <c r="D38">
        <f t="shared" si="0"/>
        <v>12</v>
      </c>
      <c r="E38">
        <f t="shared" si="1"/>
        <v>0.15448504983388706</v>
      </c>
      <c r="F38">
        <f t="shared" si="2"/>
        <v>-1.0173854526221346</v>
      </c>
      <c r="G38">
        <v>-11.287440890948801</v>
      </c>
    </row>
    <row r="39" spans="1:7" x14ac:dyDescent="0.2">
      <c r="A39" s="2">
        <v>13</v>
      </c>
      <c r="B39" s="2">
        <v>27.520389994221578</v>
      </c>
      <c r="C39" s="2">
        <v>5.5496100057784226</v>
      </c>
      <c r="D39">
        <f t="shared" si="0"/>
        <v>13</v>
      </c>
      <c r="E39">
        <f t="shared" si="1"/>
        <v>0.16777408637873753</v>
      </c>
      <c r="F39">
        <f t="shared" si="2"/>
        <v>-0.96299870578282054</v>
      </c>
      <c r="G39">
        <v>-11.196986277924506</v>
      </c>
    </row>
    <row r="40" spans="1:7" x14ac:dyDescent="0.2">
      <c r="A40" s="2">
        <v>14</v>
      </c>
      <c r="B40" s="2">
        <v>25.615932939530463</v>
      </c>
      <c r="C40" s="2">
        <v>-2.4159329395304638</v>
      </c>
      <c r="D40">
        <f t="shared" si="0"/>
        <v>14</v>
      </c>
      <c r="E40">
        <f t="shared" si="1"/>
        <v>0.18106312292358803</v>
      </c>
      <c r="F40">
        <f t="shared" si="2"/>
        <v>-0.91132103587546709</v>
      </c>
      <c r="G40">
        <v>-8.4522105224889827</v>
      </c>
    </row>
    <row r="41" spans="1:7" x14ac:dyDescent="0.2">
      <c r="A41" s="2">
        <v>15</v>
      </c>
      <c r="B41" s="2">
        <v>44.2327508013379</v>
      </c>
      <c r="C41" s="2">
        <v>-4.2327508013379003</v>
      </c>
      <c r="D41">
        <f t="shared" si="0"/>
        <v>15</v>
      </c>
      <c r="E41">
        <f t="shared" si="1"/>
        <v>0.19435215946843853</v>
      </c>
      <c r="F41">
        <f t="shared" si="2"/>
        <v>-0.86196946893108906</v>
      </c>
      <c r="G41">
        <v>-7.9181375683956183</v>
      </c>
    </row>
    <row r="42" spans="1:7" x14ac:dyDescent="0.2">
      <c r="A42" s="2">
        <v>16</v>
      </c>
      <c r="B42" s="2">
        <v>41.829764010155628</v>
      </c>
      <c r="C42" s="2">
        <v>-12.259764010155628</v>
      </c>
      <c r="D42">
        <f t="shared" si="0"/>
        <v>16</v>
      </c>
      <c r="E42">
        <f t="shared" si="1"/>
        <v>0.20764119601328904</v>
      </c>
      <c r="F42">
        <f t="shared" si="2"/>
        <v>-0.81463304031257977</v>
      </c>
      <c r="G42">
        <v>-7.8173534772779938</v>
      </c>
    </row>
    <row r="43" spans="1:7" x14ac:dyDescent="0.2">
      <c r="A43" s="2">
        <v>17</v>
      </c>
      <c r="B43" s="2">
        <v>40.800988714412995</v>
      </c>
      <c r="C43" s="2">
        <v>6.1940112855870026</v>
      </c>
      <c r="D43">
        <f t="shared" si="0"/>
        <v>17</v>
      </c>
      <c r="E43">
        <f t="shared" si="1"/>
        <v>0.22093023255813954</v>
      </c>
      <c r="F43">
        <f t="shared" si="2"/>
        <v>-0.76905532945127975</v>
      </c>
      <c r="G43">
        <v>-7.5905307265376187</v>
      </c>
    </row>
    <row r="44" spans="1:7" x14ac:dyDescent="0.2">
      <c r="A44" s="2">
        <v>18</v>
      </c>
      <c r="B44" s="2">
        <v>43.235117568113814</v>
      </c>
      <c r="C44" s="2">
        <v>-4.240117568113817</v>
      </c>
      <c r="D44">
        <f t="shared" si="0"/>
        <v>18</v>
      </c>
      <c r="E44">
        <f t="shared" si="1"/>
        <v>0.23421926910299004</v>
      </c>
      <c r="F44">
        <f t="shared" si="2"/>
        <v>-0.72502199301723225</v>
      </c>
      <c r="G44">
        <v>-6.4191753169809544</v>
      </c>
    </row>
    <row r="45" spans="1:7" x14ac:dyDescent="0.2">
      <c r="A45" s="2">
        <v>19</v>
      </c>
      <c r="B45" s="2">
        <v>44.288933892718745</v>
      </c>
      <c r="C45" s="2">
        <v>2.5060661072812564</v>
      </c>
      <c r="D45">
        <f t="shared" si="0"/>
        <v>19</v>
      </c>
      <c r="E45">
        <f t="shared" si="1"/>
        <v>0.24750830564784054</v>
      </c>
      <c r="F45">
        <f t="shared" si="2"/>
        <v>-0.68235166502203648</v>
      </c>
      <c r="G45">
        <v>-6.3618111055113218</v>
      </c>
    </row>
    <row r="46" spans="1:7" x14ac:dyDescent="0.2">
      <c r="A46" s="2">
        <v>20</v>
      </c>
      <c r="B46" s="2">
        <v>73.925400399542212</v>
      </c>
      <c r="C46" s="2">
        <v>1.2695996004577808</v>
      </c>
      <c r="D46">
        <f t="shared" si="0"/>
        <v>20</v>
      </c>
      <c r="E46">
        <f t="shared" si="1"/>
        <v>0.26079734219269102</v>
      </c>
      <c r="F46">
        <f t="shared" si="2"/>
        <v>-0.64088918277363249</v>
      </c>
      <c r="G46">
        <v>-5.8472580753288987</v>
      </c>
    </row>
    <row r="47" spans="1:7" x14ac:dyDescent="0.2">
      <c r="A47" s="2">
        <v>21</v>
      </c>
      <c r="B47" s="2">
        <v>18.098339662794217</v>
      </c>
      <c r="C47" s="2">
        <v>3.9916603372057828</v>
      </c>
      <c r="D47">
        <f t="shared" si="0"/>
        <v>21</v>
      </c>
      <c r="E47">
        <f t="shared" si="1"/>
        <v>0.27408637873754155</v>
      </c>
      <c r="F47">
        <f t="shared" si="2"/>
        <v>-0.6005004554073452</v>
      </c>
      <c r="G47">
        <v>-5.7610246669120713</v>
      </c>
    </row>
    <row r="48" spans="1:7" x14ac:dyDescent="0.2">
      <c r="A48" s="2">
        <v>22</v>
      </c>
      <c r="B48" s="2">
        <v>58.061811105511325</v>
      </c>
      <c r="C48" s="2">
        <v>-6.3618111055113218</v>
      </c>
      <c r="D48">
        <f t="shared" si="0"/>
        <v>22</v>
      </c>
      <c r="E48">
        <f t="shared" si="1"/>
        <v>0.28737541528239202</v>
      </c>
      <c r="F48">
        <f t="shared" si="2"/>
        <v>-0.56106851529292334</v>
      </c>
      <c r="G48">
        <v>-5.2455316977640187</v>
      </c>
    </row>
    <row r="49" spans="1:7" x14ac:dyDescent="0.2">
      <c r="A49" s="2">
        <v>23</v>
      </c>
      <c r="B49" s="2">
        <v>43.659346095766054</v>
      </c>
      <c r="C49" s="2">
        <v>-12.059346095766053</v>
      </c>
      <c r="D49">
        <f t="shared" si="0"/>
        <v>23</v>
      </c>
      <c r="E49">
        <f t="shared" si="1"/>
        <v>0.30066445182724255</v>
      </c>
      <c r="F49">
        <f t="shared" si="2"/>
        <v>-0.52249043614289914</v>
      </c>
      <c r="G49">
        <v>-4.5973195220427954</v>
      </c>
    </row>
    <row r="50" spans="1:7" x14ac:dyDescent="0.2">
      <c r="A50" s="2">
        <v>24</v>
      </c>
      <c r="B50" s="2">
        <v>42.851511788571244</v>
      </c>
      <c r="C50" s="2">
        <v>-17.851511788571244</v>
      </c>
      <c r="D50">
        <f t="shared" si="0"/>
        <v>24</v>
      </c>
      <c r="E50">
        <f t="shared" si="1"/>
        <v>0.31395348837209303</v>
      </c>
      <c r="F50">
        <f t="shared" si="2"/>
        <v>-0.48467489602278113</v>
      </c>
      <c r="G50">
        <v>-4.240117568113817</v>
      </c>
    </row>
    <row r="51" spans="1:7" x14ac:dyDescent="0.2">
      <c r="A51" s="2">
        <v>25</v>
      </c>
      <c r="B51" s="2">
        <v>34.898137568395619</v>
      </c>
      <c r="C51" s="2">
        <v>-7.9181375683956183</v>
      </c>
      <c r="D51">
        <f t="shared" si="0"/>
        <v>25</v>
      </c>
      <c r="E51">
        <f t="shared" si="1"/>
        <v>0.3272425249169435</v>
      </c>
      <c r="F51">
        <f t="shared" si="2"/>
        <v>-0.44754022686606604</v>
      </c>
      <c r="G51">
        <v>-4.2327508013379003</v>
      </c>
    </row>
    <row r="52" spans="1:7" x14ac:dyDescent="0.2">
      <c r="A52" s="2">
        <v>26</v>
      </c>
      <c r="B52" s="2">
        <v>20.347970762362841</v>
      </c>
      <c r="C52" s="2">
        <v>13.402029237637159</v>
      </c>
      <c r="D52">
        <f t="shared" si="0"/>
        <v>26</v>
      </c>
      <c r="E52">
        <f t="shared" si="1"/>
        <v>0.34053156146179403</v>
      </c>
      <c r="F52">
        <f t="shared" si="2"/>
        <v>-0.41101283552105444</v>
      </c>
      <c r="G52">
        <v>-4.096369589292653</v>
      </c>
    </row>
    <row r="53" spans="1:7" x14ac:dyDescent="0.2">
      <c r="A53" s="2">
        <v>27</v>
      </c>
      <c r="B53" s="2">
        <v>53.022134116667765</v>
      </c>
      <c r="C53" s="2">
        <v>-23.552134116667766</v>
      </c>
      <c r="D53">
        <f t="shared" si="0"/>
        <v>27</v>
      </c>
      <c r="E53">
        <f t="shared" si="1"/>
        <v>0.3538205980066445</v>
      </c>
      <c r="F53">
        <f t="shared" si="2"/>
        <v>-0.37502591161881133</v>
      </c>
      <c r="G53">
        <v>-2.9363633126505633</v>
      </c>
    </row>
    <row r="54" spans="1:7" x14ac:dyDescent="0.2">
      <c r="A54" s="2">
        <v>28</v>
      </c>
      <c r="B54" s="2">
        <v>108.71050284837588</v>
      </c>
      <c r="C54" s="2">
        <v>21.239497151624107</v>
      </c>
      <c r="D54">
        <f t="shared" si="0"/>
        <v>28</v>
      </c>
      <c r="E54">
        <f t="shared" si="1"/>
        <v>0.36710963455149503</v>
      </c>
      <c r="F54">
        <f t="shared" si="2"/>
        <v>-0.33951835897519433</v>
      </c>
      <c r="G54">
        <v>-2.6921725363113289</v>
      </c>
    </row>
    <row r="55" spans="1:7" x14ac:dyDescent="0.2">
      <c r="A55" s="2">
        <v>29</v>
      </c>
      <c r="B55" s="2">
        <v>18.192514049160295</v>
      </c>
      <c r="C55" s="2">
        <v>8.8474859508397046</v>
      </c>
      <c r="D55">
        <f t="shared" si="0"/>
        <v>29</v>
      </c>
      <c r="E55">
        <f t="shared" si="1"/>
        <v>0.38039867109634551</v>
      </c>
      <c r="F55">
        <f t="shared" si="2"/>
        <v>-0.30443390262235626</v>
      </c>
      <c r="G55">
        <v>-2.4159329395304638</v>
      </c>
    </row>
    <row r="56" spans="1:7" x14ac:dyDescent="0.2">
      <c r="A56" s="2">
        <v>30</v>
      </c>
      <c r="B56" s="2">
        <v>56.115029682581941</v>
      </c>
      <c r="C56" s="2">
        <v>-25.625029682581943</v>
      </c>
      <c r="D56">
        <f t="shared" si="0"/>
        <v>30</v>
      </c>
      <c r="E56">
        <f t="shared" si="1"/>
        <v>0.39368770764119604</v>
      </c>
      <c r="F56">
        <f t="shared" si="2"/>
        <v>-0.26972033475089108</v>
      </c>
      <c r="G56">
        <v>-2.2769635282095102</v>
      </c>
    </row>
    <row r="57" spans="1:7" x14ac:dyDescent="0.2">
      <c r="A57" s="2">
        <v>31</v>
      </c>
      <c r="B57" s="2">
        <v>42.153686178478004</v>
      </c>
      <c r="C57" s="2">
        <v>-12.683686178478006</v>
      </c>
      <c r="D57">
        <f t="shared" si="0"/>
        <v>31</v>
      </c>
      <c r="E57">
        <f t="shared" si="1"/>
        <v>0.40697674418604651</v>
      </c>
      <c r="F57">
        <f t="shared" si="2"/>
        <v>-0.23532887106951692</v>
      </c>
      <c r="G57">
        <v>-2.0863285094655772</v>
      </c>
    </row>
    <row r="58" spans="1:7" x14ac:dyDescent="0.2">
      <c r="A58" s="2">
        <v>32</v>
      </c>
      <c r="B58" s="2">
        <v>15.506399411652907</v>
      </c>
      <c r="C58" s="2">
        <v>2.4436005883470919</v>
      </c>
      <c r="D58">
        <f t="shared" si="0"/>
        <v>32</v>
      </c>
      <c r="E58">
        <f t="shared" si="1"/>
        <v>0.42026578073089699</v>
      </c>
      <c r="F58">
        <f t="shared" si="2"/>
        <v>-0.20121359519666374</v>
      </c>
      <c r="G58">
        <v>-1.667263986221311</v>
      </c>
    </row>
    <row r="59" spans="1:7" x14ac:dyDescent="0.2">
      <c r="A59" s="2">
        <v>33</v>
      </c>
      <c r="B59" s="2">
        <v>49.756525540254685</v>
      </c>
      <c r="C59" s="2">
        <v>-23.086525540254684</v>
      </c>
      <c r="D59">
        <f t="shared" si="0"/>
        <v>33</v>
      </c>
      <c r="E59">
        <f t="shared" si="1"/>
        <v>0.43355481727574752</v>
      </c>
      <c r="F59">
        <f t="shared" si="2"/>
        <v>-0.16733097326865073</v>
      </c>
      <c r="G59">
        <v>-1.2266201084569275</v>
      </c>
    </row>
    <row r="60" spans="1:7" x14ac:dyDescent="0.2">
      <c r="A60" s="2">
        <v>34</v>
      </c>
      <c r="B60" s="2">
        <v>35.617353477277995</v>
      </c>
      <c r="C60" s="2">
        <v>-7.8173534772779938</v>
      </c>
      <c r="D60">
        <f t="shared" si="0"/>
        <v>34</v>
      </c>
      <c r="E60">
        <f t="shared" si="1"/>
        <v>0.44684385382059799</v>
      </c>
      <c r="F60">
        <f t="shared" si="2"/>
        <v>-0.13363942438807067</v>
      </c>
      <c r="G60">
        <v>-1.2087498861917325</v>
      </c>
    </row>
    <row r="61" spans="1:7" x14ac:dyDescent="0.2">
      <c r="A61" s="2">
        <v>35</v>
      </c>
      <c r="B61" s="2">
        <v>20.783692064177856</v>
      </c>
      <c r="C61" s="2">
        <v>-1.0336920641778562</v>
      </c>
      <c r="D61">
        <f t="shared" si="0"/>
        <v>35</v>
      </c>
      <c r="E61">
        <f t="shared" si="1"/>
        <v>0.46013289036544852</v>
      </c>
      <c r="F61">
        <f t="shared" si="2"/>
        <v>-0.10009893512992243</v>
      </c>
      <c r="G61">
        <v>-1.0336920641778562</v>
      </c>
    </row>
    <row r="62" spans="1:7" x14ac:dyDescent="0.2">
      <c r="A62" s="2">
        <v>36</v>
      </c>
      <c r="B62" s="2">
        <v>26.806363312650564</v>
      </c>
      <c r="C62" s="2">
        <v>-2.9363633126505633</v>
      </c>
      <c r="D62">
        <f t="shared" si="0"/>
        <v>36</v>
      </c>
      <c r="E62">
        <f t="shared" si="1"/>
        <v>0.473421926910299</v>
      </c>
      <c r="F62">
        <f t="shared" si="2"/>
        <v>-6.6670708275428175E-2</v>
      </c>
      <c r="G62">
        <v>-1.0045415997195235</v>
      </c>
    </row>
    <row r="63" spans="1:7" x14ac:dyDescent="0.2">
      <c r="A63" s="2">
        <v>37</v>
      </c>
      <c r="B63" s="2">
        <v>28.546369589292652</v>
      </c>
      <c r="C63" s="2">
        <v>-4.096369589292653</v>
      </c>
      <c r="D63">
        <f t="shared" si="0"/>
        <v>37</v>
      </c>
      <c r="E63">
        <f t="shared" si="1"/>
        <v>0.48671096345514953</v>
      </c>
      <c r="F63">
        <f t="shared" si="2"/>
        <v>-3.3316837399431996E-2</v>
      </c>
      <c r="G63">
        <v>-0.23963709512500131</v>
      </c>
    </row>
    <row r="64" spans="1:7" x14ac:dyDescent="0.2">
      <c r="A64" s="2">
        <v>38</v>
      </c>
      <c r="B64" s="2">
        <v>16.403749886191733</v>
      </c>
      <c r="C64" s="2">
        <v>-1.2087498861917325</v>
      </c>
      <c r="D64">
        <f t="shared" si="0"/>
        <v>38</v>
      </c>
      <c r="E64">
        <f t="shared" si="1"/>
        <v>0.5</v>
      </c>
      <c r="F64">
        <f t="shared" si="2"/>
        <v>0</v>
      </c>
      <c r="G64">
        <v>-6.6854624309620192E-2</v>
      </c>
    </row>
    <row r="65" spans="1:7" x14ac:dyDescent="0.2">
      <c r="A65" s="2">
        <v>39</v>
      </c>
      <c r="B65" s="2">
        <v>30.240530726537617</v>
      </c>
      <c r="C65" s="2">
        <v>-7.5905307265376187</v>
      </c>
      <c r="D65">
        <f t="shared" si="0"/>
        <v>39</v>
      </c>
      <c r="E65">
        <f t="shared" si="1"/>
        <v>0.51328903654485047</v>
      </c>
      <c r="F65">
        <f t="shared" si="2"/>
        <v>3.3316837399431996E-2</v>
      </c>
      <c r="G65">
        <v>0.24354724098192548</v>
      </c>
    </row>
    <row r="66" spans="1:7" x14ac:dyDescent="0.2">
      <c r="A66" s="2">
        <v>40</v>
      </c>
      <c r="B66" s="2">
        <v>48.806223640704559</v>
      </c>
      <c r="C66" s="2">
        <v>-12.40622364070456</v>
      </c>
      <c r="D66">
        <f t="shared" si="0"/>
        <v>40</v>
      </c>
      <c r="E66">
        <f t="shared" si="1"/>
        <v>0.52657807308970095</v>
      </c>
      <c r="F66">
        <f t="shared" si="2"/>
        <v>6.6670708275428037E-2</v>
      </c>
      <c r="G66">
        <v>0.66247754694728656</v>
      </c>
    </row>
    <row r="67" spans="1:7" x14ac:dyDescent="0.2">
      <c r="A67" s="2">
        <v>41</v>
      </c>
      <c r="B67" s="2">
        <v>36.756177960438734</v>
      </c>
      <c r="C67" s="2">
        <v>14.343822039561267</v>
      </c>
      <c r="D67">
        <f t="shared" si="0"/>
        <v>41</v>
      </c>
      <c r="E67">
        <f t="shared" si="1"/>
        <v>0.53986710963455153</v>
      </c>
      <c r="F67">
        <f t="shared" si="2"/>
        <v>0.10009893512992257</v>
      </c>
      <c r="G67">
        <v>1.00670068333595</v>
      </c>
    </row>
    <row r="68" spans="1:7" x14ac:dyDescent="0.2">
      <c r="A68" s="2">
        <v>42</v>
      </c>
      <c r="B68" s="2">
        <v>50.550297486455037</v>
      </c>
      <c r="C68" s="2">
        <v>-18.50029748645504</v>
      </c>
      <c r="D68">
        <f t="shared" si="0"/>
        <v>42</v>
      </c>
      <c r="E68">
        <f t="shared" si="1"/>
        <v>0.55315614617940201</v>
      </c>
      <c r="F68">
        <f t="shared" si="2"/>
        <v>0.13363942438807067</v>
      </c>
      <c r="G68">
        <v>1.0121464113649878</v>
      </c>
    </row>
    <row r="69" spans="1:7" x14ac:dyDescent="0.2">
      <c r="A69" s="2">
        <v>43</v>
      </c>
      <c r="B69" s="2">
        <v>30.841222014368672</v>
      </c>
      <c r="C69" s="2">
        <v>9.0587779856313269</v>
      </c>
      <c r="D69">
        <f t="shared" si="0"/>
        <v>43</v>
      </c>
      <c r="E69">
        <f t="shared" si="1"/>
        <v>0.56644518272425248</v>
      </c>
      <c r="F69">
        <f t="shared" si="2"/>
        <v>0.16733097326865073</v>
      </c>
      <c r="G69">
        <v>1.2695996004577808</v>
      </c>
    </row>
    <row r="70" spans="1:7" x14ac:dyDescent="0.2">
      <c r="A70" s="2">
        <v>44</v>
      </c>
      <c r="B70" s="2">
        <v>66.524824185926718</v>
      </c>
      <c r="C70" s="2">
        <v>8.9251758140732846</v>
      </c>
      <c r="D70">
        <f t="shared" si="0"/>
        <v>44</v>
      </c>
      <c r="E70">
        <f t="shared" si="1"/>
        <v>0.57973421926910296</v>
      </c>
      <c r="F70">
        <f t="shared" si="2"/>
        <v>0.2012135951966636</v>
      </c>
      <c r="G70">
        <v>1.5948325440034168</v>
      </c>
    </row>
    <row r="71" spans="1:7" x14ac:dyDescent="0.2">
      <c r="A71" s="2">
        <v>45</v>
      </c>
      <c r="B71" s="2">
        <v>44.216854624309619</v>
      </c>
      <c r="C71" s="2">
        <v>-6.6854624309620192E-2</v>
      </c>
      <c r="D71">
        <f t="shared" si="0"/>
        <v>45</v>
      </c>
      <c r="E71">
        <f t="shared" si="1"/>
        <v>0.59302325581395354</v>
      </c>
      <c r="F71">
        <f t="shared" si="2"/>
        <v>0.23532887106951708</v>
      </c>
      <c r="G71">
        <v>2.2972193711235604</v>
      </c>
    </row>
    <row r="72" spans="1:7" x14ac:dyDescent="0.2">
      <c r="A72" s="2">
        <v>46</v>
      </c>
      <c r="B72" s="2">
        <v>46.066452759018077</v>
      </c>
      <c r="C72" s="2">
        <v>0.24354724098192548</v>
      </c>
      <c r="D72">
        <f t="shared" si="0"/>
        <v>46</v>
      </c>
      <c r="E72">
        <f t="shared" si="1"/>
        <v>0.60631229235880402</v>
      </c>
      <c r="F72">
        <f t="shared" si="2"/>
        <v>0.2697203347508913</v>
      </c>
      <c r="G72">
        <v>2.4436005883470919</v>
      </c>
    </row>
    <row r="73" spans="1:7" x14ac:dyDescent="0.2">
      <c r="A73" s="2">
        <v>47</v>
      </c>
      <c r="B73" s="2">
        <v>82.249175316980953</v>
      </c>
      <c r="C73" s="2">
        <v>-6.4191753169809544</v>
      </c>
      <c r="D73">
        <f t="shared" si="0"/>
        <v>47</v>
      </c>
      <c r="E73">
        <f t="shared" si="1"/>
        <v>0.61960132890365449</v>
      </c>
      <c r="F73">
        <f t="shared" si="2"/>
        <v>0.30443390262235626</v>
      </c>
      <c r="G73">
        <v>2.5060661072812564</v>
      </c>
    </row>
    <row r="74" spans="1:7" x14ac:dyDescent="0.2">
      <c r="A74" s="2">
        <v>48</v>
      </c>
      <c r="B74" s="2">
        <v>40.393299316664049</v>
      </c>
      <c r="C74" s="2">
        <v>1.00670068333595</v>
      </c>
      <c r="D74">
        <f t="shared" si="0"/>
        <v>48</v>
      </c>
      <c r="E74">
        <f t="shared" si="1"/>
        <v>0.63289036544850497</v>
      </c>
      <c r="F74">
        <f t="shared" si="2"/>
        <v>0.33951835897519433</v>
      </c>
      <c r="G74">
        <v>2.5420951746179554</v>
      </c>
    </row>
    <row r="75" spans="1:7" x14ac:dyDescent="0.2">
      <c r="A75" s="2">
        <v>49</v>
      </c>
      <c r="B75" s="2">
        <v>45.531253661948995</v>
      </c>
      <c r="C75" s="2">
        <v>8.5187463380510025</v>
      </c>
      <c r="D75">
        <f t="shared" si="0"/>
        <v>49</v>
      </c>
      <c r="E75">
        <f t="shared" si="1"/>
        <v>0.64617940199335544</v>
      </c>
      <c r="F75">
        <f t="shared" si="2"/>
        <v>0.37502591161881121</v>
      </c>
      <c r="G75">
        <v>2.575454964774007</v>
      </c>
    </row>
    <row r="76" spans="1:7" x14ac:dyDescent="0.2">
      <c r="A76" s="2">
        <v>50</v>
      </c>
      <c r="B76" s="2">
        <v>68.062448031158908</v>
      </c>
      <c r="C76" s="2">
        <v>22.937551968841092</v>
      </c>
      <c r="D76">
        <f t="shared" si="0"/>
        <v>50</v>
      </c>
      <c r="E76">
        <f t="shared" si="1"/>
        <v>0.65946843853820603</v>
      </c>
      <c r="F76">
        <f t="shared" si="2"/>
        <v>0.41101283552105461</v>
      </c>
      <c r="G76">
        <v>3.0677928205429907</v>
      </c>
    </row>
    <row r="77" spans="1:7" x14ac:dyDescent="0.2">
      <c r="A77" s="2">
        <v>51</v>
      </c>
      <c r="B77" s="2">
        <v>40.905167455996583</v>
      </c>
      <c r="C77" s="2">
        <v>1.5948325440034168</v>
      </c>
      <c r="D77">
        <f t="shared" si="0"/>
        <v>51</v>
      </c>
      <c r="E77">
        <f t="shared" si="1"/>
        <v>0.6727574750830565</v>
      </c>
      <c r="F77">
        <f t="shared" si="2"/>
        <v>0.44754022686606604</v>
      </c>
      <c r="G77">
        <v>3.2915984613386975</v>
      </c>
    </row>
    <row r="78" spans="1:7" x14ac:dyDescent="0.2">
      <c r="A78" s="2">
        <v>52</v>
      </c>
      <c r="B78" s="2">
        <v>64.152210522488986</v>
      </c>
      <c r="C78" s="2">
        <v>-8.4522105224889827</v>
      </c>
      <c r="D78">
        <f t="shared" si="0"/>
        <v>52</v>
      </c>
      <c r="E78">
        <f t="shared" si="1"/>
        <v>0.68604651162790697</v>
      </c>
      <c r="F78">
        <f t="shared" si="2"/>
        <v>0.48467489602278113</v>
      </c>
      <c r="G78">
        <v>3.4988096151632639</v>
      </c>
    </row>
    <row r="79" spans="1:7" x14ac:dyDescent="0.2">
      <c r="A79" s="2">
        <v>53</v>
      </c>
      <c r="B79" s="2">
        <v>62.143005452276846</v>
      </c>
      <c r="C79" s="2">
        <v>32.106994547723154</v>
      </c>
      <c r="D79">
        <f t="shared" si="0"/>
        <v>53</v>
      </c>
      <c r="E79">
        <f t="shared" si="1"/>
        <v>0.69933554817275745</v>
      </c>
      <c r="F79">
        <f t="shared" si="2"/>
        <v>0.52249043614289914</v>
      </c>
      <c r="G79">
        <v>3.5147550752636043</v>
      </c>
    </row>
    <row r="80" spans="1:7" x14ac:dyDescent="0.2">
      <c r="A80" s="2">
        <v>54</v>
      </c>
      <c r="B80" s="2">
        <v>28.6972580753289</v>
      </c>
      <c r="C80" s="2">
        <v>-5.8472580753288987</v>
      </c>
      <c r="D80">
        <f t="shared" si="0"/>
        <v>54</v>
      </c>
      <c r="E80">
        <f t="shared" si="1"/>
        <v>0.71262458471760792</v>
      </c>
      <c r="F80">
        <f t="shared" si="2"/>
        <v>0.56106851529292312</v>
      </c>
      <c r="G80">
        <v>3.6268800052241907</v>
      </c>
    </row>
    <row r="81" spans="1:7" x14ac:dyDescent="0.2">
      <c r="A81" s="2">
        <v>55</v>
      </c>
      <c r="B81" s="2">
        <v>14.26311999477581</v>
      </c>
      <c r="C81" s="2">
        <v>3.6268800052241907</v>
      </c>
      <c r="D81">
        <f t="shared" si="0"/>
        <v>55</v>
      </c>
      <c r="E81">
        <f t="shared" si="1"/>
        <v>0.72591362126245851</v>
      </c>
      <c r="F81">
        <f t="shared" si="2"/>
        <v>0.6005004554073452</v>
      </c>
      <c r="G81">
        <v>3.9916603372057828</v>
      </c>
    </row>
    <row r="82" spans="1:7" x14ac:dyDescent="0.2">
      <c r="A82" s="2">
        <v>56</v>
      </c>
      <c r="B82" s="2">
        <v>23.087853588635014</v>
      </c>
      <c r="C82" s="2">
        <v>1.0121464113649878</v>
      </c>
      <c r="D82">
        <f t="shared" si="0"/>
        <v>56</v>
      </c>
      <c r="E82">
        <f t="shared" si="1"/>
        <v>0.73920265780730898</v>
      </c>
      <c r="F82">
        <f t="shared" si="2"/>
        <v>0.64088918277363249</v>
      </c>
      <c r="G82">
        <v>5.5496100057784226</v>
      </c>
    </row>
    <row r="83" spans="1:7" x14ac:dyDescent="0.2">
      <c r="A83" s="2">
        <v>57</v>
      </c>
      <c r="B83" s="2">
        <v>22.657904825382044</v>
      </c>
      <c r="C83" s="2">
        <v>2.5420951746179554</v>
      </c>
      <c r="D83">
        <f t="shared" si="0"/>
        <v>57</v>
      </c>
      <c r="E83">
        <f t="shared" si="1"/>
        <v>0.75249169435215946</v>
      </c>
      <c r="F83">
        <f t="shared" si="2"/>
        <v>0.68235166502203648</v>
      </c>
      <c r="G83">
        <v>5.9096199892383865</v>
      </c>
    </row>
    <row r="84" spans="1:7" x14ac:dyDescent="0.2">
      <c r="A84" s="2">
        <v>58</v>
      </c>
      <c r="B84" s="2">
        <v>47.166919186451338</v>
      </c>
      <c r="C84" s="2">
        <v>-12.916919186451338</v>
      </c>
      <c r="D84">
        <f t="shared" si="0"/>
        <v>58</v>
      </c>
      <c r="E84">
        <f t="shared" si="1"/>
        <v>0.76578073089700993</v>
      </c>
      <c r="F84">
        <f t="shared" si="2"/>
        <v>0.72502199301723225</v>
      </c>
      <c r="G84">
        <v>6.1940112855870026</v>
      </c>
    </row>
    <row r="85" spans="1:7" x14ac:dyDescent="0.2">
      <c r="A85" s="2">
        <v>59</v>
      </c>
      <c r="B85" s="2">
        <v>50.187605525042066</v>
      </c>
      <c r="C85" s="2">
        <v>8.8123944749579337</v>
      </c>
      <c r="D85">
        <f t="shared" si="0"/>
        <v>59</v>
      </c>
      <c r="E85">
        <f t="shared" si="1"/>
        <v>0.77906976744186052</v>
      </c>
      <c r="F85">
        <f t="shared" si="2"/>
        <v>0.76905532945128019</v>
      </c>
      <c r="G85">
        <v>7.6020945270006095</v>
      </c>
    </row>
    <row r="86" spans="1:7" x14ac:dyDescent="0.2">
      <c r="A86" s="2">
        <v>60</v>
      </c>
      <c r="B86" s="2">
        <v>50.260715883044675</v>
      </c>
      <c r="C86" s="2">
        <v>16.539284116955322</v>
      </c>
      <c r="D86">
        <f t="shared" si="0"/>
        <v>60</v>
      </c>
      <c r="E86">
        <f t="shared" si="1"/>
        <v>0.79235880398671099</v>
      </c>
      <c r="F86">
        <f t="shared" si="2"/>
        <v>0.81463304031257977</v>
      </c>
      <c r="G86">
        <v>8.5187463380510025</v>
      </c>
    </row>
    <row r="87" spans="1:7" x14ac:dyDescent="0.2">
      <c r="A87" s="2">
        <v>61</v>
      </c>
      <c r="B87" s="2">
        <v>44.022823881624916</v>
      </c>
      <c r="C87" s="2">
        <v>-16.527823881624915</v>
      </c>
      <c r="D87">
        <f t="shared" si="0"/>
        <v>61</v>
      </c>
      <c r="E87">
        <f t="shared" si="1"/>
        <v>0.80564784053156147</v>
      </c>
      <c r="F87">
        <f t="shared" si="2"/>
        <v>0.86196946893108906</v>
      </c>
      <c r="G87">
        <v>8.8123944749579337</v>
      </c>
    </row>
    <row r="88" spans="1:7" x14ac:dyDescent="0.2">
      <c r="A88" s="2">
        <v>62</v>
      </c>
      <c r="B88" s="2">
        <v>29.74053169776402</v>
      </c>
      <c r="C88" s="2">
        <v>-5.2455316977640187</v>
      </c>
      <c r="D88">
        <f t="shared" si="0"/>
        <v>62</v>
      </c>
      <c r="E88">
        <f t="shared" si="1"/>
        <v>0.81893687707641194</v>
      </c>
      <c r="F88">
        <f t="shared" si="2"/>
        <v>0.91132103587546709</v>
      </c>
      <c r="G88">
        <v>8.8474859508397046</v>
      </c>
    </row>
    <row r="89" spans="1:7" x14ac:dyDescent="0.2">
      <c r="A89" s="2">
        <v>63</v>
      </c>
      <c r="B89" s="2">
        <v>27.871620108456927</v>
      </c>
      <c r="C89" s="2">
        <v>-1.2266201084569275</v>
      </c>
      <c r="D89">
        <f t="shared" si="0"/>
        <v>63</v>
      </c>
      <c r="E89">
        <f t="shared" si="1"/>
        <v>0.83222591362126241</v>
      </c>
      <c r="F89">
        <f t="shared" si="2"/>
        <v>0.96299870578282032</v>
      </c>
      <c r="G89">
        <v>8.9251758140732846</v>
      </c>
    </row>
    <row r="90" spans="1:7" x14ac:dyDescent="0.2">
      <c r="A90" s="2">
        <v>64</v>
      </c>
      <c r="B90" s="2">
        <v>16.308401538661304</v>
      </c>
      <c r="C90" s="2">
        <v>3.2915984613386975</v>
      </c>
      <c r="D90">
        <f t="shared" si="0"/>
        <v>64</v>
      </c>
      <c r="E90">
        <f t="shared" si="1"/>
        <v>0.845514950166113</v>
      </c>
      <c r="F90">
        <f t="shared" si="2"/>
        <v>1.0173854526221346</v>
      </c>
      <c r="G90">
        <v>9.0587779856313269</v>
      </c>
    </row>
    <row r="91" spans="1:7" x14ac:dyDescent="0.2">
      <c r="A91" s="2">
        <v>65</v>
      </c>
      <c r="B91" s="2">
        <v>28.126963528209512</v>
      </c>
      <c r="C91" s="2">
        <v>-2.2769635282095102</v>
      </c>
      <c r="D91">
        <f t="shared" si="0"/>
        <v>65</v>
      </c>
      <c r="E91">
        <f t="shared" si="1"/>
        <v>0.85880398671096347</v>
      </c>
      <c r="F91">
        <f t="shared" si="2"/>
        <v>1.074961363852581</v>
      </c>
      <c r="G91">
        <v>11.725247734689638</v>
      </c>
    </row>
    <row r="92" spans="1:7" x14ac:dyDescent="0.2">
      <c r="A92" s="2">
        <v>66</v>
      </c>
      <c r="B92" s="2">
        <v>24.534637095125003</v>
      </c>
      <c r="C92" s="2">
        <v>-0.23963709512500131</v>
      </c>
      <c r="D92">
        <f t="shared" ref="D92:D101" si="3">A92</f>
        <v>66</v>
      </c>
      <c r="E92">
        <f t="shared" ref="E92:E101" si="4">(D92-0.375)/(75+0.25)</f>
        <v>0.87209302325581395</v>
      </c>
      <c r="F92">
        <f t="shared" ref="F92:F101" si="5">NORMSINV(E92)</f>
        <v>1.1363408192553905</v>
      </c>
      <c r="G92">
        <v>12.773790159629755</v>
      </c>
    </row>
    <row r="93" spans="1:7" x14ac:dyDescent="0.2">
      <c r="A93" s="2">
        <v>67</v>
      </c>
      <c r="B93" s="2">
        <v>30.110380010761617</v>
      </c>
      <c r="C93" s="2">
        <v>5.9096199892383865</v>
      </c>
      <c r="D93">
        <f t="shared" si="3"/>
        <v>67</v>
      </c>
      <c r="E93">
        <f t="shared" si="4"/>
        <v>0.88538205980066442</v>
      </c>
      <c r="F93">
        <f t="shared" si="5"/>
        <v>1.2023295293600964</v>
      </c>
      <c r="G93">
        <v>12.899353351297034</v>
      </c>
    </row>
    <row r="94" spans="1:7" x14ac:dyDescent="0.2">
      <c r="A94" s="2">
        <v>68</v>
      </c>
      <c r="B94" s="2">
        <v>39.8824408909488</v>
      </c>
      <c r="C94" s="2">
        <v>-11.287440890948801</v>
      </c>
      <c r="D94">
        <f t="shared" si="3"/>
        <v>68</v>
      </c>
      <c r="E94">
        <f t="shared" si="4"/>
        <v>0.8986710963455149</v>
      </c>
      <c r="F94">
        <f t="shared" si="5"/>
        <v>1.2740158265261246</v>
      </c>
      <c r="G94">
        <v>13.402029237637159</v>
      </c>
    </row>
    <row r="95" spans="1:7" x14ac:dyDescent="0.2">
      <c r="A95" s="2">
        <v>69</v>
      </c>
      <c r="B95" s="2">
        <v>25.887172536311329</v>
      </c>
      <c r="C95" s="2">
        <v>-2.6921725363113289</v>
      </c>
      <c r="D95">
        <f t="shared" si="3"/>
        <v>69</v>
      </c>
      <c r="E95">
        <f t="shared" si="4"/>
        <v>0.91196013289036548</v>
      </c>
      <c r="F95">
        <f t="shared" si="5"/>
        <v>1.3529245540896913</v>
      </c>
      <c r="G95">
        <v>14.343822039561267</v>
      </c>
    </row>
    <row r="96" spans="1:7" x14ac:dyDescent="0.2">
      <c r="A96" s="2">
        <v>70</v>
      </c>
      <c r="B96" s="2">
        <v>32.091986277924505</v>
      </c>
      <c r="C96" s="2">
        <v>-11.196986277924506</v>
      </c>
      <c r="D96">
        <f t="shared" si="3"/>
        <v>70</v>
      </c>
      <c r="E96">
        <f t="shared" si="4"/>
        <v>0.92524916943521596</v>
      </c>
      <c r="F96">
        <f t="shared" si="5"/>
        <v>1.4412939310390189</v>
      </c>
      <c r="G96">
        <v>16.539284116955322</v>
      </c>
    </row>
    <row r="97" spans="1:7" x14ac:dyDescent="0.2">
      <c r="A97" s="2">
        <v>71</v>
      </c>
      <c r="B97" s="2">
        <v>16.597780628876439</v>
      </c>
      <c r="C97" s="2">
        <v>2.2972193711235604</v>
      </c>
      <c r="D97">
        <f t="shared" si="3"/>
        <v>71</v>
      </c>
      <c r="E97">
        <f t="shared" si="4"/>
        <v>0.93853820598006643</v>
      </c>
      <c r="F97">
        <f t="shared" si="5"/>
        <v>1.542617588184845</v>
      </c>
      <c r="G97">
        <v>18.430526992382749</v>
      </c>
    </row>
    <row r="98" spans="1:7" x14ac:dyDescent="0.2">
      <c r="A98" s="2">
        <v>72</v>
      </c>
      <c r="B98" s="2">
        <v>21.796190384836738</v>
      </c>
      <c r="C98" s="2">
        <v>3.4988096151632639</v>
      </c>
      <c r="D98">
        <f t="shared" si="3"/>
        <v>72</v>
      </c>
      <c r="E98">
        <f t="shared" si="4"/>
        <v>0.95182724252491691</v>
      </c>
      <c r="F98">
        <f t="shared" si="5"/>
        <v>1.662834767940941</v>
      </c>
      <c r="G98">
        <v>21.239497151624107</v>
      </c>
    </row>
    <row r="99" spans="1:7" x14ac:dyDescent="0.2">
      <c r="A99" s="2">
        <v>73</v>
      </c>
      <c r="B99" s="2">
        <v>31.124545035225996</v>
      </c>
      <c r="C99" s="2">
        <v>2.575454964774007</v>
      </c>
      <c r="D99">
        <f t="shared" si="3"/>
        <v>73</v>
      </c>
      <c r="E99">
        <f t="shared" si="4"/>
        <v>0.96511627906976749</v>
      </c>
      <c r="F99">
        <f t="shared" si="5"/>
        <v>1.813417568674035</v>
      </c>
      <c r="G99">
        <v>22.427149385467843</v>
      </c>
    </row>
    <row r="100" spans="1:7" x14ac:dyDescent="0.2">
      <c r="A100" s="2">
        <v>74</v>
      </c>
      <c r="B100" s="2">
        <v>35.387522453052711</v>
      </c>
      <c r="C100" s="2">
        <v>0.66247754694728656</v>
      </c>
      <c r="D100">
        <f t="shared" si="3"/>
        <v>74</v>
      </c>
      <c r="E100">
        <f t="shared" si="4"/>
        <v>0.97840531561461797</v>
      </c>
      <c r="F100">
        <f t="shared" si="5"/>
        <v>2.0218740159523128</v>
      </c>
      <c r="G100">
        <v>22.937551968841092</v>
      </c>
    </row>
    <row r="101" spans="1:7" ht="17" thickBot="1" x14ac:dyDescent="0.25">
      <c r="A101" s="3">
        <v>75</v>
      </c>
      <c r="B101" s="3">
        <v>21.21947300761725</v>
      </c>
      <c r="C101" s="3">
        <v>18.430526992382749</v>
      </c>
      <c r="D101">
        <f t="shared" si="3"/>
        <v>75</v>
      </c>
      <c r="E101">
        <f t="shared" si="4"/>
        <v>0.99169435215946844</v>
      </c>
      <c r="F101">
        <f t="shared" si="5"/>
        <v>2.3952001307311104</v>
      </c>
      <c r="G101">
        <v>32.106994547723154</v>
      </c>
    </row>
    <row r="105" spans="1:7" ht="17" thickBot="1" x14ac:dyDescent="0.25"/>
    <row r="106" spans="1:7" x14ac:dyDescent="0.2">
      <c r="A106" s="4" t="s">
        <v>244</v>
      </c>
      <c r="B106" s="4" t="s">
        <v>245</v>
      </c>
      <c r="C106" s="4" t="s">
        <v>279</v>
      </c>
      <c r="E106" s="1" t="s">
        <v>3</v>
      </c>
    </row>
    <row r="107" spans="1:7" x14ac:dyDescent="0.2">
      <c r="A107" s="2">
        <v>1</v>
      </c>
      <c r="B107" s="2">
        <v>45.404541599719522</v>
      </c>
      <c r="C107" s="2">
        <v>-1.00454159971952</v>
      </c>
      <c r="E107">
        <v>44.4</v>
      </c>
    </row>
    <row r="108" spans="1:7" x14ac:dyDescent="0.2">
      <c r="A108" s="2">
        <v>2</v>
      </c>
      <c r="B108" s="2">
        <v>27.56726398622131</v>
      </c>
      <c r="C108" s="2">
        <v>-1.667263986221311</v>
      </c>
      <c r="E108">
        <v>25.9</v>
      </c>
    </row>
    <row r="109" spans="1:7" x14ac:dyDescent="0.2">
      <c r="A109" s="2">
        <v>3</v>
      </c>
      <c r="B109" s="2">
        <v>29.932207179457009</v>
      </c>
      <c r="C109" s="2">
        <v>3.0677928205429907</v>
      </c>
      <c r="E109">
        <v>33</v>
      </c>
    </row>
    <row r="110" spans="1:7" x14ac:dyDescent="0.2">
      <c r="A110" s="2">
        <v>4</v>
      </c>
      <c r="B110" s="2">
        <v>43.361024666912073</v>
      </c>
      <c r="C110" s="2">
        <v>-5.7610246669120713</v>
      </c>
      <c r="E110">
        <v>37.6</v>
      </c>
    </row>
    <row r="111" spans="1:7" x14ac:dyDescent="0.2">
      <c r="A111" s="2">
        <v>5</v>
      </c>
      <c r="B111" s="2">
        <v>26.076328509465576</v>
      </c>
      <c r="C111" s="2">
        <v>-2.0863285094655772</v>
      </c>
      <c r="E111">
        <v>23.99</v>
      </c>
    </row>
    <row r="112" spans="1:7" x14ac:dyDescent="0.2">
      <c r="A112" s="2">
        <v>6</v>
      </c>
      <c r="B112" s="2">
        <v>30.435244924736399</v>
      </c>
      <c r="C112" s="2">
        <v>3.5147550752636043</v>
      </c>
      <c r="E112">
        <v>33.950000000000003</v>
      </c>
    </row>
    <row r="113" spans="1:5" x14ac:dyDescent="0.2">
      <c r="A113" s="2">
        <v>7</v>
      </c>
      <c r="B113" s="2">
        <v>39.297319522042798</v>
      </c>
      <c r="C113" s="2">
        <v>-4.5973195220427954</v>
      </c>
      <c r="E113">
        <v>34.700000000000003</v>
      </c>
    </row>
    <row r="114" spans="1:5" x14ac:dyDescent="0.2">
      <c r="A114" s="2">
        <v>8</v>
      </c>
      <c r="B114" s="2">
        <v>40.776209840370242</v>
      </c>
      <c r="C114" s="2">
        <v>12.773790159629755</v>
      </c>
      <c r="E114">
        <v>53.55</v>
      </c>
    </row>
    <row r="115" spans="1:5" x14ac:dyDescent="0.2">
      <c r="A115" s="2">
        <v>9</v>
      </c>
      <c r="B115" s="2">
        <v>54.39790547299939</v>
      </c>
      <c r="C115" s="2">
        <v>7.6020945270006095</v>
      </c>
      <c r="E115">
        <v>62</v>
      </c>
    </row>
    <row r="116" spans="1:5" x14ac:dyDescent="0.2">
      <c r="A116" s="2">
        <v>10</v>
      </c>
      <c r="B116" s="2">
        <v>39.374752265310363</v>
      </c>
      <c r="C116" s="2">
        <v>11.725247734689638</v>
      </c>
      <c r="E116">
        <v>51.1</v>
      </c>
    </row>
    <row r="117" spans="1:5" x14ac:dyDescent="0.2">
      <c r="A117" s="2">
        <v>11</v>
      </c>
      <c r="B117" s="2">
        <v>27.850646648702966</v>
      </c>
      <c r="C117" s="2">
        <v>12.899353351297034</v>
      </c>
      <c r="E117">
        <v>40.75</v>
      </c>
    </row>
    <row r="118" spans="1:5" x14ac:dyDescent="0.2">
      <c r="A118" s="2">
        <v>12</v>
      </c>
      <c r="B118" s="2">
        <v>31.472850614532156</v>
      </c>
      <c r="C118" s="2">
        <v>22.427149385467843</v>
      </c>
      <c r="E118">
        <v>53.9</v>
      </c>
    </row>
    <row r="119" spans="1:5" x14ac:dyDescent="0.2">
      <c r="A119" s="2">
        <v>13</v>
      </c>
      <c r="B119" s="2">
        <v>27.520389994221578</v>
      </c>
      <c r="C119" s="2">
        <v>5.5496100057784226</v>
      </c>
      <c r="E119">
        <v>33.07</v>
      </c>
    </row>
    <row r="120" spans="1:5" x14ac:dyDescent="0.2">
      <c r="A120" s="2">
        <v>14</v>
      </c>
      <c r="B120" s="2">
        <v>25.615932939530463</v>
      </c>
      <c r="C120" s="2">
        <v>-2.4159329395304638</v>
      </c>
      <c r="E120">
        <v>23.2</v>
      </c>
    </row>
    <row r="121" spans="1:5" x14ac:dyDescent="0.2">
      <c r="A121" s="2">
        <v>15</v>
      </c>
      <c r="B121" s="2">
        <v>44.2327508013379</v>
      </c>
      <c r="C121" s="2">
        <v>-4.2327508013379003</v>
      </c>
      <c r="E121">
        <v>40</v>
      </c>
    </row>
    <row r="122" spans="1:5" x14ac:dyDescent="0.2">
      <c r="A122" s="2">
        <v>16</v>
      </c>
      <c r="B122" s="2">
        <v>41.829764010155628</v>
      </c>
      <c r="C122" s="2">
        <v>-12.259764010155628</v>
      </c>
      <c r="E122">
        <v>29.57</v>
      </c>
    </row>
    <row r="123" spans="1:5" x14ac:dyDescent="0.2">
      <c r="A123" s="2">
        <v>17</v>
      </c>
      <c r="B123" s="2">
        <v>40.800988714412995</v>
      </c>
      <c r="C123" s="2">
        <v>6.1940112855870026</v>
      </c>
      <c r="E123">
        <v>46.994999999999997</v>
      </c>
    </row>
    <row r="124" spans="1:5" x14ac:dyDescent="0.2">
      <c r="A124" s="2">
        <v>18</v>
      </c>
      <c r="B124" s="2">
        <v>43.235117568113814</v>
      </c>
      <c r="C124" s="2">
        <v>-4.240117568113817</v>
      </c>
      <c r="E124">
        <v>38.994999999999997</v>
      </c>
    </row>
    <row r="125" spans="1:5" x14ac:dyDescent="0.2">
      <c r="A125" s="2">
        <v>19</v>
      </c>
      <c r="B125" s="2">
        <v>44.288933892718745</v>
      </c>
      <c r="C125" s="2">
        <v>2.5060661072812564</v>
      </c>
      <c r="E125">
        <v>46.795000000000002</v>
      </c>
    </row>
    <row r="126" spans="1:5" x14ac:dyDescent="0.2">
      <c r="A126" s="2">
        <v>20</v>
      </c>
      <c r="B126" s="2">
        <v>73.925400399542212</v>
      </c>
      <c r="C126" s="2">
        <v>1.2695996004577808</v>
      </c>
      <c r="E126">
        <v>75.194999999999993</v>
      </c>
    </row>
    <row r="127" spans="1:5" x14ac:dyDescent="0.2">
      <c r="A127" s="2">
        <v>21</v>
      </c>
      <c r="B127" s="2">
        <v>18.098339662794217</v>
      </c>
      <c r="C127" s="2">
        <v>3.9916603372057828</v>
      </c>
      <c r="E127">
        <v>22.09</v>
      </c>
    </row>
    <row r="128" spans="1:5" x14ac:dyDescent="0.2">
      <c r="A128" s="2">
        <v>22</v>
      </c>
      <c r="B128" s="2">
        <v>58.061811105511325</v>
      </c>
      <c r="C128" s="2">
        <v>-6.3618111055113218</v>
      </c>
      <c r="E128">
        <v>51.7</v>
      </c>
    </row>
    <row r="129" spans="1:5" x14ac:dyDescent="0.2">
      <c r="A129" s="2">
        <v>23</v>
      </c>
      <c r="B129" s="2">
        <v>43.659346095766054</v>
      </c>
      <c r="C129" s="2">
        <v>-12.059346095766053</v>
      </c>
      <c r="E129">
        <v>31.6</v>
      </c>
    </row>
    <row r="130" spans="1:5" x14ac:dyDescent="0.2">
      <c r="A130" s="2">
        <v>24</v>
      </c>
      <c r="B130" s="2">
        <v>42.851511788571244</v>
      </c>
      <c r="C130" s="2">
        <v>-17.851511788571244</v>
      </c>
      <c r="E130">
        <v>25</v>
      </c>
    </row>
    <row r="131" spans="1:5" x14ac:dyDescent="0.2">
      <c r="A131" s="2">
        <v>25</v>
      </c>
      <c r="B131" s="2">
        <v>34.898137568395619</v>
      </c>
      <c r="C131" s="2">
        <v>-7.9181375683956183</v>
      </c>
      <c r="E131">
        <v>26.98</v>
      </c>
    </row>
    <row r="132" spans="1:5" x14ac:dyDescent="0.2">
      <c r="A132" s="2">
        <v>26</v>
      </c>
      <c r="B132" s="2">
        <v>20.347970762362841</v>
      </c>
      <c r="C132" s="2">
        <v>13.402029237637159</v>
      </c>
      <c r="E132">
        <v>33.75</v>
      </c>
    </row>
    <row r="133" spans="1:5" x14ac:dyDescent="0.2">
      <c r="A133" s="2">
        <v>27</v>
      </c>
      <c r="B133" s="2">
        <v>53.022134116667765</v>
      </c>
      <c r="C133" s="2">
        <v>-23.552134116667766</v>
      </c>
      <c r="E133">
        <v>29.47</v>
      </c>
    </row>
    <row r="134" spans="1:5" x14ac:dyDescent="0.2">
      <c r="A134" s="2">
        <v>28</v>
      </c>
      <c r="B134" s="2">
        <v>108.71050284837588</v>
      </c>
      <c r="C134" s="2">
        <v>21.239497151624107</v>
      </c>
      <c r="E134">
        <v>129.94999999999999</v>
      </c>
    </row>
    <row r="135" spans="1:5" x14ac:dyDescent="0.2">
      <c r="A135" s="2">
        <v>29</v>
      </c>
      <c r="B135" s="2">
        <v>18.192514049160295</v>
      </c>
      <c r="C135" s="2">
        <v>8.8474859508397046</v>
      </c>
      <c r="E135">
        <v>27.04</v>
      </c>
    </row>
    <row r="136" spans="1:5" x14ac:dyDescent="0.2">
      <c r="A136" s="2">
        <v>30</v>
      </c>
      <c r="B136" s="2">
        <v>56.115029682581941</v>
      </c>
      <c r="C136" s="2">
        <v>-25.625029682581943</v>
      </c>
      <c r="E136">
        <v>30.49</v>
      </c>
    </row>
    <row r="137" spans="1:5" x14ac:dyDescent="0.2">
      <c r="A137" s="2">
        <v>31</v>
      </c>
      <c r="B137" s="2">
        <v>42.153686178478004</v>
      </c>
      <c r="C137" s="2">
        <v>-12.683686178478006</v>
      </c>
      <c r="E137">
        <v>29.47</v>
      </c>
    </row>
    <row r="138" spans="1:5" x14ac:dyDescent="0.2">
      <c r="A138" s="2">
        <v>32</v>
      </c>
      <c r="B138" s="2">
        <v>15.506399411652907</v>
      </c>
      <c r="C138" s="2">
        <v>2.4436005883470919</v>
      </c>
      <c r="E138">
        <v>17.95</v>
      </c>
    </row>
    <row r="139" spans="1:5" x14ac:dyDescent="0.2">
      <c r="A139" s="2">
        <v>33</v>
      </c>
      <c r="B139" s="2">
        <v>49.756525540254685</v>
      </c>
      <c r="C139" s="2">
        <v>-23.086525540254684</v>
      </c>
      <c r="E139">
        <v>26.67</v>
      </c>
    </row>
    <row r="140" spans="1:5" x14ac:dyDescent="0.2">
      <c r="A140" s="2">
        <v>34</v>
      </c>
      <c r="B140" s="2">
        <v>35.617353477277995</v>
      </c>
      <c r="C140" s="2">
        <v>-7.8173534772779938</v>
      </c>
      <c r="E140">
        <v>27.8</v>
      </c>
    </row>
    <row r="141" spans="1:5" x14ac:dyDescent="0.2">
      <c r="A141" s="2">
        <v>35</v>
      </c>
      <c r="B141" s="2">
        <v>20.783692064177856</v>
      </c>
      <c r="C141" s="2">
        <v>-1.0336920641778562</v>
      </c>
      <c r="E141">
        <v>19.75</v>
      </c>
    </row>
    <row r="142" spans="1:5" x14ac:dyDescent="0.2">
      <c r="A142" s="2">
        <v>36</v>
      </c>
      <c r="B142" s="2">
        <v>26.806363312650564</v>
      </c>
      <c r="C142" s="2">
        <v>-2.9363633126505633</v>
      </c>
      <c r="E142">
        <v>23.87</v>
      </c>
    </row>
    <row r="143" spans="1:5" x14ac:dyDescent="0.2">
      <c r="A143" s="2">
        <v>37</v>
      </c>
      <c r="B143" s="2">
        <v>28.546369589292652</v>
      </c>
      <c r="C143" s="2">
        <v>-4.096369589292653</v>
      </c>
      <c r="E143">
        <v>24.45</v>
      </c>
    </row>
    <row r="144" spans="1:5" x14ac:dyDescent="0.2">
      <c r="A144" s="2">
        <v>38</v>
      </c>
      <c r="B144" s="2">
        <v>16.403749886191733</v>
      </c>
      <c r="C144" s="2">
        <v>-1.2087498861917325</v>
      </c>
      <c r="D144" s="1">
        <f>STDEV(C107:C144)</f>
        <v>11.174517232209183</v>
      </c>
      <c r="E144">
        <v>15.195</v>
      </c>
    </row>
    <row r="145" spans="1:5" x14ac:dyDescent="0.2">
      <c r="A145" s="2">
        <v>39</v>
      </c>
      <c r="B145" s="2">
        <v>30.240530726537617</v>
      </c>
      <c r="C145" s="2">
        <v>-7.5905307265376187</v>
      </c>
      <c r="E145">
        <v>22.65</v>
      </c>
    </row>
    <row r="146" spans="1:5" x14ac:dyDescent="0.2">
      <c r="A146" s="2">
        <v>40</v>
      </c>
      <c r="B146" s="2">
        <v>48.806223640704559</v>
      </c>
      <c r="C146" s="2">
        <v>-12.40622364070456</v>
      </c>
      <c r="E146">
        <v>36.4</v>
      </c>
    </row>
    <row r="147" spans="1:5" x14ac:dyDescent="0.2">
      <c r="A147" s="2">
        <v>41</v>
      </c>
      <c r="B147" s="2">
        <v>36.756177960438734</v>
      </c>
      <c r="C147" s="2">
        <v>14.343822039561267</v>
      </c>
      <c r="E147">
        <v>51.1</v>
      </c>
    </row>
    <row r="148" spans="1:5" x14ac:dyDescent="0.2">
      <c r="A148" s="2">
        <v>42</v>
      </c>
      <c r="B148" s="2">
        <v>50.550297486455037</v>
      </c>
      <c r="C148" s="2">
        <v>-18.50029748645504</v>
      </c>
      <c r="E148">
        <v>32.049999999999997</v>
      </c>
    </row>
    <row r="149" spans="1:5" x14ac:dyDescent="0.2">
      <c r="A149" s="2">
        <v>43</v>
      </c>
      <c r="B149" s="2">
        <v>30.841222014368672</v>
      </c>
      <c r="C149" s="2">
        <v>9.0587779856313269</v>
      </c>
      <c r="E149">
        <v>39.9</v>
      </c>
    </row>
    <row r="150" spans="1:5" x14ac:dyDescent="0.2">
      <c r="A150" s="2">
        <v>44</v>
      </c>
      <c r="B150" s="2">
        <v>66.524824185926718</v>
      </c>
      <c r="C150" s="2">
        <v>8.9251758140732846</v>
      </c>
      <c r="E150">
        <v>75.45</v>
      </c>
    </row>
    <row r="151" spans="1:5" x14ac:dyDescent="0.2">
      <c r="A151" s="2">
        <v>45</v>
      </c>
      <c r="B151" s="2">
        <v>44.216854624309619</v>
      </c>
      <c r="C151" s="2">
        <v>-6.6854624309620192E-2</v>
      </c>
      <c r="E151">
        <v>44.15</v>
      </c>
    </row>
    <row r="152" spans="1:5" x14ac:dyDescent="0.2">
      <c r="A152" s="2">
        <v>46</v>
      </c>
      <c r="B152" s="2">
        <v>46.066452759018077</v>
      </c>
      <c r="C152" s="2">
        <v>0.24354724098192548</v>
      </c>
      <c r="E152">
        <v>46.31</v>
      </c>
    </row>
    <row r="153" spans="1:5" x14ac:dyDescent="0.2">
      <c r="A153" s="2">
        <v>47</v>
      </c>
      <c r="B153" s="2">
        <v>82.249175316980953</v>
      </c>
      <c r="C153" s="2">
        <v>-6.4191753169809544</v>
      </c>
      <c r="E153">
        <v>75.83</v>
      </c>
    </row>
    <row r="154" spans="1:5" x14ac:dyDescent="0.2">
      <c r="A154" s="2">
        <v>48</v>
      </c>
      <c r="B154" s="2">
        <v>40.393299316664049</v>
      </c>
      <c r="C154" s="2">
        <v>1.00670068333595</v>
      </c>
      <c r="E154">
        <v>41.4</v>
      </c>
    </row>
    <row r="155" spans="1:5" x14ac:dyDescent="0.2">
      <c r="A155" s="2">
        <v>49</v>
      </c>
      <c r="B155" s="2">
        <v>45.531253661948995</v>
      </c>
      <c r="C155" s="2">
        <v>8.5187463380510025</v>
      </c>
      <c r="E155">
        <v>54.05</v>
      </c>
    </row>
    <row r="156" spans="1:5" x14ac:dyDescent="0.2">
      <c r="A156" s="2">
        <v>50</v>
      </c>
      <c r="B156" s="2">
        <v>68.062448031158908</v>
      </c>
      <c r="C156" s="2">
        <v>22.937551968841092</v>
      </c>
      <c r="E156">
        <v>91</v>
      </c>
    </row>
    <row r="157" spans="1:5" x14ac:dyDescent="0.2">
      <c r="A157" s="2">
        <v>51</v>
      </c>
      <c r="B157" s="2">
        <v>40.905167455996583</v>
      </c>
      <c r="C157" s="2">
        <v>1.5948325440034168</v>
      </c>
      <c r="E157">
        <v>42.5</v>
      </c>
    </row>
    <row r="158" spans="1:5" x14ac:dyDescent="0.2">
      <c r="A158" s="2">
        <v>52</v>
      </c>
      <c r="B158" s="2">
        <v>64.152210522488986</v>
      </c>
      <c r="C158" s="2">
        <v>-8.4522105224889827</v>
      </c>
      <c r="E158">
        <v>55.7</v>
      </c>
    </row>
    <row r="159" spans="1:5" x14ac:dyDescent="0.2">
      <c r="A159" s="2">
        <v>53</v>
      </c>
      <c r="B159" s="2">
        <v>62.143005452276846</v>
      </c>
      <c r="C159" s="2">
        <v>32.106994547723154</v>
      </c>
      <c r="E159">
        <v>94.25</v>
      </c>
    </row>
    <row r="160" spans="1:5" x14ac:dyDescent="0.2">
      <c r="A160" s="2">
        <v>54</v>
      </c>
      <c r="B160" s="2">
        <v>28.6972580753289</v>
      </c>
      <c r="C160" s="2">
        <v>-5.8472580753288987</v>
      </c>
      <c r="E160">
        <v>22.85</v>
      </c>
    </row>
    <row r="161" spans="1:7" x14ac:dyDescent="0.2">
      <c r="A161" s="2">
        <v>55</v>
      </c>
      <c r="B161" s="2">
        <v>14.26311999477581</v>
      </c>
      <c r="C161" s="2">
        <v>3.6268800052241907</v>
      </c>
      <c r="E161">
        <v>17.89</v>
      </c>
    </row>
    <row r="162" spans="1:7" x14ac:dyDescent="0.2">
      <c r="A162" s="2">
        <v>56</v>
      </c>
      <c r="B162" s="2">
        <v>23.087853588635014</v>
      </c>
      <c r="C162" s="2">
        <v>1.0121464113649878</v>
      </c>
      <c r="E162">
        <v>24.1</v>
      </c>
      <c r="G162">
        <f>D144/D181</f>
        <v>1.0391932278584091</v>
      </c>
    </row>
    <row r="163" spans="1:7" x14ac:dyDescent="0.2">
      <c r="A163" s="2">
        <v>57</v>
      </c>
      <c r="B163" s="2">
        <v>22.657904825382044</v>
      </c>
      <c r="C163" s="2">
        <v>2.5420951746179554</v>
      </c>
      <c r="E163">
        <v>25.2</v>
      </c>
    </row>
    <row r="164" spans="1:7" x14ac:dyDescent="0.2">
      <c r="A164" s="2">
        <v>58</v>
      </c>
      <c r="B164" s="2">
        <v>47.166919186451338</v>
      </c>
      <c r="C164" s="2">
        <v>-12.916919186451338</v>
      </c>
      <c r="E164">
        <v>34.25</v>
      </c>
    </row>
    <row r="165" spans="1:7" x14ac:dyDescent="0.2">
      <c r="A165" s="2">
        <v>59</v>
      </c>
      <c r="B165" s="2">
        <v>50.187605525042066</v>
      </c>
      <c r="C165" s="2">
        <v>8.8123944749579337</v>
      </c>
      <c r="E165">
        <v>59</v>
      </c>
    </row>
    <row r="166" spans="1:7" x14ac:dyDescent="0.2">
      <c r="A166" s="2">
        <v>60</v>
      </c>
      <c r="B166" s="2">
        <v>50.260715883044675</v>
      </c>
      <c r="C166" s="2">
        <v>16.539284116955322</v>
      </c>
      <c r="E166">
        <v>66.8</v>
      </c>
    </row>
    <row r="167" spans="1:7" x14ac:dyDescent="0.2">
      <c r="A167" s="2">
        <v>61</v>
      </c>
      <c r="B167" s="2">
        <v>44.022823881624916</v>
      </c>
      <c r="C167" s="2">
        <v>-16.527823881624915</v>
      </c>
      <c r="E167">
        <v>27.495000000000001</v>
      </c>
    </row>
    <row r="168" spans="1:7" x14ac:dyDescent="0.2">
      <c r="A168" s="2">
        <v>62</v>
      </c>
      <c r="B168" s="2">
        <v>29.74053169776402</v>
      </c>
      <c r="C168" s="2">
        <v>-5.2455316977640187</v>
      </c>
      <c r="E168">
        <v>24.495000000000001</v>
      </c>
    </row>
    <row r="169" spans="1:7" x14ac:dyDescent="0.2">
      <c r="A169" s="2">
        <v>63</v>
      </c>
      <c r="B169" s="2">
        <v>27.871620108456927</v>
      </c>
      <c r="C169" s="2">
        <v>-1.2266201084569275</v>
      </c>
      <c r="E169">
        <v>26.645</v>
      </c>
    </row>
    <row r="170" spans="1:7" x14ac:dyDescent="0.2">
      <c r="A170" s="2">
        <v>64</v>
      </c>
      <c r="B170" s="2">
        <v>16.308401538661304</v>
      </c>
      <c r="C170" s="2">
        <v>3.2915984613386975</v>
      </c>
      <c r="E170">
        <v>19.600000000000001</v>
      </c>
    </row>
    <row r="171" spans="1:7" x14ac:dyDescent="0.2">
      <c r="A171" s="2">
        <v>65</v>
      </c>
      <c r="B171" s="2">
        <v>28.126963528209512</v>
      </c>
      <c r="C171" s="2">
        <v>-2.2769635282095102</v>
      </c>
      <c r="E171">
        <v>25.85</v>
      </c>
    </row>
    <row r="172" spans="1:7" x14ac:dyDescent="0.2">
      <c r="A172" s="2">
        <v>66</v>
      </c>
      <c r="B172" s="2">
        <v>24.534637095125003</v>
      </c>
      <c r="C172" s="2">
        <v>-0.23963709512500131</v>
      </c>
      <c r="E172">
        <v>24.295000000000002</v>
      </c>
    </row>
    <row r="173" spans="1:7" x14ac:dyDescent="0.2">
      <c r="A173" s="2">
        <v>67</v>
      </c>
      <c r="B173" s="2">
        <v>30.110380010761617</v>
      </c>
      <c r="C173" s="2">
        <v>5.9096199892383865</v>
      </c>
      <c r="E173">
        <v>36.020000000000003</v>
      </c>
    </row>
    <row r="174" spans="1:7" x14ac:dyDescent="0.2">
      <c r="A174" s="2">
        <v>68</v>
      </c>
      <c r="B174" s="2">
        <v>39.8824408909488</v>
      </c>
      <c r="C174" s="2">
        <v>-11.287440890948801</v>
      </c>
      <c r="E174">
        <v>28.594999999999999</v>
      </c>
    </row>
    <row r="175" spans="1:7" x14ac:dyDescent="0.2">
      <c r="A175" s="2">
        <v>69</v>
      </c>
      <c r="B175" s="2">
        <v>25.887172536311329</v>
      </c>
      <c r="C175" s="2">
        <v>-2.6921725363113289</v>
      </c>
      <c r="E175">
        <v>23.195</v>
      </c>
    </row>
    <row r="176" spans="1:7" x14ac:dyDescent="0.2">
      <c r="A176" s="2">
        <v>70</v>
      </c>
      <c r="B176" s="2">
        <v>32.091986277924505</v>
      </c>
      <c r="C176" s="2">
        <v>-11.196986277924506</v>
      </c>
      <c r="E176">
        <v>20.895</v>
      </c>
    </row>
    <row r="177" spans="1:6" x14ac:dyDescent="0.2">
      <c r="A177" s="2">
        <v>71</v>
      </c>
      <c r="B177" s="2">
        <v>16.597780628876439</v>
      </c>
      <c r="C177" s="2">
        <v>2.2972193711235604</v>
      </c>
      <c r="E177">
        <v>18.895</v>
      </c>
    </row>
    <row r="178" spans="1:6" x14ac:dyDescent="0.2">
      <c r="A178" s="2">
        <v>72</v>
      </c>
      <c r="B178" s="2">
        <v>21.796190384836738</v>
      </c>
      <c r="C178" s="2">
        <v>3.4988096151632639</v>
      </c>
      <c r="E178">
        <v>25.295000000000002</v>
      </c>
    </row>
    <row r="179" spans="1:6" x14ac:dyDescent="0.2">
      <c r="A179" s="2">
        <v>73</v>
      </c>
      <c r="B179" s="2">
        <v>31.124545035225996</v>
      </c>
      <c r="C179" s="2">
        <v>2.575454964774007</v>
      </c>
      <c r="E179">
        <v>33.700000000000003</v>
      </c>
    </row>
    <row r="180" spans="1:6" x14ac:dyDescent="0.2">
      <c r="A180" s="2">
        <v>74</v>
      </c>
      <c r="B180" s="2">
        <v>35.387522453052711</v>
      </c>
      <c r="C180" s="2">
        <v>0.66247754694728656</v>
      </c>
      <c r="E180">
        <v>36.049999999999997</v>
      </c>
    </row>
    <row r="181" spans="1:6" ht="17" thickBot="1" x14ac:dyDescent="0.25">
      <c r="A181" s="3">
        <v>75</v>
      </c>
      <c r="B181" s="3">
        <v>21.21947300761725</v>
      </c>
      <c r="C181" s="3">
        <v>18.430526992382749</v>
      </c>
      <c r="D181" s="1">
        <f>STDEV(C145:C181)</f>
        <v>10.753069720477162</v>
      </c>
      <c r="E181">
        <v>39.65</v>
      </c>
    </row>
    <row r="188" spans="1:6" x14ac:dyDescent="0.2">
      <c r="B188" t="s">
        <v>245</v>
      </c>
      <c r="C188" t="s">
        <v>279</v>
      </c>
      <c r="E188" t="s">
        <v>245</v>
      </c>
      <c r="F188" t="s">
        <v>311</v>
      </c>
    </row>
    <row r="189" spans="1:6" x14ac:dyDescent="0.2">
      <c r="B189">
        <v>45.404541599719522</v>
      </c>
      <c r="C189">
        <v>-1.00454159971952</v>
      </c>
      <c r="E189">
        <v>45.404541599719522</v>
      </c>
      <c r="F189">
        <f>C189^2</f>
        <v>1.0091038255670521</v>
      </c>
    </row>
    <row r="190" spans="1:6" x14ac:dyDescent="0.2">
      <c r="B190">
        <v>27.56726398622131</v>
      </c>
      <c r="C190">
        <v>-1.667263986221311</v>
      </c>
      <c r="E190">
        <v>27.56726398622131</v>
      </c>
      <c r="F190">
        <f t="shared" ref="F190:F253" si="6">C190^2</f>
        <v>2.779769199750576</v>
      </c>
    </row>
    <row r="191" spans="1:6" x14ac:dyDescent="0.2">
      <c r="B191">
        <v>29.932207179457009</v>
      </c>
      <c r="C191">
        <v>3.0677928205429907</v>
      </c>
      <c r="E191">
        <v>29.932207179457009</v>
      </c>
      <c r="F191">
        <f t="shared" si="6"/>
        <v>9.411352789775119</v>
      </c>
    </row>
    <row r="192" spans="1:6" x14ac:dyDescent="0.2">
      <c r="B192">
        <v>43.361024666912073</v>
      </c>
      <c r="C192">
        <v>-5.7610246669120713</v>
      </c>
      <c r="E192">
        <v>43.361024666912073</v>
      </c>
      <c r="F192">
        <f t="shared" si="6"/>
        <v>33.189405212769344</v>
      </c>
    </row>
    <row r="193" spans="2:6" x14ac:dyDescent="0.2">
      <c r="B193">
        <v>26.076328509465576</v>
      </c>
      <c r="C193">
        <v>-2.0863285094655772</v>
      </c>
      <c r="E193">
        <v>26.076328509465576</v>
      </c>
      <c r="F193">
        <f t="shared" si="6"/>
        <v>4.3527666494088573</v>
      </c>
    </row>
    <row r="194" spans="2:6" x14ac:dyDescent="0.2">
      <c r="B194">
        <v>30.435244924736399</v>
      </c>
      <c r="C194">
        <v>3.5147550752636043</v>
      </c>
      <c r="E194">
        <v>30.435244924736399</v>
      </c>
      <c r="F194">
        <f t="shared" si="6"/>
        <v>12.353503239091264</v>
      </c>
    </row>
    <row r="195" spans="2:6" x14ac:dyDescent="0.2">
      <c r="B195">
        <v>39.297319522042798</v>
      </c>
      <c r="C195">
        <v>-4.5973195220427954</v>
      </c>
      <c r="E195">
        <v>39.297319522042798</v>
      </c>
      <c r="F195">
        <f t="shared" si="6"/>
        <v>21.135346787755797</v>
      </c>
    </row>
    <row r="196" spans="2:6" x14ac:dyDescent="0.2">
      <c r="B196">
        <v>40.776209840370242</v>
      </c>
      <c r="C196">
        <v>12.773790159629755</v>
      </c>
      <c r="E196">
        <v>40.776209840370242</v>
      </c>
      <c r="F196">
        <f t="shared" si="6"/>
        <v>163.16971504225396</v>
      </c>
    </row>
    <row r="197" spans="2:6" x14ac:dyDescent="0.2">
      <c r="B197">
        <v>54.39790547299939</v>
      </c>
      <c r="C197">
        <v>7.6020945270006095</v>
      </c>
      <c r="E197">
        <v>54.39790547299939</v>
      </c>
      <c r="F197">
        <f t="shared" si="6"/>
        <v>57.791841197452619</v>
      </c>
    </row>
    <row r="198" spans="2:6" x14ac:dyDescent="0.2">
      <c r="B198">
        <v>39.374752265310363</v>
      </c>
      <c r="C198">
        <v>11.725247734689638</v>
      </c>
      <c r="E198">
        <v>39.374752265310363</v>
      </c>
      <c r="F198">
        <f t="shared" si="6"/>
        <v>137.48143443984449</v>
      </c>
    </row>
    <row r="199" spans="2:6" x14ac:dyDescent="0.2">
      <c r="B199">
        <v>27.850646648702966</v>
      </c>
      <c r="C199">
        <v>12.899353351297034</v>
      </c>
      <c r="E199">
        <v>27.850646648702966</v>
      </c>
      <c r="F199">
        <f t="shared" si="6"/>
        <v>166.39331688161801</v>
      </c>
    </row>
    <row r="200" spans="2:6" x14ac:dyDescent="0.2">
      <c r="B200">
        <v>31.472850614532156</v>
      </c>
      <c r="C200">
        <v>22.427149385467843</v>
      </c>
      <c r="E200">
        <v>31.472850614532156</v>
      </c>
      <c r="F200">
        <f t="shared" si="6"/>
        <v>502.97702955809063</v>
      </c>
    </row>
    <row r="201" spans="2:6" x14ac:dyDescent="0.2">
      <c r="B201">
        <v>27.520389994221578</v>
      </c>
      <c r="C201">
        <v>5.5496100057784226</v>
      </c>
      <c r="E201">
        <v>27.520389994221578</v>
      </c>
      <c r="F201">
        <f t="shared" si="6"/>
        <v>30.798171216235982</v>
      </c>
    </row>
    <row r="202" spans="2:6" x14ac:dyDescent="0.2">
      <c r="B202">
        <v>25.615932939530463</v>
      </c>
      <c r="C202">
        <v>-2.4159329395304638</v>
      </c>
      <c r="E202">
        <v>25.615932939530463</v>
      </c>
      <c r="F202">
        <f t="shared" si="6"/>
        <v>5.8367319683083076</v>
      </c>
    </row>
    <row r="203" spans="2:6" x14ac:dyDescent="0.2">
      <c r="B203">
        <v>44.2327508013379</v>
      </c>
      <c r="C203">
        <v>-4.2327508013379003</v>
      </c>
      <c r="E203">
        <v>44.2327508013379</v>
      </c>
      <c r="F203">
        <f t="shared" si="6"/>
        <v>17.916179346226638</v>
      </c>
    </row>
    <row r="204" spans="2:6" x14ac:dyDescent="0.2">
      <c r="B204">
        <v>41.829764010155628</v>
      </c>
      <c r="C204">
        <v>-12.259764010155628</v>
      </c>
      <c r="E204">
        <v>41.829764010155628</v>
      </c>
      <c r="F204">
        <f t="shared" si="6"/>
        <v>150.30181358470722</v>
      </c>
    </row>
    <row r="205" spans="2:6" x14ac:dyDescent="0.2">
      <c r="B205">
        <v>40.800988714412995</v>
      </c>
      <c r="C205">
        <v>6.1940112855870026</v>
      </c>
      <c r="E205">
        <v>40.800988714412995</v>
      </c>
      <c r="F205">
        <f t="shared" si="6"/>
        <v>38.365775805979155</v>
      </c>
    </row>
    <row r="206" spans="2:6" x14ac:dyDescent="0.2">
      <c r="B206">
        <v>43.235117568113814</v>
      </c>
      <c r="C206">
        <v>-4.240117568113817</v>
      </c>
      <c r="E206">
        <v>43.235117568113814</v>
      </c>
      <c r="F206">
        <f t="shared" si="6"/>
        <v>17.97859699142743</v>
      </c>
    </row>
    <row r="207" spans="2:6" x14ac:dyDescent="0.2">
      <c r="B207">
        <v>44.288933892718745</v>
      </c>
      <c r="C207">
        <v>2.5060661072812564</v>
      </c>
      <c r="E207">
        <v>44.288933892718745</v>
      </c>
      <c r="F207">
        <f t="shared" si="6"/>
        <v>6.28036733406383</v>
      </c>
    </row>
    <row r="208" spans="2:6" x14ac:dyDescent="0.2">
      <c r="B208">
        <v>73.925400399542212</v>
      </c>
      <c r="C208">
        <v>1.2695996004577808</v>
      </c>
      <c r="E208">
        <v>73.925400399542212</v>
      </c>
      <c r="F208">
        <f t="shared" si="6"/>
        <v>1.6118831454825566</v>
      </c>
    </row>
    <row r="209" spans="2:6" x14ac:dyDescent="0.2">
      <c r="B209">
        <v>18.098339662794217</v>
      </c>
      <c r="C209">
        <v>3.9916603372057828</v>
      </c>
      <c r="E209">
        <v>18.098339662794217</v>
      </c>
      <c r="F209">
        <f t="shared" si="6"/>
        <v>15.933352247621784</v>
      </c>
    </row>
    <row r="210" spans="2:6" x14ac:dyDescent="0.2">
      <c r="B210">
        <v>58.061811105511325</v>
      </c>
      <c r="C210">
        <v>-6.3618111055113218</v>
      </c>
      <c r="E210">
        <v>58.061811105511325</v>
      </c>
      <c r="F210">
        <f t="shared" si="6"/>
        <v>40.472640542207188</v>
      </c>
    </row>
    <row r="211" spans="2:6" x14ac:dyDescent="0.2">
      <c r="B211">
        <v>43.659346095766054</v>
      </c>
      <c r="C211">
        <v>-12.059346095766053</v>
      </c>
      <c r="E211">
        <v>43.659346095766054</v>
      </c>
      <c r="F211">
        <f t="shared" si="6"/>
        <v>145.42782825746792</v>
      </c>
    </row>
    <row r="212" spans="2:6" x14ac:dyDescent="0.2">
      <c r="B212">
        <v>42.851511788571244</v>
      </c>
      <c r="C212">
        <v>-17.851511788571244</v>
      </c>
      <c r="E212">
        <v>42.851511788571244</v>
      </c>
      <c r="F212">
        <f t="shared" si="6"/>
        <v>318.67647313749808</v>
      </c>
    </row>
    <row r="213" spans="2:6" x14ac:dyDescent="0.2">
      <c r="B213">
        <v>34.898137568395619</v>
      </c>
      <c r="C213">
        <v>-7.9181375683956183</v>
      </c>
      <c r="E213">
        <v>34.898137568395619</v>
      </c>
      <c r="F213">
        <f t="shared" si="6"/>
        <v>62.696902552038075</v>
      </c>
    </row>
    <row r="214" spans="2:6" x14ac:dyDescent="0.2">
      <c r="B214">
        <v>20.347970762362841</v>
      </c>
      <c r="C214">
        <v>13.402029237637159</v>
      </c>
      <c r="E214">
        <v>20.347970762362841</v>
      </c>
      <c r="F214">
        <f t="shared" si="6"/>
        <v>179.61438768648125</v>
      </c>
    </row>
    <row r="215" spans="2:6" x14ac:dyDescent="0.2">
      <c r="B215">
        <v>53.022134116667765</v>
      </c>
      <c r="C215">
        <v>-23.552134116667766</v>
      </c>
      <c r="E215">
        <v>53.022134116667765</v>
      </c>
      <c r="F215">
        <f t="shared" si="6"/>
        <v>554.70302144950574</v>
      </c>
    </row>
    <row r="216" spans="2:6" x14ac:dyDescent="0.2">
      <c r="B216">
        <v>108.71050284837588</v>
      </c>
      <c r="C216">
        <v>21.239497151624107</v>
      </c>
      <c r="E216">
        <v>108.71050284837588</v>
      </c>
      <c r="F216">
        <f t="shared" si="6"/>
        <v>451.11623925384856</v>
      </c>
    </row>
    <row r="217" spans="2:6" x14ac:dyDescent="0.2">
      <c r="B217">
        <v>18.192514049160295</v>
      </c>
      <c r="C217">
        <v>8.8474859508397046</v>
      </c>
      <c r="E217">
        <v>18.192514049160295</v>
      </c>
      <c r="F217">
        <f t="shared" si="6"/>
        <v>78.278007650305952</v>
      </c>
    </row>
    <row r="218" spans="2:6" x14ac:dyDescent="0.2">
      <c r="B218">
        <v>56.115029682581941</v>
      </c>
      <c r="C218">
        <v>-25.625029682581943</v>
      </c>
      <c r="E218">
        <v>56.115029682581941</v>
      </c>
      <c r="F218">
        <f t="shared" si="6"/>
        <v>656.64214623320561</v>
      </c>
    </row>
    <row r="219" spans="2:6" x14ac:dyDescent="0.2">
      <c r="B219">
        <v>42.153686178478004</v>
      </c>
      <c r="C219">
        <v>-12.683686178478006</v>
      </c>
      <c r="E219">
        <v>42.153686178478004</v>
      </c>
      <c r="F219">
        <f t="shared" si="6"/>
        <v>160.875895074114</v>
      </c>
    </row>
    <row r="220" spans="2:6" x14ac:dyDescent="0.2">
      <c r="B220">
        <v>15.506399411652907</v>
      </c>
      <c r="C220">
        <v>2.4436005883470919</v>
      </c>
      <c r="E220">
        <v>15.506399411652907</v>
      </c>
      <c r="F220">
        <f t="shared" si="6"/>
        <v>5.9711838353702538</v>
      </c>
    </row>
    <row r="221" spans="2:6" x14ac:dyDescent="0.2">
      <c r="B221">
        <v>49.756525540254685</v>
      </c>
      <c r="C221">
        <v>-23.086525540254684</v>
      </c>
      <c r="E221">
        <v>49.756525540254685</v>
      </c>
      <c r="F221">
        <f t="shared" si="6"/>
        <v>532.98766152083181</v>
      </c>
    </row>
    <row r="222" spans="2:6" x14ac:dyDescent="0.2">
      <c r="B222">
        <v>35.617353477277995</v>
      </c>
      <c r="C222">
        <v>-7.8173534772779938</v>
      </c>
      <c r="E222">
        <v>35.617353477277995</v>
      </c>
      <c r="F222">
        <f t="shared" si="6"/>
        <v>61.111015388710342</v>
      </c>
    </row>
    <row r="223" spans="2:6" x14ac:dyDescent="0.2">
      <c r="B223">
        <v>20.783692064177856</v>
      </c>
      <c r="C223">
        <v>-1.0336920641778562</v>
      </c>
      <c r="E223">
        <v>20.783692064177856</v>
      </c>
      <c r="F223">
        <f t="shared" si="6"/>
        <v>1.0685192835442772</v>
      </c>
    </row>
    <row r="224" spans="2:6" x14ac:dyDescent="0.2">
      <c r="B224">
        <v>26.806363312650564</v>
      </c>
      <c r="C224">
        <v>-2.9363633126505633</v>
      </c>
      <c r="E224">
        <v>26.806363312650564</v>
      </c>
      <c r="F224">
        <f t="shared" si="6"/>
        <v>8.6222295038801899</v>
      </c>
    </row>
    <row r="225" spans="2:6" x14ac:dyDescent="0.2">
      <c r="B225">
        <v>28.546369589292652</v>
      </c>
      <c r="C225">
        <v>-4.096369589292653</v>
      </c>
      <c r="E225">
        <v>28.546369589292652</v>
      </c>
      <c r="F225">
        <f t="shared" si="6"/>
        <v>16.780243812081657</v>
      </c>
    </row>
    <row r="226" spans="2:6" x14ac:dyDescent="0.2">
      <c r="B226">
        <v>16.403749886191733</v>
      </c>
      <c r="C226">
        <v>-1.2087498861917325</v>
      </c>
      <c r="E226">
        <v>16.403749886191733</v>
      </c>
      <c r="F226">
        <f t="shared" si="6"/>
        <v>1.4610762873685263</v>
      </c>
    </row>
    <row r="227" spans="2:6" x14ac:dyDescent="0.2">
      <c r="B227">
        <v>30.240530726537617</v>
      </c>
      <c r="C227">
        <v>-7.5905307265376187</v>
      </c>
      <c r="E227">
        <v>30.240530726537617</v>
      </c>
      <c r="F227">
        <f>C227^2</f>
        <v>57.61615671051171</v>
      </c>
    </row>
    <row r="228" spans="2:6" x14ac:dyDescent="0.2">
      <c r="B228">
        <v>48.806223640704559</v>
      </c>
      <c r="C228">
        <v>-12.40622364070456</v>
      </c>
      <c r="E228">
        <v>48.806223640704559</v>
      </c>
      <c r="F228">
        <f t="shared" si="6"/>
        <v>153.91438502317672</v>
      </c>
    </row>
    <row r="229" spans="2:6" x14ac:dyDescent="0.2">
      <c r="B229">
        <v>36.756177960438734</v>
      </c>
      <c r="C229">
        <v>14.343822039561267</v>
      </c>
      <c r="E229">
        <v>36.756177960438734</v>
      </c>
      <c r="F229">
        <f t="shared" si="6"/>
        <v>205.74523070260355</v>
      </c>
    </row>
    <row r="230" spans="2:6" x14ac:dyDescent="0.2">
      <c r="B230">
        <v>50.550297486455037</v>
      </c>
      <c r="C230">
        <v>-18.50029748645504</v>
      </c>
      <c r="E230">
        <v>50.550297486455037</v>
      </c>
      <c r="F230">
        <f t="shared" si="6"/>
        <v>342.26100708733463</v>
      </c>
    </row>
    <row r="231" spans="2:6" x14ac:dyDescent="0.2">
      <c r="B231">
        <v>30.841222014368672</v>
      </c>
      <c r="C231">
        <v>9.0587779856313269</v>
      </c>
      <c r="E231">
        <v>30.841222014368672</v>
      </c>
      <c r="F231">
        <f t="shared" si="6"/>
        <v>82.061458592958758</v>
      </c>
    </row>
    <row r="232" spans="2:6" x14ac:dyDescent="0.2">
      <c r="B232">
        <v>66.524824185926718</v>
      </c>
      <c r="C232">
        <v>8.9251758140732846</v>
      </c>
      <c r="E232">
        <v>66.524824185926718</v>
      </c>
      <c r="F232">
        <f t="shared" si="6"/>
        <v>79.658763312118722</v>
      </c>
    </row>
    <row r="233" spans="2:6" x14ac:dyDescent="0.2">
      <c r="B233">
        <v>44.216854624309619</v>
      </c>
      <c r="C233">
        <v>-6.6854624309620192E-2</v>
      </c>
      <c r="E233">
        <v>44.216854624309619</v>
      </c>
      <c r="F233">
        <f t="shared" si="6"/>
        <v>4.4695407915804593E-3</v>
      </c>
    </row>
    <row r="234" spans="2:6" x14ac:dyDescent="0.2">
      <c r="B234">
        <v>46.066452759018077</v>
      </c>
      <c r="C234">
        <v>0.24354724098192548</v>
      </c>
      <c r="E234">
        <v>46.066452759018077</v>
      </c>
      <c r="F234">
        <f t="shared" si="6"/>
        <v>5.9315258589908083E-2</v>
      </c>
    </row>
    <row r="235" spans="2:6" x14ac:dyDescent="0.2">
      <c r="B235">
        <v>82.249175316980953</v>
      </c>
      <c r="C235">
        <v>-6.4191753169809544</v>
      </c>
      <c r="E235">
        <v>82.249175316980953</v>
      </c>
      <c r="F235">
        <f t="shared" si="6"/>
        <v>41.205811750137535</v>
      </c>
    </row>
    <row r="236" spans="2:6" x14ac:dyDescent="0.2">
      <c r="B236">
        <v>40.393299316664049</v>
      </c>
      <c r="C236">
        <v>1.00670068333595</v>
      </c>
      <c r="E236">
        <v>40.393299316664049</v>
      </c>
      <c r="F236">
        <f t="shared" si="6"/>
        <v>1.0134462658290686</v>
      </c>
    </row>
    <row r="237" spans="2:6" x14ac:dyDescent="0.2">
      <c r="B237">
        <v>45.531253661948995</v>
      </c>
      <c r="C237">
        <v>8.5187463380510025</v>
      </c>
      <c r="E237">
        <v>45.531253661948995</v>
      </c>
      <c r="F237">
        <f t="shared" si="6"/>
        <v>72.569039172057359</v>
      </c>
    </row>
    <row r="238" spans="2:6" x14ac:dyDescent="0.2">
      <c r="B238">
        <v>68.062448031158908</v>
      </c>
      <c r="C238">
        <v>22.937551968841092</v>
      </c>
      <c r="E238">
        <v>68.062448031158908</v>
      </c>
      <c r="F238">
        <f t="shared" si="6"/>
        <v>526.13129032328584</v>
      </c>
    </row>
    <row r="239" spans="2:6" x14ac:dyDescent="0.2">
      <c r="B239">
        <v>40.905167455996583</v>
      </c>
      <c r="C239">
        <v>1.5948325440034168</v>
      </c>
      <c r="E239">
        <v>40.905167455996583</v>
      </c>
      <c r="F239">
        <f t="shared" si="6"/>
        <v>2.5434908434124104</v>
      </c>
    </row>
    <row r="240" spans="2:6" x14ac:dyDescent="0.2">
      <c r="B240">
        <v>64.152210522488986</v>
      </c>
      <c r="C240">
        <v>-8.4522105224889827</v>
      </c>
      <c r="E240">
        <v>64.152210522488986</v>
      </c>
      <c r="F240">
        <f t="shared" si="6"/>
        <v>71.439862716473485</v>
      </c>
    </row>
    <row r="241" spans="2:6" x14ac:dyDescent="0.2">
      <c r="B241">
        <v>62.143005452276846</v>
      </c>
      <c r="C241">
        <v>32.106994547723154</v>
      </c>
      <c r="E241">
        <v>62.143005452276846</v>
      </c>
      <c r="F241">
        <f t="shared" si="6"/>
        <v>1030.8590988875244</v>
      </c>
    </row>
    <row r="242" spans="2:6" x14ac:dyDescent="0.2">
      <c r="B242">
        <v>28.6972580753289</v>
      </c>
      <c r="C242">
        <v>-5.8472580753288987</v>
      </c>
      <c r="E242">
        <v>28.6972580753289</v>
      </c>
      <c r="F242">
        <f t="shared" si="6"/>
        <v>34.190426999499017</v>
      </c>
    </row>
    <row r="243" spans="2:6" x14ac:dyDescent="0.2">
      <c r="B243">
        <v>14.26311999477581</v>
      </c>
      <c r="C243">
        <v>3.6268800052241907</v>
      </c>
      <c r="E243">
        <v>14.26311999477581</v>
      </c>
      <c r="F243">
        <f t="shared" si="6"/>
        <v>13.154258572295026</v>
      </c>
    </row>
    <row r="244" spans="2:6" x14ac:dyDescent="0.2">
      <c r="B244">
        <v>23.087853588635014</v>
      </c>
      <c r="C244">
        <v>1.0121464113649878</v>
      </c>
      <c r="E244">
        <v>23.087853588635014</v>
      </c>
      <c r="F244">
        <f t="shared" si="6"/>
        <v>1.0244403580390231</v>
      </c>
    </row>
    <row r="245" spans="2:6" x14ac:dyDescent="0.2">
      <c r="B245">
        <v>22.657904825382044</v>
      </c>
      <c r="C245">
        <v>2.5420951746179554</v>
      </c>
      <c r="E245">
        <v>22.657904825382044</v>
      </c>
      <c r="F245">
        <f t="shared" si="6"/>
        <v>6.4622478768158933</v>
      </c>
    </row>
    <row r="246" spans="2:6" x14ac:dyDescent="0.2">
      <c r="B246">
        <v>47.166919186451338</v>
      </c>
      <c r="C246">
        <v>-12.916919186451338</v>
      </c>
      <c r="E246">
        <v>47.166919186451338</v>
      </c>
      <c r="F246">
        <f t="shared" si="6"/>
        <v>166.84680126931468</v>
      </c>
    </row>
    <row r="247" spans="2:6" x14ac:dyDescent="0.2">
      <c r="B247">
        <v>50.187605525042066</v>
      </c>
      <c r="C247">
        <v>8.8123944749579337</v>
      </c>
      <c r="E247">
        <v>50.187605525042066</v>
      </c>
      <c r="F247">
        <f t="shared" si="6"/>
        <v>77.658296382269114</v>
      </c>
    </row>
    <row r="248" spans="2:6" x14ac:dyDescent="0.2">
      <c r="B248">
        <v>50.260715883044675</v>
      </c>
      <c r="C248">
        <v>16.539284116955322</v>
      </c>
      <c r="E248">
        <v>50.260715883044675</v>
      </c>
      <c r="F248">
        <f t="shared" si="6"/>
        <v>273.54791910137061</v>
      </c>
    </row>
    <row r="249" spans="2:6" x14ac:dyDescent="0.2">
      <c r="B249">
        <v>44.022823881624916</v>
      </c>
      <c r="C249">
        <v>-16.527823881624915</v>
      </c>
      <c r="E249">
        <v>44.022823881624916</v>
      </c>
      <c r="F249">
        <f t="shared" si="6"/>
        <v>273.16896226201089</v>
      </c>
    </row>
    <row r="250" spans="2:6" x14ac:dyDescent="0.2">
      <c r="B250">
        <v>29.74053169776402</v>
      </c>
      <c r="C250">
        <v>-5.2455316977640187</v>
      </c>
      <c r="E250">
        <v>29.74053169776402</v>
      </c>
      <c r="F250">
        <f t="shared" si="6"/>
        <v>27.515602792247069</v>
      </c>
    </row>
    <row r="251" spans="2:6" x14ac:dyDescent="0.2">
      <c r="B251">
        <v>27.871620108456927</v>
      </c>
      <c r="C251">
        <v>-1.2266201084569275</v>
      </c>
      <c r="E251">
        <v>27.871620108456927</v>
      </c>
      <c r="F251">
        <f t="shared" si="6"/>
        <v>1.5045968904708846</v>
      </c>
    </row>
    <row r="252" spans="2:6" x14ac:dyDescent="0.2">
      <c r="B252">
        <v>16.308401538661304</v>
      </c>
      <c r="C252">
        <v>3.2915984613386975</v>
      </c>
      <c r="E252">
        <v>16.308401538661304</v>
      </c>
      <c r="F252">
        <f t="shared" si="6"/>
        <v>10.834620430687281</v>
      </c>
    </row>
    <row r="253" spans="2:6" x14ac:dyDescent="0.2">
      <c r="B253">
        <v>28.126963528209512</v>
      </c>
      <c r="C253">
        <v>-2.2769635282095102</v>
      </c>
      <c r="E253">
        <v>28.126963528209512</v>
      </c>
      <c r="F253">
        <f t="shared" si="6"/>
        <v>5.184562908796301</v>
      </c>
    </row>
    <row r="254" spans="2:6" x14ac:dyDescent="0.2">
      <c r="B254">
        <v>24.534637095125003</v>
      </c>
      <c r="C254">
        <v>-0.23963709512500131</v>
      </c>
      <c r="E254">
        <v>24.534637095125003</v>
      </c>
      <c r="F254">
        <f t="shared" ref="F254:F263" si="7">C254^2</f>
        <v>5.7425937359948928E-2</v>
      </c>
    </row>
    <row r="255" spans="2:6" x14ac:dyDescent="0.2">
      <c r="B255">
        <v>30.110380010761617</v>
      </c>
      <c r="C255">
        <v>5.9096199892383865</v>
      </c>
      <c r="E255">
        <v>30.110380010761617</v>
      </c>
      <c r="F255">
        <f t="shared" si="7"/>
        <v>34.923608417205905</v>
      </c>
    </row>
    <row r="256" spans="2:6" x14ac:dyDescent="0.2">
      <c r="B256">
        <v>39.8824408909488</v>
      </c>
      <c r="C256">
        <v>-11.287440890948801</v>
      </c>
      <c r="E256">
        <v>39.8824408909488</v>
      </c>
      <c r="F256">
        <f t="shared" si="7"/>
        <v>127.40632186666306</v>
      </c>
    </row>
    <row r="257" spans="2:6" x14ac:dyDescent="0.2">
      <c r="B257">
        <v>25.887172536311329</v>
      </c>
      <c r="C257">
        <v>-2.6921725363113289</v>
      </c>
      <c r="E257">
        <v>25.887172536311329</v>
      </c>
      <c r="F257">
        <f t="shared" si="7"/>
        <v>7.2477929652689737</v>
      </c>
    </row>
    <row r="258" spans="2:6" x14ac:dyDescent="0.2">
      <c r="B258">
        <v>32.091986277924505</v>
      </c>
      <c r="C258">
        <v>-11.196986277924506</v>
      </c>
      <c r="E258">
        <v>32.091986277924505</v>
      </c>
      <c r="F258">
        <f t="shared" si="7"/>
        <v>125.37250170802967</v>
      </c>
    </row>
    <row r="259" spans="2:6" x14ac:dyDescent="0.2">
      <c r="B259">
        <v>16.597780628876439</v>
      </c>
      <c r="C259">
        <v>2.2972193711235604</v>
      </c>
      <c r="E259">
        <v>16.597780628876439</v>
      </c>
      <c r="F259">
        <f t="shared" si="7"/>
        <v>5.2772168390653267</v>
      </c>
    </row>
    <row r="260" spans="2:6" x14ac:dyDescent="0.2">
      <c r="B260">
        <v>21.796190384836738</v>
      </c>
      <c r="C260">
        <v>3.4988096151632639</v>
      </c>
      <c r="E260">
        <v>21.796190384836738</v>
      </c>
      <c r="F260">
        <f t="shared" si="7"/>
        <v>12.241668723158908</v>
      </c>
    </row>
    <row r="261" spans="2:6" x14ac:dyDescent="0.2">
      <c r="B261">
        <v>31.124545035225996</v>
      </c>
      <c r="C261">
        <v>2.575454964774007</v>
      </c>
      <c r="E261">
        <v>31.124545035225996</v>
      </c>
      <c r="F261">
        <f t="shared" si="7"/>
        <v>6.6329682755790822</v>
      </c>
    </row>
    <row r="262" spans="2:6" x14ac:dyDescent="0.2">
      <c r="B262">
        <v>35.387522453052711</v>
      </c>
      <c r="C262">
        <v>0.66247754694728656</v>
      </c>
      <c r="E262">
        <v>35.387522453052711</v>
      </c>
      <c r="F262">
        <f t="shared" si="7"/>
        <v>0.43887650020929425</v>
      </c>
    </row>
    <row r="263" spans="2:6" x14ac:dyDescent="0.2">
      <c r="B263">
        <v>21.21947300761725</v>
      </c>
      <c r="C263">
        <v>18.430526992382749</v>
      </c>
      <c r="E263">
        <v>21.21947300761725</v>
      </c>
      <c r="F263">
        <f t="shared" si="7"/>
        <v>339.68432521694911</v>
      </c>
    </row>
  </sheetData>
  <sortState ref="G27:G101">
    <sortCondition ref="G27"/>
  </sortState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9"/>
  <sheetViews>
    <sheetView topLeftCell="A104" workbookViewId="0">
      <selection activeCell="A110" sqref="A110:A186"/>
    </sheetView>
  </sheetViews>
  <sheetFormatPr baseColWidth="10" defaultRowHeight="16" x14ac:dyDescent="0.2"/>
  <sheetData>
    <row r="1" spans="1:12" s="5" customFormat="1" x14ac:dyDescent="0.2">
      <c r="A1" s="5" t="s">
        <v>254</v>
      </c>
    </row>
    <row r="3" spans="1:12" x14ac:dyDescent="0.2">
      <c r="A3" t="s">
        <v>110</v>
      </c>
      <c r="B3" t="s">
        <v>0</v>
      </c>
      <c r="C3" t="s">
        <v>5</v>
      </c>
      <c r="D3" s="1" t="s">
        <v>3</v>
      </c>
      <c r="G3" t="s">
        <v>113</v>
      </c>
    </row>
    <row r="4" spans="1:12" ht="17" thickBot="1" x14ac:dyDescent="0.25">
      <c r="A4">
        <v>1</v>
      </c>
      <c r="B4" t="s">
        <v>12</v>
      </c>
      <c r="C4">
        <v>290</v>
      </c>
      <c r="D4">
        <v>44.4</v>
      </c>
    </row>
    <row r="5" spans="1:12" x14ac:dyDescent="0.2">
      <c r="A5">
        <v>2</v>
      </c>
      <c r="B5" t="s">
        <v>12</v>
      </c>
      <c r="C5">
        <v>201</v>
      </c>
      <c r="D5">
        <v>25.9</v>
      </c>
      <c r="G5" s="6" t="s">
        <v>114</v>
      </c>
      <c r="H5" s="6"/>
    </row>
    <row r="6" spans="1:12" x14ac:dyDescent="0.2">
      <c r="A6">
        <v>3</v>
      </c>
      <c r="B6" t="s">
        <v>12</v>
      </c>
      <c r="C6">
        <v>206</v>
      </c>
      <c r="D6">
        <v>33</v>
      </c>
      <c r="G6" s="2" t="s">
        <v>115</v>
      </c>
      <c r="H6" s="2">
        <v>0.80171977310355025</v>
      </c>
    </row>
    <row r="7" spans="1:12" x14ac:dyDescent="0.2">
      <c r="A7">
        <v>4</v>
      </c>
      <c r="B7" t="s">
        <v>12</v>
      </c>
      <c r="C7">
        <v>272</v>
      </c>
      <c r="D7">
        <v>37.6</v>
      </c>
      <c r="G7" s="2" t="s">
        <v>116</v>
      </c>
      <c r="H7" s="2">
        <v>0.64275459458520812</v>
      </c>
    </row>
    <row r="8" spans="1:12" x14ac:dyDescent="0.2">
      <c r="A8">
        <v>5</v>
      </c>
      <c r="B8" t="s">
        <v>17</v>
      </c>
      <c r="C8">
        <v>150</v>
      </c>
      <c r="D8">
        <v>23.99</v>
      </c>
      <c r="G8" s="2" t="s">
        <v>117</v>
      </c>
      <c r="H8" s="2">
        <v>0.63786082190829319</v>
      </c>
    </row>
    <row r="9" spans="1:12" x14ac:dyDescent="0.2">
      <c r="A9">
        <v>6</v>
      </c>
      <c r="B9" t="s">
        <v>17</v>
      </c>
      <c r="C9">
        <v>200</v>
      </c>
      <c r="D9">
        <v>33.950000000000003</v>
      </c>
      <c r="G9" s="2" t="s">
        <v>118</v>
      </c>
      <c r="H9" s="2">
        <v>12.007115206809253</v>
      </c>
    </row>
    <row r="10" spans="1:12" ht="17" thickBot="1" x14ac:dyDescent="0.25">
      <c r="A10">
        <v>7</v>
      </c>
      <c r="B10" t="s">
        <v>17</v>
      </c>
      <c r="C10">
        <v>228</v>
      </c>
      <c r="D10">
        <v>34.700000000000003</v>
      </c>
      <c r="G10" s="3" t="s">
        <v>119</v>
      </c>
      <c r="H10" s="3">
        <v>75</v>
      </c>
    </row>
    <row r="11" spans="1:12" x14ac:dyDescent="0.2">
      <c r="A11">
        <v>8</v>
      </c>
      <c r="B11" t="s">
        <v>17</v>
      </c>
      <c r="C11">
        <v>248</v>
      </c>
      <c r="D11">
        <v>53.55</v>
      </c>
    </row>
    <row r="12" spans="1:12" ht="17" thickBot="1" x14ac:dyDescent="0.25">
      <c r="A12">
        <v>9</v>
      </c>
      <c r="B12" t="s">
        <v>17</v>
      </c>
      <c r="C12">
        <v>310</v>
      </c>
      <c r="D12">
        <v>62</v>
      </c>
      <c r="G12" t="s">
        <v>120</v>
      </c>
    </row>
    <row r="13" spans="1:12" x14ac:dyDescent="0.2">
      <c r="A13">
        <v>10</v>
      </c>
      <c r="B13" t="s">
        <v>23</v>
      </c>
      <c r="C13">
        <v>248</v>
      </c>
      <c r="D13">
        <v>51.1</v>
      </c>
      <c r="G13" s="4"/>
      <c r="H13" s="4" t="s">
        <v>125</v>
      </c>
      <c r="I13" s="4" t="s">
        <v>126</v>
      </c>
      <c r="J13" s="4" t="s">
        <v>127</v>
      </c>
      <c r="K13" s="4" t="s">
        <v>128</v>
      </c>
      <c r="L13" s="4" t="s">
        <v>129</v>
      </c>
    </row>
    <row r="14" spans="1:12" x14ac:dyDescent="0.2">
      <c r="A14">
        <v>11</v>
      </c>
      <c r="B14" t="s">
        <v>23</v>
      </c>
      <c r="C14">
        <v>193</v>
      </c>
      <c r="D14">
        <v>40.75</v>
      </c>
      <c r="G14" s="2" t="s">
        <v>121</v>
      </c>
      <c r="H14" s="2">
        <v>1</v>
      </c>
      <c r="I14" s="2">
        <v>18935.586150626601</v>
      </c>
      <c r="J14" s="2">
        <v>18935.586150626601</v>
      </c>
      <c r="K14" s="2">
        <v>131.34132642025412</v>
      </c>
      <c r="L14" s="2">
        <v>5.5576219799959801E-18</v>
      </c>
    </row>
    <row r="15" spans="1:12" x14ac:dyDescent="0.2">
      <c r="A15">
        <v>12</v>
      </c>
      <c r="B15" t="s">
        <v>23</v>
      </c>
      <c r="C15">
        <v>248</v>
      </c>
      <c r="D15">
        <v>53.9</v>
      </c>
      <c r="G15" s="2" t="s">
        <v>122</v>
      </c>
      <c r="H15" s="2">
        <v>73</v>
      </c>
      <c r="I15" s="2">
        <v>10524.46953804007</v>
      </c>
      <c r="J15" s="2">
        <v>144.17081558959001</v>
      </c>
      <c r="K15" s="2"/>
      <c r="L15" s="2"/>
    </row>
    <row r="16" spans="1:12" ht="17" thickBot="1" x14ac:dyDescent="0.25">
      <c r="A16">
        <v>13</v>
      </c>
      <c r="B16" t="s">
        <v>27</v>
      </c>
      <c r="C16">
        <v>200</v>
      </c>
      <c r="D16">
        <v>33.07</v>
      </c>
      <c r="G16" s="3" t="s">
        <v>123</v>
      </c>
      <c r="H16" s="3">
        <v>74</v>
      </c>
      <c r="I16" s="3">
        <v>29460.055688666671</v>
      </c>
      <c r="J16" s="3"/>
      <c r="K16" s="3"/>
      <c r="L16" s="3"/>
    </row>
    <row r="17" spans="1:15" ht="17" thickBot="1" x14ac:dyDescent="0.25">
      <c r="A17">
        <v>14</v>
      </c>
      <c r="B17" t="s">
        <v>27</v>
      </c>
      <c r="C17">
        <v>138</v>
      </c>
      <c r="D17">
        <v>23.2</v>
      </c>
    </row>
    <row r="18" spans="1:15" x14ac:dyDescent="0.2">
      <c r="A18">
        <v>15</v>
      </c>
      <c r="B18" t="s">
        <v>27</v>
      </c>
      <c r="C18">
        <v>310</v>
      </c>
      <c r="D18">
        <v>40</v>
      </c>
      <c r="G18" s="4"/>
      <c r="H18" s="4" t="s">
        <v>130</v>
      </c>
      <c r="I18" s="4" t="s">
        <v>118</v>
      </c>
      <c r="J18" s="4" t="s">
        <v>131</v>
      </c>
      <c r="K18" s="4" t="s">
        <v>132</v>
      </c>
      <c r="L18" s="4" t="s">
        <v>133</v>
      </c>
      <c r="M18" s="4" t="s">
        <v>134</v>
      </c>
      <c r="N18" s="4" t="s">
        <v>135</v>
      </c>
      <c r="O18" s="4" t="s">
        <v>136</v>
      </c>
    </row>
    <row r="19" spans="1:15" x14ac:dyDescent="0.2">
      <c r="A19">
        <v>16</v>
      </c>
      <c r="B19" t="s">
        <v>27</v>
      </c>
      <c r="C19">
        <v>310</v>
      </c>
      <c r="D19">
        <v>29.57</v>
      </c>
      <c r="G19" s="2" t="s">
        <v>124</v>
      </c>
      <c r="H19" s="2">
        <v>-6.4744224835396125</v>
      </c>
      <c r="I19" s="2">
        <v>4.1597281398771502</v>
      </c>
      <c r="J19" s="2">
        <v>-1.5564532743072057</v>
      </c>
      <c r="K19" s="2">
        <v>0.12392539533424245</v>
      </c>
      <c r="L19" s="2">
        <v>-14.764748710797932</v>
      </c>
      <c r="M19" s="2">
        <v>1.8159037437187067</v>
      </c>
      <c r="N19" s="2">
        <v>-14.764748710797932</v>
      </c>
      <c r="O19" s="2">
        <v>1.8159037437187067</v>
      </c>
    </row>
    <row r="20" spans="1:15" ht="17" thickBot="1" x14ac:dyDescent="0.25">
      <c r="A20">
        <v>17</v>
      </c>
      <c r="B20" t="s">
        <v>32</v>
      </c>
      <c r="C20">
        <v>268</v>
      </c>
      <c r="D20">
        <v>46.994999999999997</v>
      </c>
      <c r="G20" s="3" t="s">
        <v>5</v>
      </c>
      <c r="H20" s="3">
        <v>0.18301599903716109</v>
      </c>
      <c r="I20" s="3">
        <v>1.5969391128251516E-2</v>
      </c>
      <c r="J20" s="3">
        <v>11.460424356028623</v>
      </c>
      <c r="K20" s="3">
        <v>5.5576219799959801E-18</v>
      </c>
      <c r="L20" s="3">
        <v>0.15118904841634484</v>
      </c>
      <c r="M20" s="3">
        <v>0.21484294965797734</v>
      </c>
      <c r="N20" s="3">
        <v>0.15118904841634484</v>
      </c>
      <c r="O20" s="3">
        <v>0.21484294965797734</v>
      </c>
    </row>
    <row r="21" spans="1:15" x14ac:dyDescent="0.2">
      <c r="A21">
        <v>18</v>
      </c>
      <c r="B21" t="s">
        <v>32</v>
      </c>
      <c r="C21">
        <v>272</v>
      </c>
      <c r="D21">
        <v>38.994999999999997</v>
      </c>
    </row>
    <row r="22" spans="1:15" x14ac:dyDescent="0.2">
      <c r="A22">
        <v>19</v>
      </c>
      <c r="B22" t="s">
        <v>32</v>
      </c>
      <c r="C22">
        <v>304</v>
      </c>
      <c r="D22">
        <v>46.795000000000002</v>
      </c>
    </row>
    <row r="23" spans="1:15" x14ac:dyDescent="0.2">
      <c r="A23">
        <v>20</v>
      </c>
      <c r="B23" t="s">
        <v>32</v>
      </c>
      <c r="C23">
        <v>420</v>
      </c>
      <c r="D23">
        <v>75.194999999999993</v>
      </c>
    </row>
    <row r="24" spans="1:15" x14ac:dyDescent="0.2">
      <c r="A24">
        <v>21</v>
      </c>
      <c r="B24" t="s">
        <v>37</v>
      </c>
      <c r="C24">
        <v>160</v>
      </c>
      <c r="D24">
        <v>22.09</v>
      </c>
      <c r="G24" t="s">
        <v>243</v>
      </c>
    </row>
    <row r="25" spans="1:15" ht="17" thickBot="1" x14ac:dyDescent="0.25">
      <c r="A25">
        <v>22</v>
      </c>
      <c r="B25" t="s">
        <v>37</v>
      </c>
      <c r="C25">
        <v>345</v>
      </c>
      <c r="D25">
        <v>51.7</v>
      </c>
    </row>
    <row r="26" spans="1:15" x14ac:dyDescent="0.2">
      <c r="A26">
        <v>23</v>
      </c>
      <c r="B26" t="s">
        <v>37</v>
      </c>
      <c r="C26">
        <v>305</v>
      </c>
      <c r="D26">
        <v>31.6</v>
      </c>
      <c r="G26" s="4" t="s">
        <v>244</v>
      </c>
      <c r="H26" s="4" t="s">
        <v>245</v>
      </c>
      <c r="I26" s="4" t="s">
        <v>255</v>
      </c>
    </row>
    <row r="27" spans="1:15" x14ac:dyDescent="0.2">
      <c r="A27">
        <v>24</v>
      </c>
      <c r="B27" t="s">
        <v>37</v>
      </c>
      <c r="C27">
        <v>275</v>
      </c>
      <c r="D27">
        <v>25</v>
      </c>
      <c r="G27" s="2">
        <v>1</v>
      </c>
      <c r="H27" s="2">
        <v>46.600217237237104</v>
      </c>
      <c r="I27" s="2">
        <v>-2.2002172372371049</v>
      </c>
    </row>
    <row r="28" spans="1:15" x14ac:dyDescent="0.2">
      <c r="A28">
        <v>25</v>
      </c>
      <c r="B28" t="s">
        <v>42</v>
      </c>
      <c r="C28">
        <v>287</v>
      </c>
      <c r="D28">
        <v>26.98</v>
      </c>
      <c r="G28" s="2">
        <v>2</v>
      </c>
      <c r="H28" s="2">
        <v>30.311793322929766</v>
      </c>
      <c r="I28" s="2">
        <v>-4.4117933229297677</v>
      </c>
    </row>
    <row r="29" spans="1:15" x14ac:dyDescent="0.2">
      <c r="A29">
        <v>26</v>
      </c>
      <c r="B29" t="s">
        <v>42</v>
      </c>
      <c r="C29">
        <v>168</v>
      </c>
      <c r="D29">
        <v>33.75</v>
      </c>
      <c r="G29" s="2">
        <v>3</v>
      </c>
      <c r="H29" s="2">
        <v>31.226873318115572</v>
      </c>
      <c r="I29" s="2">
        <v>1.7731266818844276</v>
      </c>
    </row>
    <row r="30" spans="1:15" x14ac:dyDescent="0.2">
      <c r="A30">
        <v>27</v>
      </c>
      <c r="B30" t="s">
        <v>42</v>
      </c>
      <c r="C30">
        <v>363</v>
      </c>
      <c r="D30">
        <v>29.47</v>
      </c>
      <c r="G30" s="2">
        <v>4</v>
      </c>
      <c r="H30" s="2">
        <v>43.305929254568206</v>
      </c>
      <c r="I30" s="2">
        <v>-5.7059292545682041</v>
      </c>
    </row>
    <row r="31" spans="1:15" x14ac:dyDescent="0.2">
      <c r="A31">
        <v>28</v>
      </c>
      <c r="B31" t="s">
        <v>45</v>
      </c>
      <c r="C31">
        <v>600</v>
      </c>
      <c r="D31">
        <v>129.94999999999999</v>
      </c>
      <c r="G31" s="2">
        <v>5</v>
      </c>
      <c r="H31" s="2">
        <v>20.977977372034552</v>
      </c>
      <c r="I31" s="2">
        <v>3.0120226279654467</v>
      </c>
    </row>
    <row r="32" spans="1:15" x14ac:dyDescent="0.2">
      <c r="A32">
        <v>29</v>
      </c>
      <c r="B32" t="s">
        <v>45</v>
      </c>
      <c r="C32">
        <v>150</v>
      </c>
      <c r="D32">
        <v>27.04</v>
      </c>
      <c r="G32" s="2">
        <v>6</v>
      </c>
      <c r="H32" s="2">
        <v>30.128777323892606</v>
      </c>
      <c r="I32" s="2">
        <v>3.8212226761073964</v>
      </c>
    </row>
    <row r="33" spans="1:9" x14ac:dyDescent="0.2">
      <c r="A33">
        <v>30</v>
      </c>
      <c r="B33" t="s">
        <v>45</v>
      </c>
      <c r="C33">
        <v>293</v>
      </c>
      <c r="D33">
        <v>30.49</v>
      </c>
      <c r="G33" s="2">
        <v>7</v>
      </c>
      <c r="H33" s="2">
        <v>35.253225296933117</v>
      </c>
      <c r="I33" s="2">
        <v>-0.55322529693311395</v>
      </c>
    </row>
    <row r="34" spans="1:9" x14ac:dyDescent="0.2">
      <c r="A34">
        <v>31</v>
      </c>
      <c r="B34" t="s">
        <v>45</v>
      </c>
      <c r="C34">
        <v>300</v>
      </c>
      <c r="D34">
        <v>29.47</v>
      </c>
      <c r="G34" s="2">
        <v>8</v>
      </c>
      <c r="H34" s="2">
        <v>38.913545277676342</v>
      </c>
      <c r="I34" s="2">
        <v>14.636454722323656</v>
      </c>
    </row>
    <row r="35" spans="1:9" x14ac:dyDescent="0.2">
      <c r="A35">
        <v>32</v>
      </c>
      <c r="B35" t="s">
        <v>50</v>
      </c>
      <c r="C35">
        <v>107</v>
      </c>
      <c r="D35">
        <v>17.95</v>
      </c>
      <c r="G35" s="2">
        <v>9</v>
      </c>
      <c r="H35" s="2">
        <v>50.260537217980328</v>
      </c>
      <c r="I35" s="2">
        <v>11.739462782019672</v>
      </c>
    </row>
    <row r="36" spans="1:9" x14ac:dyDescent="0.2">
      <c r="A36">
        <v>33</v>
      </c>
      <c r="B36" t="s">
        <v>50</v>
      </c>
      <c r="C36">
        <v>310</v>
      </c>
      <c r="D36">
        <v>26.67</v>
      </c>
      <c r="G36" s="2">
        <v>10</v>
      </c>
      <c r="H36" s="2">
        <v>38.913545277676342</v>
      </c>
      <c r="I36" s="2">
        <v>12.18645472232366</v>
      </c>
    </row>
    <row r="37" spans="1:9" x14ac:dyDescent="0.2">
      <c r="A37">
        <v>34</v>
      </c>
      <c r="B37" t="s">
        <v>50</v>
      </c>
      <c r="C37">
        <v>288</v>
      </c>
      <c r="D37">
        <v>27.8</v>
      </c>
      <c r="G37" s="2">
        <v>11</v>
      </c>
      <c r="H37" s="2">
        <v>28.847665330632481</v>
      </c>
      <c r="I37" s="2">
        <v>11.902334669367519</v>
      </c>
    </row>
    <row r="38" spans="1:9" x14ac:dyDescent="0.2">
      <c r="A38">
        <v>35</v>
      </c>
      <c r="B38" t="s">
        <v>54</v>
      </c>
      <c r="C38">
        <v>158</v>
      </c>
      <c r="D38">
        <v>19.75</v>
      </c>
      <c r="G38" s="2">
        <v>12</v>
      </c>
      <c r="H38" s="2">
        <v>38.913545277676342</v>
      </c>
      <c r="I38" s="2">
        <v>14.986454722323657</v>
      </c>
    </row>
    <row r="39" spans="1:9" x14ac:dyDescent="0.2">
      <c r="A39">
        <v>36</v>
      </c>
      <c r="B39" t="s">
        <v>54</v>
      </c>
      <c r="C39">
        <v>192</v>
      </c>
      <c r="D39">
        <v>23.87</v>
      </c>
      <c r="G39" s="2">
        <v>13</v>
      </c>
      <c r="H39" s="2">
        <v>30.128777323892606</v>
      </c>
      <c r="I39" s="2">
        <v>2.9412226761073939</v>
      </c>
    </row>
    <row r="40" spans="1:9" x14ac:dyDescent="0.2">
      <c r="A40">
        <v>37</v>
      </c>
      <c r="B40" t="s">
        <v>54</v>
      </c>
      <c r="C40">
        <v>184</v>
      </c>
      <c r="D40">
        <v>24.45</v>
      </c>
      <c r="G40" s="2">
        <v>14</v>
      </c>
      <c r="H40" s="2">
        <v>18.78178538358862</v>
      </c>
      <c r="I40" s="2">
        <v>4.4182146164113796</v>
      </c>
    </row>
    <row r="41" spans="1:9" x14ac:dyDescent="0.2">
      <c r="A41">
        <v>38</v>
      </c>
      <c r="B41" t="s">
        <v>58</v>
      </c>
      <c r="C41">
        <v>120</v>
      </c>
      <c r="D41">
        <v>15.195</v>
      </c>
      <c r="G41" s="2">
        <v>15</v>
      </c>
      <c r="H41" s="2">
        <v>50.260537217980328</v>
      </c>
      <c r="I41" s="2">
        <v>-10.260537217980328</v>
      </c>
    </row>
    <row r="42" spans="1:9" x14ac:dyDescent="0.2">
      <c r="A42">
        <v>39</v>
      </c>
      <c r="B42" t="s">
        <v>58</v>
      </c>
      <c r="C42">
        <v>178</v>
      </c>
      <c r="D42">
        <v>22.65</v>
      </c>
      <c r="G42" s="2">
        <v>16</v>
      </c>
      <c r="H42" s="2">
        <v>50.260537217980328</v>
      </c>
      <c r="I42" s="2">
        <v>-20.690537217980328</v>
      </c>
    </row>
    <row r="43" spans="1:9" x14ac:dyDescent="0.2">
      <c r="A43">
        <v>40</v>
      </c>
      <c r="B43" t="s">
        <v>61</v>
      </c>
      <c r="C43">
        <v>300</v>
      </c>
      <c r="D43">
        <v>36.4</v>
      </c>
      <c r="G43" s="2">
        <v>17</v>
      </c>
      <c r="H43" s="2">
        <v>42.573865258419559</v>
      </c>
      <c r="I43" s="2">
        <v>4.4211347415804383</v>
      </c>
    </row>
    <row r="44" spans="1:9" x14ac:dyDescent="0.2">
      <c r="A44">
        <v>41</v>
      </c>
      <c r="B44" t="s">
        <v>63</v>
      </c>
      <c r="C44">
        <v>247</v>
      </c>
      <c r="D44">
        <v>51.1</v>
      </c>
      <c r="G44" s="2">
        <v>18</v>
      </c>
      <c r="H44" s="2">
        <v>43.305929254568206</v>
      </c>
      <c r="I44" s="2">
        <v>-4.3109292545682081</v>
      </c>
    </row>
    <row r="45" spans="1:9" x14ac:dyDescent="0.2">
      <c r="A45">
        <v>42</v>
      </c>
      <c r="B45" t="s">
        <v>65</v>
      </c>
      <c r="C45">
        <v>293</v>
      </c>
      <c r="D45">
        <v>32.049999999999997</v>
      </c>
      <c r="G45" s="2">
        <v>19</v>
      </c>
      <c r="H45" s="2">
        <v>49.162441223757362</v>
      </c>
      <c r="I45" s="2">
        <v>-2.3674412237573605</v>
      </c>
    </row>
    <row r="46" spans="1:9" x14ac:dyDescent="0.2">
      <c r="A46">
        <v>43</v>
      </c>
      <c r="B46" t="s">
        <v>67</v>
      </c>
      <c r="C46">
        <v>215</v>
      </c>
      <c r="D46">
        <v>39.9</v>
      </c>
      <c r="G46" s="2">
        <v>20</v>
      </c>
      <c r="H46" s="2">
        <v>70.39229711206805</v>
      </c>
      <c r="I46" s="2">
        <v>4.8027028879319431</v>
      </c>
    </row>
    <row r="47" spans="1:9" x14ac:dyDescent="0.2">
      <c r="A47">
        <v>44</v>
      </c>
      <c r="B47" t="s">
        <v>67</v>
      </c>
      <c r="C47">
        <v>416</v>
      </c>
      <c r="D47">
        <v>75.45</v>
      </c>
      <c r="G47" s="2">
        <v>21</v>
      </c>
      <c r="H47" s="2">
        <v>22.808137362406164</v>
      </c>
      <c r="I47" s="2">
        <v>-0.71813736240616421</v>
      </c>
    </row>
    <row r="48" spans="1:9" x14ac:dyDescent="0.2">
      <c r="A48">
        <v>45</v>
      </c>
      <c r="B48" t="s">
        <v>67</v>
      </c>
      <c r="C48">
        <v>295</v>
      </c>
      <c r="D48">
        <v>44.15</v>
      </c>
      <c r="G48" s="2">
        <v>22</v>
      </c>
      <c r="H48" s="2">
        <v>56.666097184280964</v>
      </c>
      <c r="I48" s="2">
        <v>-4.9660971842809616</v>
      </c>
    </row>
    <row r="49" spans="1:9" x14ac:dyDescent="0.2">
      <c r="A49">
        <v>46</v>
      </c>
      <c r="B49" t="s">
        <v>71</v>
      </c>
      <c r="C49">
        <v>305</v>
      </c>
      <c r="D49">
        <v>46.31</v>
      </c>
      <c r="G49" s="2">
        <v>23</v>
      </c>
      <c r="H49" s="2">
        <v>49.345457222794522</v>
      </c>
      <c r="I49" s="2">
        <v>-17.745457222794521</v>
      </c>
    </row>
    <row r="50" spans="1:9" x14ac:dyDescent="0.2">
      <c r="A50">
        <v>47</v>
      </c>
      <c r="B50" t="s">
        <v>71</v>
      </c>
      <c r="C50">
        <v>450</v>
      </c>
      <c r="D50">
        <v>75.83</v>
      </c>
      <c r="G50" s="2">
        <v>24</v>
      </c>
      <c r="H50" s="2">
        <v>43.854977251679685</v>
      </c>
      <c r="I50" s="2">
        <v>-18.854977251679685</v>
      </c>
    </row>
    <row r="51" spans="1:9" x14ac:dyDescent="0.2">
      <c r="A51">
        <v>48</v>
      </c>
      <c r="B51" t="s">
        <v>74</v>
      </c>
      <c r="C51">
        <v>255</v>
      </c>
      <c r="D51">
        <v>41.4</v>
      </c>
      <c r="G51" s="2">
        <v>25</v>
      </c>
      <c r="H51" s="2">
        <v>46.051169240125624</v>
      </c>
      <c r="I51" s="2">
        <v>-19.071169240125624</v>
      </c>
    </row>
    <row r="52" spans="1:9" x14ac:dyDescent="0.2">
      <c r="A52">
        <v>49</v>
      </c>
      <c r="B52" t="s">
        <v>74</v>
      </c>
      <c r="C52">
        <v>255</v>
      </c>
      <c r="D52">
        <v>54.05</v>
      </c>
      <c r="G52" s="2">
        <v>26</v>
      </c>
      <c r="H52" s="2">
        <v>24.27226535470345</v>
      </c>
      <c r="I52" s="2">
        <v>9.4777346452965503</v>
      </c>
    </row>
    <row r="53" spans="1:9" x14ac:dyDescent="0.2">
      <c r="A53">
        <v>50</v>
      </c>
      <c r="B53" t="s">
        <v>74</v>
      </c>
      <c r="C53">
        <v>362</v>
      </c>
      <c r="D53">
        <v>91</v>
      </c>
      <c r="G53" s="2">
        <v>27</v>
      </c>
      <c r="H53" s="2">
        <v>59.960385166949862</v>
      </c>
      <c r="I53" s="2">
        <v>-30.490385166949864</v>
      </c>
    </row>
    <row r="54" spans="1:9" x14ac:dyDescent="0.2">
      <c r="A54">
        <v>51</v>
      </c>
      <c r="B54" t="s">
        <v>74</v>
      </c>
      <c r="C54">
        <v>255</v>
      </c>
      <c r="D54">
        <v>42.5</v>
      </c>
      <c r="G54" s="2">
        <v>28</v>
      </c>
      <c r="H54" s="2">
        <v>103.33517693875704</v>
      </c>
      <c r="I54" s="2">
        <v>26.614823061242944</v>
      </c>
    </row>
    <row r="55" spans="1:9" x14ac:dyDescent="0.2">
      <c r="A55">
        <v>52</v>
      </c>
      <c r="B55" t="s">
        <v>74</v>
      </c>
      <c r="C55">
        <v>329</v>
      </c>
      <c r="D55">
        <v>55.7</v>
      </c>
      <c r="G55" s="2">
        <v>29</v>
      </c>
      <c r="H55" s="2">
        <v>20.977977372034552</v>
      </c>
      <c r="I55" s="2">
        <v>6.0620226279654474</v>
      </c>
    </row>
    <row r="56" spans="1:9" x14ac:dyDescent="0.2">
      <c r="A56">
        <v>53</v>
      </c>
      <c r="B56" t="s">
        <v>74</v>
      </c>
      <c r="C56">
        <v>362</v>
      </c>
      <c r="D56">
        <v>94.25</v>
      </c>
      <c r="G56" s="2">
        <v>30</v>
      </c>
      <c r="H56" s="2">
        <v>47.14926523434859</v>
      </c>
      <c r="I56" s="2">
        <v>-16.659265234348592</v>
      </c>
    </row>
    <row r="57" spans="1:9" x14ac:dyDescent="0.2">
      <c r="A57">
        <v>54</v>
      </c>
      <c r="B57" t="s">
        <v>81</v>
      </c>
      <c r="C57">
        <v>154</v>
      </c>
      <c r="D57">
        <v>22.85</v>
      </c>
      <c r="G57" s="2">
        <v>31</v>
      </c>
      <c r="H57" s="2">
        <v>48.430377227608716</v>
      </c>
      <c r="I57" s="2">
        <v>-18.960377227608717</v>
      </c>
    </row>
    <row r="58" spans="1:9" x14ac:dyDescent="0.2">
      <c r="A58">
        <v>55</v>
      </c>
      <c r="B58" t="s">
        <v>83</v>
      </c>
      <c r="C58">
        <v>124</v>
      </c>
      <c r="D58">
        <v>17.89</v>
      </c>
      <c r="G58" s="2">
        <v>32</v>
      </c>
      <c r="H58" s="2">
        <v>13.108289413436623</v>
      </c>
      <c r="I58" s="2">
        <v>4.8417105865633765</v>
      </c>
    </row>
    <row r="59" spans="1:9" x14ac:dyDescent="0.2">
      <c r="A59">
        <v>56</v>
      </c>
      <c r="B59" t="s">
        <v>83</v>
      </c>
      <c r="C59">
        <v>182</v>
      </c>
      <c r="D59">
        <v>24.1</v>
      </c>
      <c r="G59" s="2">
        <v>33</v>
      </c>
      <c r="H59" s="2">
        <v>50.260537217980328</v>
      </c>
      <c r="I59" s="2">
        <v>-23.590537217980327</v>
      </c>
    </row>
    <row r="60" spans="1:9" x14ac:dyDescent="0.2">
      <c r="A60">
        <v>57</v>
      </c>
      <c r="B60" t="s">
        <v>83</v>
      </c>
      <c r="C60">
        <v>170</v>
      </c>
      <c r="D60">
        <v>25.2</v>
      </c>
      <c r="G60" s="2">
        <v>34</v>
      </c>
      <c r="H60" s="2">
        <v>46.234185239162784</v>
      </c>
      <c r="I60" s="2">
        <v>-18.434185239162783</v>
      </c>
    </row>
    <row r="61" spans="1:9" x14ac:dyDescent="0.2">
      <c r="A61">
        <v>58</v>
      </c>
      <c r="B61" t="s">
        <v>83</v>
      </c>
      <c r="C61">
        <v>300</v>
      </c>
      <c r="D61">
        <v>34.25</v>
      </c>
      <c r="G61" s="2">
        <v>35</v>
      </c>
      <c r="H61" s="2">
        <v>22.442105364331841</v>
      </c>
      <c r="I61" s="2">
        <v>-2.6921053643318409</v>
      </c>
    </row>
    <row r="62" spans="1:9" x14ac:dyDescent="0.2">
      <c r="A62">
        <v>59</v>
      </c>
      <c r="B62" t="s">
        <v>88</v>
      </c>
      <c r="C62">
        <v>265</v>
      </c>
      <c r="D62">
        <v>59</v>
      </c>
      <c r="G62" s="2">
        <v>36</v>
      </c>
      <c r="H62" s="2">
        <v>28.664649331595314</v>
      </c>
      <c r="I62" s="2">
        <v>-4.7946493315953127</v>
      </c>
    </row>
    <row r="63" spans="1:9" x14ac:dyDescent="0.2">
      <c r="A63">
        <v>60</v>
      </c>
      <c r="B63" t="s">
        <v>88</v>
      </c>
      <c r="C63">
        <v>335</v>
      </c>
      <c r="D63">
        <v>66.8</v>
      </c>
      <c r="G63" s="2">
        <v>37</v>
      </c>
      <c r="H63" s="2">
        <v>27.200521339298028</v>
      </c>
      <c r="I63" s="2">
        <v>-2.7505213392980288</v>
      </c>
    </row>
    <row r="64" spans="1:9" x14ac:dyDescent="0.2">
      <c r="A64">
        <v>61</v>
      </c>
      <c r="B64" t="s">
        <v>91</v>
      </c>
      <c r="C64">
        <v>268</v>
      </c>
      <c r="D64">
        <v>27.495000000000001</v>
      </c>
      <c r="G64" s="2">
        <v>38</v>
      </c>
      <c r="H64" s="2">
        <v>15.487497400919718</v>
      </c>
      <c r="I64" s="2">
        <v>-0.29249740091971788</v>
      </c>
    </row>
    <row r="65" spans="1:9" x14ac:dyDescent="0.2">
      <c r="A65">
        <v>62</v>
      </c>
      <c r="B65" t="s">
        <v>91</v>
      </c>
      <c r="C65">
        <v>182</v>
      </c>
      <c r="D65">
        <v>24.495000000000001</v>
      </c>
      <c r="G65" s="2">
        <v>39</v>
      </c>
      <c r="H65" s="2">
        <v>26.102425345075062</v>
      </c>
      <c r="I65" s="2">
        <v>-3.4524253450750635</v>
      </c>
    </row>
    <row r="66" spans="1:9" x14ac:dyDescent="0.2">
      <c r="A66">
        <v>63</v>
      </c>
      <c r="B66" t="s">
        <v>91</v>
      </c>
      <c r="C66">
        <v>182</v>
      </c>
      <c r="D66">
        <v>26.645</v>
      </c>
      <c r="G66" s="2">
        <v>40</v>
      </c>
      <c r="H66" s="2">
        <v>48.430377227608716</v>
      </c>
      <c r="I66" s="2">
        <v>-12.030377227608717</v>
      </c>
    </row>
    <row r="67" spans="1:9" x14ac:dyDescent="0.2">
      <c r="A67">
        <v>64</v>
      </c>
      <c r="B67" t="s">
        <v>95</v>
      </c>
      <c r="C67">
        <v>139</v>
      </c>
      <c r="D67">
        <v>19.600000000000001</v>
      </c>
      <c r="G67" s="2">
        <v>41</v>
      </c>
      <c r="H67" s="2">
        <v>38.730529278639175</v>
      </c>
      <c r="I67" s="2">
        <v>12.369470721360827</v>
      </c>
    </row>
    <row r="68" spans="1:9" x14ac:dyDescent="0.2">
      <c r="A68">
        <v>65</v>
      </c>
      <c r="B68" t="s">
        <v>95</v>
      </c>
      <c r="C68">
        <v>176</v>
      </c>
      <c r="D68">
        <v>25.85</v>
      </c>
      <c r="G68" s="2">
        <v>42</v>
      </c>
      <c r="H68" s="2">
        <v>47.14926523434859</v>
      </c>
      <c r="I68" s="2">
        <v>-15.099265234348593</v>
      </c>
    </row>
    <row r="69" spans="1:9" x14ac:dyDescent="0.2">
      <c r="A69">
        <v>66</v>
      </c>
      <c r="B69" t="s">
        <v>95</v>
      </c>
      <c r="C69">
        <v>203</v>
      </c>
      <c r="D69">
        <v>24.295000000000002</v>
      </c>
      <c r="G69" s="2">
        <v>43</v>
      </c>
      <c r="H69" s="2">
        <v>32.874017309450025</v>
      </c>
      <c r="I69" s="2">
        <v>7.0259826905499736</v>
      </c>
    </row>
    <row r="70" spans="1:9" x14ac:dyDescent="0.2">
      <c r="A70">
        <v>67</v>
      </c>
      <c r="B70" t="s">
        <v>95</v>
      </c>
      <c r="C70">
        <v>150</v>
      </c>
      <c r="D70">
        <v>36.020000000000003</v>
      </c>
      <c r="G70" s="2">
        <v>44</v>
      </c>
      <c r="H70" s="2">
        <v>69.660233115919397</v>
      </c>
      <c r="I70" s="2">
        <v>5.7897668840806062</v>
      </c>
    </row>
    <row r="71" spans="1:9" x14ac:dyDescent="0.2">
      <c r="A71">
        <v>68</v>
      </c>
      <c r="B71" t="s">
        <v>100</v>
      </c>
      <c r="C71">
        <v>228</v>
      </c>
      <c r="D71">
        <v>28.594999999999999</v>
      </c>
      <c r="G71" s="2">
        <v>45</v>
      </c>
      <c r="H71" s="2">
        <v>47.51529723242291</v>
      </c>
      <c r="I71" s="2">
        <v>-3.3652972324229111</v>
      </c>
    </row>
    <row r="72" spans="1:9" x14ac:dyDescent="0.2">
      <c r="A72">
        <v>69</v>
      </c>
      <c r="B72" t="s">
        <v>100</v>
      </c>
      <c r="C72">
        <v>147</v>
      </c>
      <c r="D72">
        <v>23.195</v>
      </c>
      <c r="G72" s="2">
        <v>46</v>
      </c>
      <c r="H72" s="2">
        <v>49.345457222794522</v>
      </c>
      <c r="I72" s="2">
        <v>-3.0354572227945198</v>
      </c>
    </row>
    <row r="73" spans="1:9" x14ac:dyDescent="0.2">
      <c r="A73">
        <v>70</v>
      </c>
      <c r="B73" t="s">
        <v>100</v>
      </c>
      <c r="C73">
        <v>174</v>
      </c>
      <c r="D73">
        <v>20.895</v>
      </c>
      <c r="G73" s="2">
        <v>47</v>
      </c>
      <c r="H73" s="2">
        <v>75.882777083182873</v>
      </c>
      <c r="I73" s="2">
        <v>-5.2777083182874662E-2</v>
      </c>
    </row>
    <row r="74" spans="1:9" x14ac:dyDescent="0.2">
      <c r="A74">
        <v>71</v>
      </c>
      <c r="B74" t="s">
        <v>100</v>
      </c>
      <c r="C74">
        <v>147</v>
      </c>
      <c r="D74">
        <v>18.895</v>
      </c>
      <c r="G74" s="2">
        <v>48</v>
      </c>
      <c r="H74" s="2">
        <v>40.194657270936467</v>
      </c>
      <c r="I74" s="2">
        <v>1.2053427290635312</v>
      </c>
    </row>
    <row r="75" spans="1:9" x14ac:dyDescent="0.2">
      <c r="A75">
        <v>72</v>
      </c>
      <c r="B75" t="s">
        <v>100</v>
      </c>
      <c r="C75">
        <v>150</v>
      </c>
      <c r="D75">
        <v>25.295000000000002</v>
      </c>
      <c r="G75" s="2">
        <v>49</v>
      </c>
      <c r="H75" s="2">
        <v>40.194657270936467</v>
      </c>
      <c r="I75" s="2">
        <v>13.85534272906353</v>
      </c>
    </row>
    <row r="76" spans="1:9" x14ac:dyDescent="0.2">
      <c r="A76">
        <v>73</v>
      </c>
      <c r="B76" t="s">
        <v>106</v>
      </c>
      <c r="C76">
        <v>187</v>
      </c>
      <c r="D76">
        <v>33.700000000000003</v>
      </c>
      <c r="G76" s="2">
        <v>50</v>
      </c>
      <c r="H76" s="2">
        <v>59.77736916791271</v>
      </c>
      <c r="I76" s="2">
        <v>31.22263083208729</v>
      </c>
    </row>
    <row r="77" spans="1:9" x14ac:dyDescent="0.2">
      <c r="A77">
        <v>74</v>
      </c>
      <c r="B77" t="s">
        <v>106</v>
      </c>
      <c r="C77">
        <v>250</v>
      </c>
      <c r="D77">
        <v>36.049999999999997</v>
      </c>
      <c r="G77" s="2">
        <v>51</v>
      </c>
      <c r="H77" s="2">
        <v>40.194657270936467</v>
      </c>
      <c r="I77" s="2">
        <v>2.3053427290635327</v>
      </c>
    </row>
    <row r="78" spans="1:9" x14ac:dyDescent="0.2">
      <c r="A78">
        <v>75</v>
      </c>
      <c r="B78" t="s">
        <v>106</v>
      </c>
      <c r="C78">
        <v>168</v>
      </c>
      <c r="D78">
        <v>39.65</v>
      </c>
      <c r="G78" s="2">
        <v>52</v>
      </c>
      <c r="H78" s="2">
        <v>53.737841199686386</v>
      </c>
      <c r="I78" s="2">
        <v>1.9621588003136168</v>
      </c>
    </row>
    <row r="79" spans="1:9" x14ac:dyDescent="0.2">
      <c r="G79" s="2">
        <v>53</v>
      </c>
      <c r="H79" s="2">
        <v>59.77736916791271</v>
      </c>
      <c r="I79" s="2">
        <v>34.47263083208729</v>
      </c>
    </row>
    <row r="80" spans="1:9" x14ac:dyDescent="0.2">
      <c r="G80" s="2">
        <v>54</v>
      </c>
      <c r="H80" s="2">
        <v>21.710041368183195</v>
      </c>
      <c r="I80" s="2">
        <v>1.1399586318168069</v>
      </c>
    </row>
    <row r="81" spans="7:9" x14ac:dyDescent="0.2">
      <c r="G81" s="2">
        <v>55</v>
      </c>
      <c r="H81" s="2">
        <v>16.219561397068365</v>
      </c>
      <c r="I81" s="2">
        <v>1.670438602931636</v>
      </c>
    </row>
    <row r="82" spans="7:9" x14ac:dyDescent="0.2">
      <c r="G82" s="2">
        <v>56</v>
      </c>
      <c r="H82" s="2">
        <v>26.834489341223708</v>
      </c>
      <c r="I82" s="2">
        <v>-2.734489341223707</v>
      </c>
    </row>
    <row r="83" spans="7:9" x14ac:dyDescent="0.2">
      <c r="G83" s="2">
        <v>57</v>
      </c>
      <c r="H83" s="2">
        <v>24.638297352777773</v>
      </c>
      <c r="I83" s="2">
        <v>0.5617026472222264</v>
      </c>
    </row>
    <row r="84" spans="7:9" x14ac:dyDescent="0.2">
      <c r="G84" s="2">
        <v>58</v>
      </c>
      <c r="H84" s="2">
        <v>48.430377227608716</v>
      </c>
      <c r="I84" s="2">
        <v>-14.180377227608716</v>
      </c>
    </row>
    <row r="85" spans="7:9" x14ac:dyDescent="0.2">
      <c r="G85" s="2">
        <v>59</v>
      </c>
      <c r="H85" s="2">
        <v>42.02481726130808</v>
      </c>
      <c r="I85" s="2">
        <v>16.97518273869192</v>
      </c>
    </row>
    <row r="86" spans="7:9" x14ac:dyDescent="0.2">
      <c r="G86" s="2">
        <v>60</v>
      </c>
      <c r="H86" s="2">
        <v>54.835937193909352</v>
      </c>
      <c r="I86" s="2">
        <v>11.964062806090645</v>
      </c>
    </row>
    <row r="87" spans="7:9" x14ac:dyDescent="0.2">
      <c r="G87" s="2">
        <v>61</v>
      </c>
      <c r="H87" s="2">
        <v>42.573865258419559</v>
      </c>
      <c r="I87" s="2">
        <v>-15.078865258419558</v>
      </c>
    </row>
    <row r="88" spans="7:9" x14ac:dyDescent="0.2">
      <c r="G88" s="2">
        <v>62</v>
      </c>
      <c r="H88" s="2">
        <v>26.834489341223708</v>
      </c>
      <c r="I88" s="2">
        <v>-2.3394893412237074</v>
      </c>
    </row>
    <row r="89" spans="7:9" x14ac:dyDescent="0.2">
      <c r="G89" s="2">
        <v>63</v>
      </c>
      <c r="H89" s="2">
        <v>26.834489341223708</v>
      </c>
      <c r="I89" s="2">
        <v>-0.18948934122370886</v>
      </c>
    </row>
    <row r="90" spans="7:9" x14ac:dyDescent="0.2">
      <c r="G90" s="2">
        <v>64</v>
      </c>
      <c r="H90" s="2">
        <v>18.96480138262578</v>
      </c>
      <c r="I90" s="2">
        <v>0.6351986173742219</v>
      </c>
    </row>
    <row r="91" spans="7:9" x14ac:dyDescent="0.2">
      <c r="G91" s="2">
        <v>65</v>
      </c>
      <c r="H91" s="2">
        <v>25.736393347000742</v>
      </c>
      <c r="I91" s="2">
        <v>0.11360665299925898</v>
      </c>
    </row>
    <row r="92" spans="7:9" x14ac:dyDescent="0.2">
      <c r="G92" s="2">
        <v>66</v>
      </c>
      <c r="H92" s="2">
        <v>30.677825321004086</v>
      </c>
      <c r="I92" s="2">
        <v>-6.3828253210040842</v>
      </c>
    </row>
    <row r="93" spans="7:9" x14ac:dyDescent="0.2">
      <c r="G93" s="2">
        <v>67</v>
      </c>
      <c r="H93" s="2">
        <v>20.977977372034552</v>
      </c>
      <c r="I93" s="2">
        <v>15.042022627965451</v>
      </c>
    </row>
    <row r="94" spans="7:9" x14ac:dyDescent="0.2">
      <c r="G94" s="2">
        <v>68</v>
      </c>
      <c r="H94" s="2">
        <v>35.253225296933117</v>
      </c>
      <c r="I94" s="2">
        <v>-6.6582252969331179</v>
      </c>
    </row>
    <row r="95" spans="7:9" x14ac:dyDescent="0.2">
      <c r="G95" s="2">
        <v>69</v>
      </c>
      <c r="H95" s="2">
        <v>20.428929374923069</v>
      </c>
      <c r="I95" s="2">
        <v>2.7660706250769316</v>
      </c>
    </row>
    <row r="96" spans="7:9" x14ac:dyDescent="0.2">
      <c r="G96" s="2">
        <v>70</v>
      </c>
      <c r="H96" s="2">
        <v>25.370361348926419</v>
      </c>
      <c r="I96" s="2">
        <v>-4.4753613489264197</v>
      </c>
    </row>
    <row r="97" spans="1:9" x14ac:dyDescent="0.2">
      <c r="G97" s="2">
        <v>71</v>
      </c>
      <c r="H97" s="2">
        <v>20.428929374923069</v>
      </c>
      <c r="I97" s="2">
        <v>-1.5339293749230691</v>
      </c>
    </row>
    <row r="98" spans="1:9" x14ac:dyDescent="0.2">
      <c r="G98" s="2">
        <v>72</v>
      </c>
      <c r="H98" s="2">
        <v>20.977977372034552</v>
      </c>
      <c r="I98" s="2">
        <v>4.31702262796545</v>
      </c>
    </row>
    <row r="99" spans="1:9" x14ac:dyDescent="0.2">
      <c r="G99" s="2">
        <v>73</v>
      </c>
      <c r="H99" s="2">
        <v>27.749569336409515</v>
      </c>
      <c r="I99" s="2">
        <v>5.9504306635904882</v>
      </c>
    </row>
    <row r="100" spans="1:9" x14ac:dyDescent="0.2">
      <c r="G100" s="2">
        <v>74</v>
      </c>
      <c r="H100" s="2">
        <v>39.279577275750661</v>
      </c>
      <c r="I100" s="2">
        <v>-3.229577275750664</v>
      </c>
    </row>
    <row r="101" spans="1:9" ht="17" thickBot="1" x14ac:dyDescent="0.25">
      <c r="G101" s="3">
        <v>75</v>
      </c>
      <c r="H101" s="3">
        <v>24.27226535470345</v>
      </c>
      <c r="I101" s="3">
        <v>15.377734645296549</v>
      </c>
    </row>
    <row r="107" spans="1:9" s="5" customFormat="1" x14ac:dyDescent="0.2">
      <c r="A107" s="5" t="s">
        <v>256</v>
      </c>
    </row>
    <row r="110" spans="1:9" x14ac:dyDescent="0.2">
      <c r="A110" t="s">
        <v>110</v>
      </c>
      <c r="B110" t="s">
        <v>0</v>
      </c>
      <c r="C110" t="s">
        <v>5</v>
      </c>
      <c r="D110" t="s">
        <v>7</v>
      </c>
      <c r="E110" s="1" t="s">
        <v>3</v>
      </c>
      <c r="G110" t="s">
        <v>113</v>
      </c>
    </row>
    <row r="111" spans="1:9" ht="17" thickBot="1" x14ac:dyDescent="0.25">
      <c r="A111">
        <v>1</v>
      </c>
      <c r="B111" t="s">
        <v>12</v>
      </c>
      <c r="C111">
        <v>290</v>
      </c>
      <c r="D111">
        <v>196</v>
      </c>
      <c r="E111">
        <v>44.4</v>
      </c>
    </row>
    <row r="112" spans="1:9" x14ac:dyDescent="0.2">
      <c r="A112">
        <v>2</v>
      </c>
      <c r="B112" t="s">
        <v>12</v>
      </c>
      <c r="C112">
        <v>201</v>
      </c>
      <c r="D112">
        <v>182</v>
      </c>
      <c r="E112">
        <v>25.9</v>
      </c>
      <c r="G112" s="6" t="s">
        <v>114</v>
      </c>
      <c r="H112" s="6"/>
    </row>
    <row r="113" spans="1:15" x14ac:dyDescent="0.2">
      <c r="A113">
        <v>3</v>
      </c>
      <c r="B113" t="s">
        <v>12</v>
      </c>
      <c r="C113">
        <v>206</v>
      </c>
      <c r="D113">
        <v>191</v>
      </c>
      <c r="E113">
        <v>33</v>
      </c>
      <c r="G113" s="2" t="s">
        <v>115</v>
      </c>
      <c r="H113" s="2">
        <v>0.81156807737553871</v>
      </c>
    </row>
    <row r="114" spans="1:15" x14ac:dyDescent="0.2">
      <c r="A114">
        <v>4</v>
      </c>
      <c r="B114" t="s">
        <v>12</v>
      </c>
      <c r="C114">
        <v>272</v>
      </c>
      <c r="D114">
        <v>187</v>
      </c>
      <c r="E114">
        <v>37.6</v>
      </c>
      <c r="G114" s="2" t="s">
        <v>116</v>
      </c>
      <c r="H114" s="2">
        <v>0.65864274421502833</v>
      </c>
    </row>
    <row r="115" spans="1:15" x14ac:dyDescent="0.2">
      <c r="A115">
        <v>5</v>
      </c>
      <c r="B115" t="s">
        <v>17</v>
      </c>
      <c r="C115">
        <v>150</v>
      </c>
      <c r="D115">
        <v>178</v>
      </c>
      <c r="E115">
        <v>23.99</v>
      </c>
      <c r="G115" s="2" t="s">
        <v>117</v>
      </c>
      <c r="H115" s="2">
        <v>0.64916059822100136</v>
      </c>
    </row>
    <row r="116" spans="1:15" x14ac:dyDescent="0.2">
      <c r="A116">
        <v>6</v>
      </c>
      <c r="B116" t="s">
        <v>17</v>
      </c>
      <c r="C116">
        <v>200</v>
      </c>
      <c r="D116">
        <v>192</v>
      </c>
      <c r="E116">
        <v>33.950000000000003</v>
      </c>
      <c r="G116" s="2" t="s">
        <v>118</v>
      </c>
      <c r="H116" s="2">
        <v>11.818302522615138</v>
      </c>
    </row>
    <row r="117" spans="1:15" ht="17" thickBot="1" x14ac:dyDescent="0.25">
      <c r="A117">
        <v>7</v>
      </c>
      <c r="B117" t="s">
        <v>17</v>
      </c>
      <c r="C117">
        <v>228</v>
      </c>
      <c r="D117">
        <v>177</v>
      </c>
      <c r="E117">
        <v>34.700000000000003</v>
      </c>
      <c r="G117" s="3" t="s">
        <v>119</v>
      </c>
      <c r="H117" s="3">
        <v>75</v>
      </c>
    </row>
    <row r="118" spans="1:15" x14ac:dyDescent="0.2">
      <c r="A118">
        <v>8</v>
      </c>
      <c r="B118" t="s">
        <v>17</v>
      </c>
      <c r="C118">
        <v>248</v>
      </c>
      <c r="D118">
        <v>200</v>
      </c>
      <c r="E118">
        <v>53.55</v>
      </c>
    </row>
    <row r="119" spans="1:15" ht="17" thickBot="1" x14ac:dyDescent="0.25">
      <c r="A119">
        <v>9</v>
      </c>
      <c r="B119" t="s">
        <v>17</v>
      </c>
      <c r="C119">
        <v>310</v>
      </c>
      <c r="D119">
        <v>198.2</v>
      </c>
      <c r="E119">
        <v>62</v>
      </c>
      <c r="G119" t="s">
        <v>120</v>
      </c>
    </row>
    <row r="120" spans="1:15" x14ac:dyDescent="0.2">
      <c r="A120">
        <v>10</v>
      </c>
      <c r="B120" t="s">
        <v>23</v>
      </c>
      <c r="C120">
        <v>248</v>
      </c>
      <c r="D120">
        <v>187</v>
      </c>
      <c r="E120">
        <v>51.1</v>
      </c>
      <c r="G120" s="4"/>
      <c r="H120" s="4" t="s">
        <v>125</v>
      </c>
      <c r="I120" s="4" t="s">
        <v>126</v>
      </c>
      <c r="J120" s="4" t="s">
        <v>127</v>
      </c>
      <c r="K120" s="4" t="s">
        <v>128</v>
      </c>
      <c r="L120" s="4" t="s">
        <v>129</v>
      </c>
    </row>
    <row r="121" spans="1:15" x14ac:dyDescent="0.2">
      <c r="A121">
        <v>11</v>
      </c>
      <c r="B121" t="s">
        <v>23</v>
      </c>
      <c r="C121">
        <v>193</v>
      </c>
      <c r="D121">
        <v>186</v>
      </c>
      <c r="E121">
        <v>40.75</v>
      </c>
      <c r="G121" s="2" t="s">
        <v>121</v>
      </c>
      <c r="H121" s="2">
        <v>2</v>
      </c>
      <c r="I121" s="2">
        <v>19403.651923510974</v>
      </c>
      <c r="J121" s="2">
        <v>9701.8259617554868</v>
      </c>
      <c r="K121" s="2">
        <v>69.461358708241974</v>
      </c>
      <c r="L121" s="2">
        <v>1.5686605929475953E-17</v>
      </c>
    </row>
    <row r="122" spans="1:15" x14ac:dyDescent="0.2">
      <c r="A122">
        <v>12</v>
      </c>
      <c r="B122" t="s">
        <v>23</v>
      </c>
      <c r="C122">
        <v>248</v>
      </c>
      <c r="D122">
        <v>195</v>
      </c>
      <c r="E122">
        <v>53.9</v>
      </c>
      <c r="G122" s="2" t="s">
        <v>122</v>
      </c>
      <c r="H122" s="2">
        <v>72</v>
      </c>
      <c r="I122" s="2">
        <v>10056.403765155697</v>
      </c>
      <c r="J122" s="2">
        <v>139.67227451605135</v>
      </c>
      <c r="K122" s="2"/>
      <c r="L122" s="2"/>
    </row>
    <row r="123" spans="1:15" ht="17" thickBot="1" x14ac:dyDescent="0.25">
      <c r="A123">
        <v>13</v>
      </c>
      <c r="B123" t="s">
        <v>27</v>
      </c>
      <c r="C123">
        <v>200</v>
      </c>
      <c r="D123">
        <v>185</v>
      </c>
      <c r="E123">
        <v>33.07</v>
      </c>
      <c r="G123" s="3" t="s">
        <v>123</v>
      </c>
      <c r="H123" s="3">
        <v>74</v>
      </c>
      <c r="I123" s="3">
        <v>29460.055688666671</v>
      </c>
      <c r="J123" s="3"/>
      <c r="K123" s="3"/>
      <c r="L123" s="3"/>
    </row>
    <row r="124" spans="1:15" ht="17" thickBot="1" x14ac:dyDescent="0.25">
      <c r="A124">
        <v>14</v>
      </c>
      <c r="B124" t="s">
        <v>27</v>
      </c>
      <c r="C124">
        <v>138</v>
      </c>
      <c r="D124">
        <v>168</v>
      </c>
      <c r="E124">
        <v>23.2</v>
      </c>
    </row>
    <row r="125" spans="1:15" x14ac:dyDescent="0.2">
      <c r="A125">
        <v>15</v>
      </c>
      <c r="B125" t="s">
        <v>27</v>
      </c>
      <c r="C125">
        <v>310</v>
      </c>
      <c r="D125">
        <v>203</v>
      </c>
      <c r="E125">
        <v>40</v>
      </c>
      <c r="G125" s="4"/>
      <c r="H125" s="4" t="s">
        <v>130</v>
      </c>
      <c r="I125" s="4" t="s">
        <v>118</v>
      </c>
      <c r="J125" s="4" t="s">
        <v>131</v>
      </c>
      <c r="K125" s="4" t="s">
        <v>132</v>
      </c>
      <c r="L125" s="4" t="s">
        <v>133</v>
      </c>
      <c r="M125" s="4" t="s">
        <v>134</v>
      </c>
      <c r="N125" s="4" t="s">
        <v>135</v>
      </c>
      <c r="O125" s="4" t="s">
        <v>136</v>
      </c>
    </row>
    <row r="126" spans="1:15" x14ac:dyDescent="0.2">
      <c r="A126">
        <v>16</v>
      </c>
      <c r="B126" t="s">
        <v>27</v>
      </c>
      <c r="C126">
        <v>310</v>
      </c>
      <c r="D126">
        <v>198</v>
      </c>
      <c r="E126">
        <v>29.57</v>
      </c>
      <c r="G126" s="2" t="s">
        <v>124</v>
      </c>
      <c r="H126" s="2">
        <v>36.816907986189321</v>
      </c>
      <c r="I126" s="2">
        <v>24.000258066890549</v>
      </c>
      <c r="J126" s="2">
        <v>1.5340213377530272</v>
      </c>
      <c r="K126" s="2">
        <v>0.12940712698258616</v>
      </c>
      <c r="L126" s="2">
        <v>-11.026732060639674</v>
      </c>
      <c r="M126" s="2">
        <v>84.660548033018316</v>
      </c>
      <c r="N126" s="2">
        <v>-11.026732060639674</v>
      </c>
      <c r="O126" s="2">
        <v>84.660548033018316</v>
      </c>
    </row>
    <row r="127" spans="1:15" x14ac:dyDescent="0.2">
      <c r="A127">
        <v>17</v>
      </c>
      <c r="B127" t="s">
        <v>32</v>
      </c>
      <c r="C127">
        <v>268</v>
      </c>
      <c r="D127">
        <v>196</v>
      </c>
      <c r="E127">
        <v>46.994999999999997</v>
      </c>
      <c r="G127" s="2" t="s">
        <v>5</v>
      </c>
      <c r="H127" s="2">
        <v>0.19813741992847972</v>
      </c>
      <c r="I127" s="2">
        <v>1.775657968213562E-2</v>
      </c>
      <c r="J127" s="2">
        <v>11.158535228933758</v>
      </c>
      <c r="K127" s="2">
        <v>2.3410647189032543E-17</v>
      </c>
      <c r="L127" s="2">
        <v>0.16274032526361393</v>
      </c>
      <c r="M127" s="2">
        <v>0.23353451459334551</v>
      </c>
      <c r="N127" s="2">
        <v>0.16274032526361393</v>
      </c>
      <c r="O127" s="2">
        <v>0.23353451459334551</v>
      </c>
    </row>
    <row r="128" spans="1:15" ht="17" thickBot="1" x14ac:dyDescent="0.25">
      <c r="A128">
        <v>18</v>
      </c>
      <c r="B128" t="s">
        <v>32</v>
      </c>
      <c r="C128">
        <v>272</v>
      </c>
      <c r="D128">
        <v>184</v>
      </c>
      <c r="E128">
        <v>38.994999999999997</v>
      </c>
      <c r="G128" s="3" t="s">
        <v>7</v>
      </c>
      <c r="H128" s="3">
        <v>-0.24813626959379395</v>
      </c>
      <c r="I128" s="3">
        <v>0.1355476240114058</v>
      </c>
      <c r="J128" s="3">
        <v>-1.8306205763733214</v>
      </c>
      <c r="K128" s="3">
        <v>7.1295439122063098E-2</v>
      </c>
      <c r="L128" s="3">
        <v>-0.51834551960811337</v>
      </c>
      <c r="M128" s="3">
        <v>2.207298042052544E-2</v>
      </c>
      <c r="N128" s="3">
        <v>-0.51834551960811337</v>
      </c>
      <c r="O128" s="3">
        <v>2.207298042052544E-2</v>
      </c>
    </row>
    <row r="129" spans="1:9" x14ac:dyDescent="0.2">
      <c r="A129">
        <v>19</v>
      </c>
      <c r="B129" t="s">
        <v>32</v>
      </c>
      <c r="C129">
        <v>304</v>
      </c>
      <c r="D129">
        <v>201</v>
      </c>
      <c r="E129">
        <v>46.795000000000002</v>
      </c>
    </row>
    <row r="130" spans="1:9" x14ac:dyDescent="0.2">
      <c r="A130">
        <v>20</v>
      </c>
      <c r="B130" t="s">
        <v>32</v>
      </c>
      <c r="C130">
        <v>420</v>
      </c>
      <c r="D130">
        <v>204</v>
      </c>
      <c r="E130">
        <v>75.194999999999993</v>
      </c>
    </row>
    <row r="131" spans="1:9" x14ac:dyDescent="0.2">
      <c r="A131">
        <v>21</v>
      </c>
      <c r="B131" t="s">
        <v>37</v>
      </c>
      <c r="C131">
        <v>160</v>
      </c>
      <c r="D131">
        <v>194</v>
      </c>
      <c r="E131">
        <v>22.09</v>
      </c>
    </row>
    <row r="132" spans="1:9" x14ac:dyDescent="0.2">
      <c r="A132">
        <v>22</v>
      </c>
      <c r="B132" t="s">
        <v>37</v>
      </c>
      <c r="C132">
        <v>345</v>
      </c>
      <c r="D132">
        <v>224</v>
      </c>
      <c r="E132">
        <v>51.7</v>
      </c>
      <c r="G132" t="s">
        <v>243</v>
      </c>
    </row>
    <row r="133" spans="1:9" ht="17" thickBot="1" x14ac:dyDescent="0.25">
      <c r="A133">
        <v>23</v>
      </c>
      <c r="B133" t="s">
        <v>37</v>
      </c>
      <c r="C133">
        <v>305</v>
      </c>
      <c r="D133">
        <v>201</v>
      </c>
      <c r="E133">
        <v>31.6</v>
      </c>
    </row>
    <row r="134" spans="1:9" x14ac:dyDescent="0.2">
      <c r="A134">
        <v>24</v>
      </c>
      <c r="B134" t="s">
        <v>37</v>
      </c>
      <c r="C134">
        <v>275</v>
      </c>
      <c r="D134">
        <v>188</v>
      </c>
      <c r="E134">
        <v>25</v>
      </c>
      <c r="G134" s="4" t="s">
        <v>244</v>
      </c>
      <c r="H134" s="4" t="s">
        <v>245</v>
      </c>
      <c r="I134" s="4" t="s">
        <v>257</v>
      </c>
    </row>
    <row r="135" spans="1:9" x14ac:dyDescent="0.2">
      <c r="A135">
        <v>25</v>
      </c>
      <c r="B135" t="s">
        <v>42</v>
      </c>
      <c r="C135">
        <v>287</v>
      </c>
      <c r="D135">
        <v>204</v>
      </c>
      <c r="E135">
        <v>26.98</v>
      </c>
      <c r="G135" s="2">
        <v>1</v>
      </c>
      <c r="H135" s="2">
        <v>45.642050925064829</v>
      </c>
      <c r="I135" s="2">
        <v>-1.2420509250648308</v>
      </c>
    </row>
    <row r="136" spans="1:9" x14ac:dyDescent="0.2">
      <c r="A136">
        <v>26</v>
      </c>
      <c r="B136" t="s">
        <v>42</v>
      </c>
      <c r="C136">
        <v>168</v>
      </c>
      <c r="D136">
        <v>193</v>
      </c>
      <c r="E136">
        <v>33.75</v>
      </c>
      <c r="G136" s="2">
        <v>2</v>
      </c>
      <c r="H136" s="2">
        <v>31.481728325743255</v>
      </c>
      <c r="I136" s="2">
        <v>-5.5817283257432564</v>
      </c>
    </row>
    <row r="137" spans="1:9" x14ac:dyDescent="0.2">
      <c r="A137">
        <v>27</v>
      </c>
      <c r="B137" t="s">
        <v>42</v>
      </c>
      <c r="C137">
        <v>363</v>
      </c>
      <c r="D137">
        <v>197.8</v>
      </c>
      <c r="E137">
        <v>29.47</v>
      </c>
      <c r="G137" s="2">
        <v>3</v>
      </c>
      <c r="H137" s="2">
        <v>30.239188999041509</v>
      </c>
      <c r="I137" s="2">
        <v>2.7608110009584905</v>
      </c>
    </row>
    <row r="138" spans="1:9" x14ac:dyDescent="0.2">
      <c r="A138">
        <v>28</v>
      </c>
      <c r="B138" t="s">
        <v>45</v>
      </c>
      <c r="C138">
        <v>600</v>
      </c>
      <c r="D138">
        <v>176.7</v>
      </c>
      <c r="E138">
        <v>129.94999999999999</v>
      </c>
      <c r="G138" s="2">
        <v>4</v>
      </c>
      <c r="H138" s="2">
        <v>44.308803792696331</v>
      </c>
      <c r="I138" s="2">
        <v>-6.7088037926963295</v>
      </c>
    </row>
    <row r="139" spans="1:9" x14ac:dyDescent="0.2">
      <c r="A139">
        <v>29</v>
      </c>
      <c r="B139" t="s">
        <v>45</v>
      </c>
      <c r="C139">
        <v>150</v>
      </c>
      <c r="D139">
        <v>203</v>
      </c>
      <c r="E139">
        <v>27.04</v>
      </c>
      <c r="G139" s="2">
        <v>5</v>
      </c>
      <c r="H139" s="2">
        <v>22.369264987765952</v>
      </c>
      <c r="I139" s="2">
        <v>1.6207350122340465</v>
      </c>
    </row>
    <row r="140" spans="1:9" x14ac:dyDescent="0.2">
      <c r="A140">
        <v>30</v>
      </c>
      <c r="B140" t="s">
        <v>45</v>
      </c>
      <c r="C140">
        <v>293</v>
      </c>
      <c r="D140">
        <v>193.5</v>
      </c>
      <c r="E140">
        <v>30.49</v>
      </c>
      <c r="G140" s="2">
        <v>6</v>
      </c>
      <c r="H140" s="2">
        <v>28.80222820987683</v>
      </c>
      <c r="I140" s="2">
        <v>5.1477717901231728</v>
      </c>
    </row>
    <row r="141" spans="1:9" x14ac:dyDescent="0.2">
      <c r="A141">
        <v>31</v>
      </c>
      <c r="B141" t="s">
        <v>45</v>
      </c>
      <c r="C141">
        <v>300</v>
      </c>
      <c r="D141">
        <v>224.2</v>
      </c>
      <c r="E141">
        <v>29.47</v>
      </c>
      <c r="G141" s="2">
        <v>7</v>
      </c>
      <c r="H141" s="2">
        <v>38.072120011781166</v>
      </c>
      <c r="I141" s="2">
        <v>-3.3721200117811634</v>
      </c>
    </row>
    <row r="142" spans="1:9" x14ac:dyDescent="0.2">
      <c r="A142">
        <v>32</v>
      </c>
      <c r="B142" t="s">
        <v>50</v>
      </c>
      <c r="C142">
        <v>107</v>
      </c>
      <c r="D142">
        <v>172</v>
      </c>
      <c r="E142">
        <v>17.95</v>
      </c>
      <c r="G142" s="2">
        <v>8</v>
      </c>
      <c r="H142" s="2">
        <v>36.32773420969351</v>
      </c>
      <c r="I142" s="2">
        <v>17.222265790306487</v>
      </c>
    </row>
    <row r="143" spans="1:9" x14ac:dyDescent="0.2">
      <c r="A143">
        <v>33</v>
      </c>
      <c r="B143" t="s">
        <v>50</v>
      </c>
      <c r="C143">
        <v>310</v>
      </c>
      <c r="D143">
        <v>183.2</v>
      </c>
      <c r="E143">
        <v>26.67</v>
      </c>
      <c r="G143" s="2">
        <v>9</v>
      </c>
      <c r="H143" s="2">
        <v>49.058899530528073</v>
      </c>
      <c r="I143" s="2">
        <v>12.941100469471927</v>
      </c>
    </row>
    <row r="144" spans="1:9" x14ac:dyDescent="0.2">
      <c r="A144">
        <v>34</v>
      </c>
      <c r="B144" t="s">
        <v>50</v>
      </c>
      <c r="C144">
        <v>288</v>
      </c>
      <c r="D144">
        <v>203</v>
      </c>
      <c r="E144">
        <v>27.8</v>
      </c>
      <c r="G144" s="2">
        <v>10</v>
      </c>
      <c r="H144" s="2">
        <v>39.553505714412829</v>
      </c>
      <c r="I144" s="2">
        <v>11.546494285587173</v>
      </c>
    </row>
    <row r="145" spans="1:9" x14ac:dyDescent="0.2">
      <c r="A145">
        <v>35</v>
      </c>
      <c r="B145" t="s">
        <v>54</v>
      </c>
      <c r="C145">
        <v>158</v>
      </c>
      <c r="D145">
        <v>177</v>
      </c>
      <c r="E145">
        <v>19.75</v>
      </c>
      <c r="G145" s="2">
        <v>11</v>
      </c>
      <c r="H145" s="2">
        <v>28.904083887940232</v>
      </c>
      <c r="I145" s="2">
        <v>11.845916112059768</v>
      </c>
    </row>
    <row r="146" spans="1:9" x14ac:dyDescent="0.2">
      <c r="A146">
        <v>36</v>
      </c>
      <c r="B146" t="s">
        <v>54</v>
      </c>
      <c r="C146">
        <v>192</v>
      </c>
      <c r="D146">
        <v>192</v>
      </c>
      <c r="E146">
        <v>23.87</v>
      </c>
      <c r="G146" s="2">
        <v>12</v>
      </c>
      <c r="H146" s="2">
        <v>37.568415557662476</v>
      </c>
      <c r="I146" s="2">
        <v>16.331584442337522</v>
      </c>
    </row>
    <row r="147" spans="1:9" x14ac:dyDescent="0.2">
      <c r="A147">
        <v>37</v>
      </c>
      <c r="B147" t="s">
        <v>54</v>
      </c>
      <c r="C147">
        <v>184</v>
      </c>
      <c r="D147">
        <v>181</v>
      </c>
      <c r="E147">
        <v>24.45</v>
      </c>
      <c r="G147" s="2">
        <v>13</v>
      </c>
      <c r="H147" s="2">
        <v>30.539182097033382</v>
      </c>
      <c r="I147" s="2">
        <v>2.5308179029666178</v>
      </c>
    </row>
    <row r="148" spans="1:9" x14ac:dyDescent="0.2">
      <c r="A148">
        <v>38</v>
      </c>
      <c r="B148" t="s">
        <v>58</v>
      </c>
      <c r="C148">
        <v>120</v>
      </c>
      <c r="D148">
        <v>173</v>
      </c>
      <c r="E148">
        <v>15.195</v>
      </c>
      <c r="G148" s="2">
        <v>14</v>
      </c>
      <c r="H148" s="2">
        <v>22.472978644562133</v>
      </c>
      <c r="I148" s="2">
        <v>0.72702135543786639</v>
      </c>
    </row>
    <row r="149" spans="1:9" x14ac:dyDescent="0.2">
      <c r="A149">
        <v>39</v>
      </c>
      <c r="B149" t="s">
        <v>58</v>
      </c>
      <c r="C149">
        <v>178</v>
      </c>
      <c r="D149">
        <v>185.4</v>
      </c>
      <c r="E149">
        <v>22.65</v>
      </c>
      <c r="G149" s="2">
        <v>15</v>
      </c>
      <c r="H149" s="2">
        <v>47.867845436477864</v>
      </c>
      <c r="I149" s="2">
        <v>-7.8678454364778645</v>
      </c>
    </row>
    <row r="150" spans="1:9" x14ac:dyDescent="0.2">
      <c r="A150">
        <v>40</v>
      </c>
      <c r="B150" t="s">
        <v>61</v>
      </c>
      <c r="C150">
        <v>300</v>
      </c>
      <c r="D150">
        <v>190</v>
      </c>
      <c r="E150">
        <v>36.4</v>
      </c>
      <c r="G150" s="2">
        <v>16</v>
      </c>
      <c r="H150" s="2">
        <v>49.108526784446831</v>
      </c>
      <c r="I150" s="2">
        <v>-19.53852678444683</v>
      </c>
    </row>
    <row r="151" spans="1:9" x14ac:dyDescent="0.2">
      <c r="A151">
        <v>41</v>
      </c>
      <c r="B151" t="s">
        <v>63</v>
      </c>
      <c r="C151">
        <v>247</v>
      </c>
      <c r="D151">
        <v>195</v>
      </c>
      <c r="E151">
        <v>51.1</v>
      </c>
      <c r="G151" s="2">
        <v>17</v>
      </c>
      <c r="H151" s="2">
        <v>41.28302768663827</v>
      </c>
      <c r="I151" s="2">
        <v>5.7119723133617271</v>
      </c>
    </row>
    <row r="152" spans="1:9" x14ac:dyDescent="0.2">
      <c r="A152">
        <v>42</v>
      </c>
      <c r="B152" t="s">
        <v>65</v>
      </c>
      <c r="C152">
        <v>293</v>
      </c>
      <c r="D152">
        <v>189</v>
      </c>
      <c r="E152">
        <v>32.049999999999997</v>
      </c>
      <c r="G152" s="2">
        <v>18</v>
      </c>
      <c r="H152" s="2">
        <v>45.053212601477718</v>
      </c>
      <c r="I152" s="2">
        <v>-6.0582126014777202</v>
      </c>
    </row>
    <row r="153" spans="1:9" x14ac:dyDescent="0.2">
      <c r="A153">
        <v>43</v>
      </c>
      <c r="B153" t="s">
        <v>67</v>
      </c>
      <c r="C153">
        <v>215</v>
      </c>
      <c r="D153">
        <v>196</v>
      </c>
      <c r="E153">
        <v>39.9</v>
      </c>
      <c r="G153" s="2">
        <v>19</v>
      </c>
      <c r="H153" s="2">
        <v>47.175293456094579</v>
      </c>
      <c r="I153" s="2">
        <v>-0.38029345609457721</v>
      </c>
    </row>
    <row r="154" spans="1:9" x14ac:dyDescent="0.2">
      <c r="A154">
        <v>44</v>
      </c>
      <c r="B154" t="s">
        <v>67</v>
      </c>
      <c r="C154">
        <v>416</v>
      </c>
      <c r="D154">
        <v>206</v>
      </c>
      <c r="E154">
        <v>75.45</v>
      </c>
      <c r="G154" s="2">
        <v>20</v>
      </c>
      <c r="H154" s="2">
        <v>69.414825359016831</v>
      </c>
      <c r="I154" s="2">
        <v>5.7801746409831622</v>
      </c>
    </row>
    <row r="155" spans="1:9" x14ac:dyDescent="0.2">
      <c r="A155">
        <v>45</v>
      </c>
      <c r="B155" t="s">
        <v>67</v>
      </c>
      <c r="C155">
        <v>295</v>
      </c>
      <c r="D155">
        <v>193</v>
      </c>
      <c r="E155">
        <v>44.15</v>
      </c>
      <c r="G155" s="2">
        <v>21</v>
      </c>
      <c r="H155" s="2">
        <v>20.380458873550054</v>
      </c>
      <c r="I155" s="2">
        <v>1.7095411264499454</v>
      </c>
    </row>
    <row r="156" spans="1:9" x14ac:dyDescent="0.2">
      <c r="A156">
        <v>46</v>
      </c>
      <c r="B156" t="s">
        <v>71</v>
      </c>
      <c r="C156">
        <v>305</v>
      </c>
      <c r="D156">
        <v>201</v>
      </c>
      <c r="E156">
        <v>46.31</v>
      </c>
      <c r="G156" s="2">
        <v>22</v>
      </c>
      <c r="H156" s="2">
        <v>49.591793472504975</v>
      </c>
      <c r="I156" s="2">
        <v>2.1082065274950281</v>
      </c>
    </row>
    <row r="157" spans="1:9" x14ac:dyDescent="0.2">
      <c r="A157">
        <v>47</v>
      </c>
      <c r="B157" t="s">
        <v>71</v>
      </c>
      <c r="C157">
        <v>450</v>
      </c>
      <c r="D157">
        <v>210</v>
      </c>
      <c r="E157">
        <v>75.83</v>
      </c>
      <c r="G157" s="2">
        <v>23</v>
      </c>
      <c r="H157" s="2">
        <v>47.37343087602305</v>
      </c>
      <c r="I157" s="2">
        <v>-15.773430876023049</v>
      </c>
    </row>
    <row r="158" spans="1:9" x14ac:dyDescent="0.2">
      <c r="A158">
        <v>48</v>
      </c>
      <c r="B158" t="s">
        <v>74</v>
      </c>
      <c r="C158">
        <v>255</v>
      </c>
      <c r="D158">
        <v>185</v>
      </c>
      <c r="E158">
        <v>41.4</v>
      </c>
      <c r="G158" s="2">
        <v>24</v>
      </c>
      <c r="H158" s="2">
        <v>44.655079782887981</v>
      </c>
      <c r="I158" s="2">
        <v>-19.655079782887981</v>
      </c>
    </row>
    <row r="159" spans="1:9" x14ac:dyDescent="0.2">
      <c r="A159">
        <v>49</v>
      </c>
      <c r="B159" t="s">
        <v>74</v>
      </c>
      <c r="C159">
        <v>255</v>
      </c>
      <c r="D159">
        <v>189.4</v>
      </c>
      <c r="E159">
        <v>54.05</v>
      </c>
      <c r="G159" s="2">
        <v>25</v>
      </c>
      <c r="H159" s="2">
        <v>43.062548508529034</v>
      </c>
      <c r="I159" s="2">
        <v>-16.082548508529033</v>
      </c>
    </row>
    <row r="160" spans="1:9" x14ac:dyDescent="0.2">
      <c r="A160">
        <v>50</v>
      </c>
      <c r="B160" t="s">
        <v>74</v>
      </c>
      <c r="C160">
        <v>362</v>
      </c>
      <c r="D160">
        <v>182</v>
      </c>
      <c r="E160">
        <v>91</v>
      </c>
      <c r="G160" s="2">
        <v>26</v>
      </c>
      <c r="H160" s="2">
        <v>22.213694502571691</v>
      </c>
      <c r="I160" s="2">
        <v>11.536305497428309</v>
      </c>
    </row>
    <row r="161" spans="1:9" x14ac:dyDescent="0.2">
      <c r="A161">
        <v>51</v>
      </c>
      <c r="B161" t="s">
        <v>74</v>
      </c>
      <c r="C161">
        <v>255</v>
      </c>
      <c r="D161">
        <v>187</v>
      </c>
      <c r="E161">
        <v>42.5</v>
      </c>
      <c r="G161" s="2">
        <v>27</v>
      </c>
      <c r="H161" s="2">
        <v>59.659437294575007</v>
      </c>
      <c r="I161" s="2">
        <v>-30.189437294575008</v>
      </c>
    </row>
    <row r="162" spans="1:9" x14ac:dyDescent="0.2">
      <c r="A162">
        <v>52</v>
      </c>
      <c r="B162" t="s">
        <v>74</v>
      </c>
      <c r="C162">
        <v>329</v>
      </c>
      <c r="D162">
        <v>189</v>
      </c>
      <c r="E162">
        <v>55.7</v>
      </c>
      <c r="G162" s="2">
        <v>28</v>
      </c>
      <c r="H162" s="2">
        <v>111.85368110605377</v>
      </c>
      <c r="I162" s="2">
        <v>18.096318893946219</v>
      </c>
    </row>
    <row r="163" spans="1:9" x14ac:dyDescent="0.2">
      <c r="A163">
        <v>53</v>
      </c>
      <c r="B163" t="s">
        <v>74</v>
      </c>
      <c r="C163">
        <v>362</v>
      </c>
      <c r="D163">
        <v>199</v>
      </c>
      <c r="E163">
        <v>94.25</v>
      </c>
      <c r="G163" s="2">
        <v>29</v>
      </c>
      <c r="H163" s="2">
        <v>16.165858247921108</v>
      </c>
      <c r="I163" s="2">
        <v>10.874141752078891</v>
      </c>
    </row>
    <row r="164" spans="1:9" x14ac:dyDescent="0.2">
      <c r="A164">
        <v>54</v>
      </c>
      <c r="B164" t="s">
        <v>81</v>
      </c>
      <c r="C164">
        <v>154</v>
      </c>
      <c r="D164">
        <v>173</v>
      </c>
      <c r="E164">
        <v>22.85</v>
      </c>
      <c r="G164" s="2">
        <v>30</v>
      </c>
      <c r="H164" s="2">
        <v>46.856803858834745</v>
      </c>
      <c r="I164" s="2">
        <v>-16.366803858834746</v>
      </c>
    </row>
    <row r="165" spans="1:9" x14ac:dyDescent="0.2">
      <c r="A165">
        <v>55</v>
      </c>
      <c r="B165" t="s">
        <v>83</v>
      </c>
      <c r="C165">
        <v>124</v>
      </c>
      <c r="D165">
        <v>182</v>
      </c>
      <c r="E165">
        <v>17.89</v>
      </c>
      <c r="G165" s="2">
        <v>31</v>
      </c>
      <c r="H165" s="2">
        <v>40.625982321804649</v>
      </c>
      <c r="I165" s="2">
        <v>-11.15598232180465</v>
      </c>
    </row>
    <row r="166" spans="1:9" x14ac:dyDescent="0.2">
      <c r="A166">
        <v>56</v>
      </c>
      <c r="B166" t="s">
        <v>83</v>
      </c>
      <c r="C166">
        <v>182</v>
      </c>
      <c r="D166">
        <v>193</v>
      </c>
      <c r="E166">
        <v>24.1</v>
      </c>
      <c r="G166" s="2">
        <v>32</v>
      </c>
      <c r="H166" s="2">
        <v>15.338173548404093</v>
      </c>
      <c r="I166" s="2">
        <v>2.6118264515959062</v>
      </c>
    </row>
    <row r="167" spans="1:9" x14ac:dyDescent="0.2">
      <c r="A167">
        <v>57</v>
      </c>
      <c r="B167" t="s">
        <v>83</v>
      </c>
      <c r="C167">
        <v>170</v>
      </c>
      <c r="D167">
        <v>185</v>
      </c>
      <c r="E167">
        <v>25.2</v>
      </c>
      <c r="G167" s="2">
        <v>33</v>
      </c>
      <c r="H167" s="2">
        <v>52.780943574434986</v>
      </c>
      <c r="I167" s="2">
        <v>-26.110943574434984</v>
      </c>
    </row>
    <row r="168" spans="1:9" x14ac:dyDescent="0.2">
      <c r="A168">
        <v>58</v>
      </c>
      <c r="B168" t="s">
        <v>83</v>
      </c>
      <c r="C168">
        <v>300</v>
      </c>
      <c r="D168">
        <v>193</v>
      </c>
      <c r="E168">
        <v>34.25</v>
      </c>
      <c r="G168" s="2">
        <v>34</v>
      </c>
      <c r="H168" s="2">
        <v>43.508822198051305</v>
      </c>
      <c r="I168" s="2">
        <v>-15.708822198051305</v>
      </c>
    </row>
    <row r="169" spans="1:9" x14ac:dyDescent="0.2">
      <c r="A169">
        <v>59</v>
      </c>
      <c r="B169" t="s">
        <v>88</v>
      </c>
      <c r="C169">
        <v>265</v>
      </c>
      <c r="D169">
        <v>172</v>
      </c>
      <c r="E169">
        <v>59</v>
      </c>
      <c r="G169" s="2">
        <v>35</v>
      </c>
      <c r="H169" s="2">
        <v>24.202500616787589</v>
      </c>
      <c r="I169" s="2">
        <v>-4.4525006167875887</v>
      </c>
    </row>
    <row r="170" spans="1:9" x14ac:dyDescent="0.2">
      <c r="A170">
        <v>60</v>
      </c>
      <c r="B170" t="s">
        <v>88</v>
      </c>
      <c r="C170">
        <v>335</v>
      </c>
      <c r="D170">
        <v>194</v>
      </c>
      <c r="E170">
        <v>66.8</v>
      </c>
      <c r="G170" s="2">
        <v>36</v>
      </c>
      <c r="H170" s="2">
        <v>27.217128850448987</v>
      </c>
      <c r="I170" s="2">
        <v>-3.3471288504489856</v>
      </c>
    </row>
    <row r="171" spans="1:9" x14ac:dyDescent="0.2">
      <c r="A171">
        <v>61</v>
      </c>
      <c r="B171" t="s">
        <v>91</v>
      </c>
      <c r="C171">
        <v>268</v>
      </c>
      <c r="D171">
        <v>181</v>
      </c>
      <c r="E171">
        <v>27.495000000000001</v>
      </c>
      <c r="G171" s="2">
        <v>37</v>
      </c>
      <c r="H171" s="2">
        <v>28.361528456552875</v>
      </c>
      <c r="I171" s="2">
        <v>-3.9115284565528761</v>
      </c>
    </row>
    <row r="172" spans="1:9" x14ac:dyDescent="0.2">
      <c r="A172">
        <v>62</v>
      </c>
      <c r="B172" t="s">
        <v>91</v>
      </c>
      <c r="C172">
        <v>182</v>
      </c>
      <c r="D172">
        <v>182</v>
      </c>
      <c r="E172">
        <v>24.495000000000001</v>
      </c>
      <c r="G172" s="2">
        <v>38</v>
      </c>
      <c r="H172" s="2">
        <v>17.665823737880537</v>
      </c>
      <c r="I172" s="2">
        <v>-2.4708237378805364</v>
      </c>
    </row>
    <row r="173" spans="1:9" x14ac:dyDescent="0.2">
      <c r="A173">
        <v>63</v>
      </c>
      <c r="B173" t="s">
        <v>91</v>
      </c>
      <c r="C173">
        <v>182</v>
      </c>
      <c r="D173">
        <v>191</v>
      </c>
      <c r="E173">
        <v>26.645</v>
      </c>
      <c r="G173" s="2">
        <v>39</v>
      </c>
      <c r="H173" s="2">
        <v>26.080904350769309</v>
      </c>
      <c r="I173" s="2">
        <v>-3.4309043507693104</v>
      </c>
    </row>
    <row r="174" spans="1:9" x14ac:dyDescent="0.2">
      <c r="A174">
        <v>64</v>
      </c>
      <c r="B174" t="s">
        <v>95</v>
      </c>
      <c r="C174">
        <v>139</v>
      </c>
      <c r="D174">
        <v>183</v>
      </c>
      <c r="E174">
        <v>19.600000000000001</v>
      </c>
      <c r="G174" s="2">
        <v>40</v>
      </c>
      <c r="H174" s="2">
        <v>49.112242741912397</v>
      </c>
      <c r="I174" s="2">
        <v>-12.712242741912398</v>
      </c>
    </row>
    <row r="175" spans="1:9" x14ac:dyDescent="0.2">
      <c r="A175">
        <v>65</v>
      </c>
      <c r="B175" t="s">
        <v>95</v>
      </c>
      <c r="C175">
        <v>176</v>
      </c>
      <c r="D175">
        <v>181</v>
      </c>
      <c r="E175">
        <v>25.85</v>
      </c>
      <c r="G175" s="2">
        <v>41</v>
      </c>
      <c r="H175" s="2">
        <v>37.37027813773399</v>
      </c>
      <c r="I175" s="2">
        <v>13.729721862266011</v>
      </c>
    </row>
    <row r="176" spans="1:9" x14ac:dyDescent="0.2">
      <c r="A176">
        <v>66</v>
      </c>
      <c r="B176" t="s">
        <v>95</v>
      </c>
      <c r="C176">
        <v>203</v>
      </c>
      <c r="D176">
        <v>192</v>
      </c>
      <c r="E176">
        <v>24.295000000000002</v>
      </c>
      <c r="G176" s="2">
        <v>42</v>
      </c>
      <c r="H176" s="2">
        <v>47.973417072006818</v>
      </c>
      <c r="I176" s="2">
        <v>-15.923417072006821</v>
      </c>
    </row>
    <row r="177" spans="1:9" x14ac:dyDescent="0.2">
      <c r="A177">
        <v>67</v>
      </c>
      <c r="B177" t="s">
        <v>95</v>
      </c>
      <c r="C177">
        <v>150</v>
      </c>
      <c r="D177">
        <v>190</v>
      </c>
      <c r="E177">
        <v>36.020000000000003</v>
      </c>
      <c r="G177" s="2">
        <v>43</v>
      </c>
      <c r="H177" s="2">
        <v>30.781744430428851</v>
      </c>
      <c r="I177" s="2">
        <v>9.1182555695711471</v>
      </c>
    </row>
    <row r="178" spans="1:9" x14ac:dyDescent="0.2">
      <c r="A178">
        <v>68</v>
      </c>
      <c r="B178" t="s">
        <v>100</v>
      </c>
      <c r="C178">
        <v>228</v>
      </c>
      <c r="D178">
        <v>168</v>
      </c>
      <c r="E178">
        <v>28.594999999999999</v>
      </c>
      <c r="G178" s="2">
        <v>44</v>
      </c>
      <c r="H178" s="2">
        <v>68.12600314011533</v>
      </c>
      <c r="I178" s="2">
        <v>7.323996859884673</v>
      </c>
    </row>
    <row r="179" spans="1:9" x14ac:dyDescent="0.2">
      <c r="A179">
        <v>69</v>
      </c>
      <c r="B179" t="s">
        <v>100</v>
      </c>
      <c r="C179">
        <v>147</v>
      </c>
      <c r="D179">
        <v>168</v>
      </c>
      <c r="E179">
        <v>23.195</v>
      </c>
      <c r="G179" s="2">
        <v>45</v>
      </c>
      <c r="H179" s="2">
        <v>47.377146833488617</v>
      </c>
      <c r="I179" s="2">
        <v>-3.227146833488618</v>
      </c>
    </row>
    <row r="180" spans="1:9" x14ac:dyDescent="0.2">
      <c r="A180">
        <v>70</v>
      </c>
      <c r="B180" t="s">
        <v>100</v>
      </c>
      <c r="C180">
        <v>174</v>
      </c>
      <c r="D180">
        <v>169</v>
      </c>
      <c r="E180">
        <v>20.895</v>
      </c>
      <c r="G180" s="2">
        <v>46</v>
      </c>
      <c r="H180" s="2">
        <v>47.37343087602305</v>
      </c>
      <c r="I180" s="2">
        <v>-1.0634308760230482</v>
      </c>
    </row>
    <row r="181" spans="1:9" x14ac:dyDescent="0.2">
      <c r="A181">
        <v>71</v>
      </c>
      <c r="B181" t="s">
        <v>100</v>
      </c>
      <c r="C181">
        <v>147</v>
      </c>
      <c r="D181">
        <v>185</v>
      </c>
      <c r="E181">
        <v>18.895</v>
      </c>
      <c r="G181" s="2">
        <v>47</v>
      </c>
      <c r="H181" s="2">
        <v>73.87013033930846</v>
      </c>
      <c r="I181" s="2">
        <v>1.9598696606915382</v>
      </c>
    </row>
    <row r="182" spans="1:9" x14ac:dyDescent="0.2">
      <c r="A182">
        <v>72</v>
      </c>
      <c r="B182" t="s">
        <v>100</v>
      </c>
      <c r="C182">
        <v>150</v>
      </c>
      <c r="D182">
        <v>192</v>
      </c>
      <c r="E182">
        <v>25.295000000000002</v>
      </c>
      <c r="G182" s="2">
        <v>48</v>
      </c>
      <c r="H182" s="2">
        <v>41.436740193099759</v>
      </c>
      <c r="I182" s="2">
        <v>-3.6740193099760177E-2</v>
      </c>
    </row>
    <row r="183" spans="1:9" x14ac:dyDescent="0.2">
      <c r="A183">
        <v>73</v>
      </c>
      <c r="B183" t="s">
        <v>106</v>
      </c>
      <c r="C183">
        <v>187</v>
      </c>
      <c r="D183">
        <v>174</v>
      </c>
      <c r="E183">
        <v>33.700000000000003</v>
      </c>
      <c r="G183" s="2">
        <v>49</v>
      </c>
      <c r="H183" s="2">
        <v>40.344940606887064</v>
      </c>
      <c r="I183" s="2">
        <v>13.705059393112933</v>
      </c>
    </row>
    <row r="184" spans="1:9" x14ac:dyDescent="0.2">
      <c r="A184">
        <v>74</v>
      </c>
      <c r="B184" t="s">
        <v>106</v>
      </c>
      <c r="C184">
        <v>250</v>
      </c>
      <c r="D184">
        <v>187</v>
      </c>
      <c r="E184">
        <v>36.049999999999997</v>
      </c>
      <c r="G184" s="2">
        <v>50</v>
      </c>
      <c r="H184" s="2">
        <v>63.381852934228483</v>
      </c>
      <c r="I184" s="2">
        <v>27.618147065771517</v>
      </c>
    </row>
    <row r="185" spans="1:9" x14ac:dyDescent="0.2">
      <c r="A185">
        <v>75</v>
      </c>
      <c r="B185" t="s">
        <v>106</v>
      </c>
      <c r="C185">
        <v>168</v>
      </c>
      <c r="D185">
        <v>187</v>
      </c>
      <c r="E185">
        <v>39.65</v>
      </c>
      <c r="G185" s="2">
        <v>51</v>
      </c>
      <c r="H185" s="2">
        <v>40.940467653912172</v>
      </c>
      <c r="I185" s="2">
        <v>1.5595323460878276</v>
      </c>
    </row>
    <row r="186" spans="1:9" x14ac:dyDescent="0.2">
      <c r="G186" s="2">
        <v>52</v>
      </c>
      <c r="H186" s="2">
        <v>55.106364189432092</v>
      </c>
      <c r="I186" s="2">
        <v>0.59363581056791048</v>
      </c>
    </row>
    <row r="187" spans="1:9" x14ac:dyDescent="0.2">
      <c r="G187" s="2">
        <v>53</v>
      </c>
      <c r="H187" s="2">
        <v>59.163536351133985</v>
      </c>
      <c r="I187" s="2">
        <v>35.086463648866015</v>
      </c>
    </row>
    <row r="188" spans="1:9" x14ac:dyDescent="0.2">
      <c r="G188" s="2">
        <v>54</v>
      </c>
      <c r="H188" s="2">
        <v>24.402496015448854</v>
      </c>
      <c r="I188" s="2">
        <v>-1.5524960154488525</v>
      </c>
    </row>
    <row r="189" spans="1:9" x14ac:dyDescent="0.2">
      <c r="G189" s="2">
        <v>55</v>
      </c>
      <c r="H189" s="2">
        <v>16.225146991250305</v>
      </c>
      <c r="I189" s="2">
        <v>1.6648530087496951</v>
      </c>
    </row>
    <row r="190" spans="1:9" x14ac:dyDescent="0.2">
      <c r="G190" s="2">
        <v>56</v>
      </c>
      <c r="H190" s="2">
        <v>24.987618381570407</v>
      </c>
      <c r="I190" s="2">
        <v>-0.88761838157040529</v>
      </c>
    </row>
    <row r="191" spans="1:9" x14ac:dyDescent="0.2">
      <c r="G191" s="2">
        <v>57</v>
      </c>
      <c r="H191" s="2">
        <v>24.59505949917898</v>
      </c>
      <c r="I191" s="2">
        <v>0.60494050082101936</v>
      </c>
    </row>
    <row r="192" spans="1:9" x14ac:dyDescent="0.2">
      <c r="G192" s="2">
        <v>58</v>
      </c>
      <c r="H192" s="2">
        <v>48.367833933131017</v>
      </c>
      <c r="I192" s="2">
        <v>-14.117833933131017</v>
      </c>
    </row>
    <row r="193" spans="7:9" x14ac:dyDescent="0.2">
      <c r="G193" s="2">
        <v>59</v>
      </c>
      <c r="H193" s="2">
        <v>46.643885897103885</v>
      </c>
      <c r="I193" s="2">
        <v>12.356114102896115</v>
      </c>
    </row>
    <row r="194" spans="7:9" x14ac:dyDescent="0.2">
      <c r="G194" s="2">
        <v>60</v>
      </c>
      <c r="H194" s="2">
        <v>55.054507361033998</v>
      </c>
      <c r="I194" s="2">
        <v>11.745492638965999</v>
      </c>
    </row>
    <row r="195" spans="7:9" x14ac:dyDescent="0.2">
      <c r="G195" s="2">
        <v>61</v>
      </c>
      <c r="H195" s="2">
        <v>45.005071730545183</v>
      </c>
      <c r="I195" s="2">
        <v>-17.510071730545182</v>
      </c>
    </row>
    <row r="196" spans="7:9" x14ac:dyDescent="0.2">
      <c r="G196" s="2">
        <v>62</v>
      </c>
      <c r="H196" s="2">
        <v>27.717117347102139</v>
      </c>
      <c r="I196" s="2">
        <v>-3.222117347102138</v>
      </c>
    </row>
    <row r="197" spans="7:9" x14ac:dyDescent="0.2">
      <c r="G197" s="2">
        <v>63</v>
      </c>
      <c r="H197" s="2">
        <v>25.483890920757993</v>
      </c>
      <c r="I197" s="2">
        <v>1.1611090792420065</v>
      </c>
    </row>
    <row r="198" spans="7:9" x14ac:dyDescent="0.2">
      <c r="G198" s="2">
        <v>64</v>
      </c>
      <c r="H198" s="2">
        <v>18.949072020583714</v>
      </c>
      <c r="I198" s="2">
        <v>0.65092797941628788</v>
      </c>
    </row>
    <row r="199" spans="7:9" x14ac:dyDescent="0.2">
      <c r="G199" s="2">
        <v>65</v>
      </c>
      <c r="H199" s="2">
        <v>26.776429097125046</v>
      </c>
      <c r="I199" s="2">
        <v>-0.92642909712504462</v>
      </c>
    </row>
    <row r="200" spans="7:9" x14ac:dyDescent="0.2">
      <c r="G200" s="2">
        <v>66</v>
      </c>
      <c r="H200" s="2">
        <v>29.396640469662259</v>
      </c>
      <c r="I200" s="2">
        <v>-5.1016404696622573</v>
      </c>
    </row>
    <row r="201" spans="7:9" x14ac:dyDescent="0.2">
      <c r="G201" s="2">
        <v>67</v>
      </c>
      <c r="H201" s="2">
        <v>19.391629752640426</v>
      </c>
      <c r="I201" s="2">
        <v>16.628370247359577</v>
      </c>
    </row>
    <row r="202" spans="7:9" x14ac:dyDescent="0.2">
      <c r="G202" s="2">
        <v>68</v>
      </c>
      <c r="H202" s="2">
        <v>40.305346438125312</v>
      </c>
      <c r="I202" s="2">
        <v>-11.710346438125313</v>
      </c>
    </row>
    <row r="203" spans="7:9" x14ac:dyDescent="0.2">
      <c r="G203" s="2">
        <v>69</v>
      </c>
      <c r="H203" s="2">
        <v>24.256215423918448</v>
      </c>
      <c r="I203" s="2">
        <v>-1.0612154239184477</v>
      </c>
    </row>
    <row r="204" spans="7:9" x14ac:dyDescent="0.2">
      <c r="G204" s="2">
        <v>70</v>
      </c>
      <c r="H204" s="2">
        <v>29.357789492393614</v>
      </c>
      <c r="I204" s="2">
        <v>-8.4627894923936147</v>
      </c>
    </row>
    <row r="205" spans="7:9" x14ac:dyDescent="0.2">
      <c r="G205" s="2">
        <v>71</v>
      </c>
      <c r="H205" s="2">
        <v>20.037898840823949</v>
      </c>
      <c r="I205" s="2">
        <v>-1.1428988408239498</v>
      </c>
    </row>
    <row r="206" spans="7:9" x14ac:dyDescent="0.2">
      <c r="G206" s="2">
        <v>72</v>
      </c>
      <c r="H206" s="2">
        <v>18.89535721345284</v>
      </c>
      <c r="I206" s="2">
        <v>6.3996427865471617</v>
      </c>
    </row>
    <row r="207" spans="7:9" x14ac:dyDescent="0.2">
      <c r="G207" s="2">
        <v>73</v>
      </c>
      <c r="H207" s="2">
        <v>30.692894603494892</v>
      </c>
      <c r="I207" s="2">
        <v>3.0071053965051107</v>
      </c>
    </row>
    <row r="208" spans="7:9" x14ac:dyDescent="0.2">
      <c r="G208" s="2">
        <v>74</v>
      </c>
      <c r="H208" s="2">
        <v>39.949780554269772</v>
      </c>
      <c r="I208" s="2">
        <v>-3.8997805542697748</v>
      </c>
    </row>
    <row r="209" spans="7:9" ht="17" thickBot="1" x14ac:dyDescent="0.25">
      <c r="G209" s="3">
        <v>75</v>
      </c>
      <c r="H209" s="3">
        <v>23.70251212013445</v>
      </c>
      <c r="I209" s="3">
        <v>15.947487879865548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6"/>
  <sheetViews>
    <sheetView topLeftCell="A99" workbookViewId="0">
      <selection activeCell="I135" sqref="I135"/>
    </sheetView>
  </sheetViews>
  <sheetFormatPr baseColWidth="10" defaultRowHeight="16" x14ac:dyDescent="0.2"/>
  <sheetData>
    <row r="1" spans="1:18" x14ac:dyDescent="0.2">
      <c r="A1" t="s">
        <v>110</v>
      </c>
      <c r="B1" t="s">
        <v>5</v>
      </c>
      <c r="C1" t="s">
        <v>9</v>
      </c>
      <c r="D1" t="s">
        <v>7</v>
      </c>
      <c r="E1" s="1" t="s">
        <v>3</v>
      </c>
      <c r="J1" t="s">
        <v>113</v>
      </c>
    </row>
    <row r="2" spans="1:18" ht="17" thickBot="1" x14ac:dyDescent="0.25">
      <c r="A2">
        <v>1</v>
      </c>
      <c r="B2">
        <v>290</v>
      </c>
      <c r="C2">
        <v>19.5</v>
      </c>
      <c r="D2">
        <v>196</v>
      </c>
      <c r="E2">
        <v>44.4</v>
      </c>
    </row>
    <row r="3" spans="1:18" x14ac:dyDescent="0.2">
      <c r="A3">
        <v>2</v>
      </c>
      <c r="B3">
        <v>201</v>
      </c>
      <c r="C3">
        <v>13.2</v>
      </c>
      <c r="D3">
        <v>182</v>
      </c>
      <c r="E3">
        <v>25.9</v>
      </c>
      <c r="J3" s="6" t="s">
        <v>114</v>
      </c>
      <c r="K3" s="6"/>
    </row>
    <row r="4" spans="1:18" x14ac:dyDescent="0.2">
      <c r="A4">
        <v>3</v>
      </c>
      <c r="B4">
        <v>206</v>
      </c>
      <c r="C4">
        <v>17.2</v>
      </c>
      <c r="D4">
        <v>191</v>
      </c>
      <c r="E4">
        <v>33</v>
      </c>
      <c r="J4" s="2" t="s">
        <v>115</v>
      </c>
      <c r="K4" s="2">
        <v>0.8058838827776944</v>
      </c>
    </row>
    <row r="5" spans="1:18" x14ac:dyDescent="0.2">
      <c r="A5">
        <v>4</v>
      </c>
      <c r="B5">
        <v>272</v>
      </c>
      <c r="C5">
        <v>17.100000000000001</v>
      </c>
      <c r="D5">
        <v>187</v>
      </c>
      <c r="E5">
        <v>37.6</v>
      </c>
      <c r="J5" s="2" t="s">
        <v>116</v>
      </c>
      <c r="K5" s="2">
        <v>0.64944883252085273</v>
      </c>
    </row>
    <row r="6" spans="1:18" x14ac:dyDescent="0.2">
      <c r="A6">
        <v>5</v>
      </c>
      <c r="B6">
        <v>150</v>
      </c>
      <c r="C6">
        <v>16.399999999999999</v>
      </c>
      <c r="D6">
        <v>178</v>
      </c>
      <c r="E6">
        <v>23.99</v>
      </c>
      <c r="J6" s="2" t="s">
        <v>117</v>
      </c>
      <c r="K6" s="2">
        <v>0.6397113000908764</v>
      </c>
    </row>
    <row r="7" spans="1:18" x14ac:dyDescent="0.2">
      <c r="A7">
        <v>6</v>
      </c>
      <c r="B7">
        <v>200</v>
      </c>
      <c r="C7">
        <v>18.5</v>
      </c>
      <c r="D7">
        <v>192</v>
      </c>
      <c r="E7">
        <v>33.950000000000003</v>
      </c>
      <c r="J7" s="2" t="s">
        <v>118</v>
      </c>
      <c r="K7" s="2">
        <v>11.976398616806719</v>
      </c>
    </row>
    <row r="8" spans="1:18" ht="17" thickBot="1" x14ac:dyDescent="0.25">
      <c r="A8">
        <v>7</v>
      </c>
      <c r="B8">
        <v>228</v>
      </c>
      <c r="C8">
        <v>15.9</v>
      </c>
      <c r="D8">
        <v>177</v>
      </c>
      <c r="E8">
        <v>34.700000000000003</v>
      </c>
      <c r="J8" s="3" t="s">
        <v>119</v>
      </c>
      <c r="K8" s="3">
        <v>75</v>
      </c>
    </row>
    <row r="9" spans="1:18" x14ac:dyDescent="0.2">
      <c r="A9">
        <v>8</v>
      </c>
      <c r="B9">
        <v>248</v>
      </c>
      <c r="C9">
        <v>22.5</v>
      </c>
      <c r="D9">
        <v>200</v>
      </c>
      <c r="E9">
        <v>53.55</v>
      </c>
    </row>
    <row r="10" spans="1:18" ht="17" thickBot="1" x14ac:dyDescent="0.25">
      <c r="A10">
        <v>9</v>
      </c>
      <c r="B10">
        <v>310</v>
      </c>
      <c r="C10">
        <v>23.7</v>
      </c>
      <c r="D10">
        <v>198.2</v>
      </c>
      <c r="E10">
        <v>62</v>
      </c>
      <c r="J10" t="s">
        <v>120</v>
      </c>
    </row>
    <row r="11" spans="1:18" x14ac:dyDescent="0.2">
      <c r="A11">
        <v>10</v>
      </c>
      <c r="B11">
        <v>248</v>
      </c>
      <c r="C11">
        <v>17.2</v>
      </c>
      <c r="D11">
        <v>187</v>
      </c>
      <c r="E11">
        <v>51.1</v>
      </c>
      <c r="J11" s="4"/>
      <c r="K11" s="4" t="s">
        <v>125</v>
      </c>
      <c r="L11" s="4" t="s">
        <v>126</v>
      </c>
      <c r="M11" s="4" t="s">
        <v>127</v>
      </c>
      <c r="N11" s="4" t="s">
        <v>128</v>
      </c>
      <c r="O11" s="4" t="s">
        <v>129</v>
      </c>
    </row>
    <row r="12" spans="1:18" x14ac:dyDescent="0.2">
      <c r="A12">
        <v>11</v>
      </c>
      <c r="B12">
        <v>193</v>
      </c>
      <c r="C12">
        <v>15.6</v>
      </c>
      <c r="D12">
        <v>186</v>
      </c>
      <c r="E12">
        <v>40.75</v>
      </c>
      <c r="J12" s="2" t="s">
        <v>121</v>
      </c>
      <c r="K12" s="2">
        <v>2</v>
      </c>
      <c r="L12" s="2">
        <v>19132.798773003877</v>
      </c>
      <c r="M12" s="2">
        <v>9566.3993865019384</v>
      </c>
      <c r="N12" s="2">
        <v>66.695421780734719</v>
      </c>
      <c r="O12" s="2">
        <v>4.0836737819236999E-17</v>
      </c>
    </row>
    <row r="13" spans="1:18" x14ac:dyDescent="0.2">
      <c r="A13">
        <v>12</v>
      </c>
      <c r="B13">
        <v>248</v>
      </c>
      <c r="C13">
        <v>15</v>
      </c>
      <c r="D13">
        <v>195</v>
      </c>
      <c r="E13">
        <v>53.9</v>
      </c>
      <c r="J13" s="2" t="s">
        <v>122</v>
      </c>
      <c r="K13" s="2">
        <v>72</v>
      </c>
      <c r="L13" s="2">
        <v>10327.256915662794</v>
      </c>
      <c r="M13" s="2">
        <v>143.43412382864992</v>
      </c>
      <c r="N13" s="2"/>
      <c r="O13" s="2"/>
    </row>
    <row r="14" spans="1:18" ht="17" thickBot="1" x14ac:dyDescent="0.25">
      <c r="A14">
        <v>13</v>
      </c>
      <c r="B14">
        <v>200</v>
      </c>
      <c r="C14">
        <v>14.3</v>
      </c>
      <c r="D14">
        <v>185</v>
      </c>
      <c r="E14">
        <v>33.07</v>
      </c>
      <c r="J14" s="3" t="s">
        <v>123</v>
      </c>
      <c r="K14" s="3">
        <v>74</v>
      </c>
      <c r="L14" s="3">
        <v>29460.055688666671</v>
      </c>
      <c r="M14" s="3"/>
      <c r="N14" s="3"/>
      <c r="O14" s="3"/>
    </row>
    <row r="15" spans="1:18" ht="17" thickBot="1" x14ac:dyDescent="0.25">
      <c r="A15">
        <v>14</v>
      </c>
      <c r="B15">
        <v>138</v>
      </c>
      <c r="C15">
        <v>14</v>
      </c>
      <c r="D15">
        <v>168</v>
      </c>
      <c r="E15">
        <v>23.2</v>
      </c>
    </row>
    <row r="16" spans="1:18" x14ac:dyDescent="0.2">
      <c r="A16">
        <v>15</v>
      </c>
      <c r="B16">
        <v>310</v>
      </c>
      <c r="C16">
        <v>19</v>
      </c>
      <c r="D16">
        <v>203</v>
      </c>
      <c r="E16">
        <v>40</v>
      </c>
      <c r="J16" s="4"/>
      <c r="K16" s="4" t="s">
        <v>130</v>
      </c>
      <c r="L16" s="4" t="s">
        <v>118</v>
      </c>
      <c r="M16" s="4" t="s">
        <v>131</v>
      </c>
      <c r="N16" s="4" t="s">
        <v>132</v>
      </c>
      <c r="O16" s="4" t="s">
        <v>133</v>
      </c>
      <c r="P16" s="4" t="s">
        <v>134</v>
      </c>
      <c r="Q16" s="4" t="s">
        <v>135</v>
      </c>
      <c r="R16" s="4" t="s">
        <v>136</v>
      </c>
    </row>
    <row r="17" spans="1:18" x14ac:dyDescent="0.2">
      <c r="A17">
        <v>16</v>
      </c>
      <c r="B17">
        <v>310</v>
      </c>
      <c r="C17">
        <v>15.8</v>
      </c>
      <c r="D17">
        <v>198</v>
      </c>
      <c r="E17">
        <v>29.57</v>
      </c>
      <c r="J17" s="2" t="s">
        <v>124</v>
      </c>
      <c r="K17" s="2">
        <v>-12.28361998120403</v>
      </c>
      <c r="L17" s="2">
        <v>6.4621348870079123</v>
      </c>
      <c r="M17" s="2">
        <v>-1.9008609687024922</v>
      </c>
      <c r="N17" s="2">
        <v>6.1323129560787421E-2</v>
      </c>
      <c r="O17" s="2">
        <v>-25.165650441308934</v>
      </c>
      <c r="P17" s="2">
        <v>0.59841047890087573</v>
      </c>
      <c r="Q17" s="2">
        <v>-25.165650441308934</v>
      </c>
      <c r="R17" s="2">
        <v>0.59841047890087573</v>
      </c>
    </row>
    <row r="18" spans="1:18" x14ac:dyDescent="0.2">
      <c r="A18">
        <v>17</v>
      </c>
      <c r="B18">
        <v>268</v>
      </c>
      <c r="C18">
        <v>19</v>
      </c>
      <c r="D18">
        <v>196</v>
      </c>
      <c r="E18">
        <v>46.994999999999997</v>
      </c>
      <c r="J18" s="2" t="s">
        <v>5</v>
      </c>
      <c r="K18" s="2">
        <v>0.16877043352606236</v>
      </c>
      <c r="L18" s="2">
        <v>2.0032853183953002E-2</v>
      </c>
      <c r="M18" s="2">
        <v>8.4246827936248856</v>
      </c>
      <c r="N18" s="2">
        <v>2.4697369317968084E-12</v>
      </c>
      <c r="O18" s="2">
        <v>0.12883567056756579</v>
      </c>
      <c r="P18" s="2">
        <v>0.20870519648455893</v>
      </c>
      <c r="Q18" s="2">
        <v>0.12883567056756579</v>
      </c>
      <c r="R18" s="2">
        <v>0.20870519648455893</v>
      </c>
    </row>
    <row r="19" spans="1:18" ht="17" thickBot="1" x14ac:dyDescent="0.25">
      <c r="A19">
        <v>18</v>
      </c>
      <c r="B19">
        <v>272</v>
      </c>
      <c r="C19">
        <v>16</v>
      </c>
      <c r="D19">
        <v>184</v>
      </c>
      <c r="E19">
        <v>38.994999999999997</v>
      </c>
      <c r="J19" s="3" t="s">
        <v>9</v>
      </c>
      <c r="K19" s="3">
        <v>0.52510823188939282</v>
      </c>
      <c r="L19" s="3">
        <v>0.44782436111705481</v>
      </c>
      <c r="M19" s="3">
        <v>1.1725762988408241</v>
      </c>
      <c r="N19" s="3">
        <v>0.24483077828062957</v>
      </c>
      <c r="O19" s="3">
        <v>-0.3676133162610854</v>
      </c>
      <c r="P19" s="3">
        <v>1.4178297800398711</v>
      </c>
      <c r="Q19" s="3">
        <v>-0.3676133162610854</v>
      </c>
      <c r="R19" s="3">
        <v>1.4178297800398711</v>
      </c>
    </row>
    <row r="20" spans="1:18" x14ac:dyDescent="0.2">
      <c r="A20">
        <v>19</v>
      </c>
      <c r="B20">
        <v>304</v>
      </c>
      <c r="C20">
        <v>19</v>
      </c>
      <c r="D20">
        <v>201</v>
      </c>
      <c r="E20">
        <v>46.795000000000002</v>
      </c>
    </row>
    <row r="21" spans="1:18" x14ac:dyDescent="0.2">
      <c r="A21">
        <v>20</v>
      </c>
      <c r="B21">
        <v>420</v>
      </c>
      <c r="C21">
        <v>26</v>
      </c>
      <c r="D21">
        <v>204</v>
      </c>
      <c r="E21">
        <v>75.194999999999993</v>
      </c>
    </row>
    <row r="22" spans="1:18" x14ac:dyDescent="0.2">
      <c r="A22">
        <v>21</v>
      </c>
      <c r="B22">
        <v>160</v>
      </c>
      <c r="C22">
        <v>15.8</v>
      </c>
      <c r="D22">
        <v>194</v>
      </c>
      <c r="E22">
        <v>22.09</v>
      </c>
    </row>
    <row r="23" spans="1:18" x14ac:dyDescent="0.2">
      <c r="A23">
        <v>22</v>
      </c>
      <c r="B23">
        <v>345</v>
      </c>
      <c r="C23">
        <v>31</v>
      </c>
      <c r="D23">
        <v>224</v>
      </c>
      <c r="E23">
        <v>51.7</v>
      </c>
      <c r="J23" t="s">
        <v>243</v>
      </c>
    </row>
    <row r="24" spans="1:18" ht="17" thickBot="1" x14ac:dyDescent="0.25">
      <c r="A24">
        <v>23</v>
      </c>
      <c r="B24">
        <v>305</v>
      </c>
      <c r="C24">
        <v>18.5</v>
      </c>
      <c r="D24">
        <v>201</v>
      </c>
      <c r="E24">
        <v>31.6</v>
      </c>
    </row>
    <row r="25" spans="1:18" x14ac:dyDescent="0.2">
      <c r="A25">
        <v>24</v>
      </c>
      <c r="B25">
        <v>275</v>
      </c>
      <c r="C25">
        <v>16.8</v>
      </c>
      <c r="D25">
        <v>188</v>
      </c>
      <c r="E25">
        <v>25</v>
      </c>
      <c r="J25" s="4" t="s">
        <v>244</v>
      </c>
      <c r="K25" s="4" t="s">
        <v>314</v>
      </c>
      <c r="L25" s="4" t="s">
        <v>279</v>
      </c>
    </row>
    <row r="26" spans="1:18" x14ac:dyDescent="0.2">
      <c r="A26">
        <v>25</v>
      </c>
      <c r="B26">
        <v>287</v>
      </c>
      <c r="C26">
        <v>16</v>
      </c>
      <c r="D26">
        <v>204</v>
      </c>
      <c r="E26">
        <v>26.98</v>
      </c>
      <c r="J26" s="2">
        <v>1</v>
      </c>
      <c r="K26" s="2">
        <v>46.89941626319721</v>
      </c>
      <c r="L26" s="2">
        <v>-2.4994162631972117</v>
      </c>
    </row>
    <row r="27" spans="1:18" x14ac:dyDescent="0.2">
      <c r="A27">
        <v>26</v>
      </c>
      <c r="B27">
        <v>168</v>
      </c>
      <c r="C27">
        <v>16</v>
      </c>
      <c r="D27">
        <v>193</v>
      </c>
      <c r="E27">
        <v>33.75</v>
      </c>
      <c r="J27" s="2">
        <v>2</v>
      </c>
      <c r="K27" s="2">
        <v>28.570665818474492</v>
      </c>
      <c r="L27" s="2">
        <v>-2.6706658184744931</v>
      </c>
    </row>
    <row r="28" spans="1:18" x14ac:dyDescent="0.2">
      <c r="A28">
        <v>27</v>
      </c>
      <c r="B28">
        <v>363</v>
      </c>
      <c r="C28">
        <v>17</v>
      </c>
      <c r="D28">
        <v>197.8</v>
      </c>
      <c r="E28">
        <v>29.47</v>
      </c>
      <c r="J28" s="2">
        <v>3</v>
      </c>
      <c r="K28" s="2">
        <v>31.514950913662371</v>
      </c>
      <c r="L28" s="2">
        <v>1.4850490863376287</v>
      </c>
    </row>
    <row r="29" spans="1:18" x14ac:dyDescent="0.2">
      <c r="A29">
        <v>28</v>
      </c>
      <c r="B29">
        <v>600</v>
      </c>
      <c r="C29">
        <v>19</v>
      </c>
      <c r="D29">
        <v>176.7</v>
      </c>
      <c r="E29">
        <v>129.94999999999999</v>
      </c>
      <c r="J29" s="2">
        <v>4</v>
      </c>
      <c r="K29" s="2">
        <v>42.601288703193553</v>
      </c>
      <c r="L29" s="2">
        <v>-5.001288703193552</v>
      </c>
    </row>
    <row r="30" spans="1:18" x14ac:dyDescent="0.2">
      <c r="A30">
        <v>29</v>
      </c>
      <c r="B30">
        <v>150</v>
      </c>
      <c r="C30">
        <v>20</v>
      </c>
      <c r="D30">
        <v>203</v>
      </c>
      <c r="E30">
        <v>27.04</v>
      </c>
      <c r="J30" s="2">
        <v>5</v>
      </c>
      <c r="K30" s="2">
        <v>21.643720050691364</v>
      </c>
      <c r="L30" s="2">
        <v>2.3462799493086344</v>
      </c>
    </row>
    <row r="31" spans="1:18" x14ac:dyDescent="0.2">
      <c r="A31">
        <v>30</v>
      </c>
      <c r="B31">
        <v>293</v>
      </c>
      <c r="C31">
        <v>25</v>
      </c>
      <c r="D31">
        <v>193.5</v>
      </c>
      <c r="E31">
        <v>30.49</v>
      </c>
      <c r="J31" s="2">
        <v>6</v>
      </c>
      <c r="K31" s="2">
        <v>31.18496901396221</v>
      </c>
      <c r="L31" s="2">
        <v>2.7650309860377931</v>
      </c>
    </row>
    <row r="32" spans="1:18" x14ac:dyDescent="0.2">
      <c r="A32">
        <v>31</v>
      </c>
      <c r="B32">
        <v>300</v>
      </c>
      <c r="C32">
        <v>26</v>
      </c>
      <c r="D32">
        <v>224.2</v>
      </c>
      <c r="E32">
        <v>29.47</v>
      </c>
      <c r="J32" s="2">
        <v>7</v>
      </c>
      <c r="K32" s="2">
        <v>34.545259749779532</v>
      </c>
      <c r="L32" s="2">
        <v>0.15474025022047044</v>
      </c>
    </row>
    <row r="33" spans="1:12" x14ac:dyDescent="0.2">
      <c r="A33">
        <v>32</v>
      </c>
      <c r="B33">
        <v>107</v>
      </c>
      <c r="C33">
        <v>12.4</v>
      </c>
      <c r="D33">
        <v>172</v>
      </c>
      <c r="E33">
        <v>17.95</v>
      </c>
      <c r="J33" s="2">
        <v>8</v>
      </c>
      <c r="K33" s="2">
        <v>41.386382750770771</v>
      </c>
      <c r="L33" s="2">
        <v>12.163617249229226</v>
      </c>
    </row>
    <row r="34" spans="1:12" x14ac:dyDescent="0.2">
      <c r="A34">
        <v>33</v>
      </c>
      <c r="B34">
        <v>310</v>
      </c>
      <c r="C34">
        <v>15.7</v>
      </c>
      <c r="D34">
        <v>183.2</v>
      </c>
      <c r="E34">
        <v>26.67</v>
      </c>
      <c r="J34" s="2">
        <v>9</v>
      </c>
      <c r="K34" s="2">
        <v>52.480279507653911</v>
      </c>
      <c r="L34" s="2">
        <v>9.5197204923460887</v>
      </c>
    </row>
    <row r="35" spans="1:12" x14ac:dyDescent="0.2">
      <c r="A35">
        <v>34</v>
      </c>
      <c r="B35">
        <v>288</v>
      </c>
      <c r="C35">
        <v>16</v>
      </c>
      <c r="D35">
        <v>203</v>
      </c>
      <c r="E35">
        <v>27.8</v>
      </c>
      <c r="J35" s="2">
        <v>10</v>
      </c>
      <c r="K35" s="2">
        <v>38.603309121756993</v>
      </c>
      <c r="L35" s="2">
        <v>12.496690878243008</v>
      </c>
    </row>
    <row r="36" spans="1:12" x14ac:dyDescent="0.2">
      <c r="A36">
        <v>35</v>
      </c>
      <c r="B36">
        <v>158</v>
      </c>
      <c r="C36">
        <v>11.9</v>
      </c>
      <c r="D36">
        <v>177</v>
      </c>
      <c r="E36">
        <v>19.75</v>
      </c>
      <c r="J36" s="2">
        <v>11</v>
      </c>
      <c r="K36" s="2">
        <v>28.480762106800533</v>
      </c>
      <c r="L36" s="2">
        <v>12.269237893199467</v>
      </c>
    </row>
    <row r="37" spans="1:12" x14ac:dyDescent="0.2">
      <c r="A37">
        <v>36</v>
      </c>
      <c r="B37">
        <v>192</v>
      </c>
      <c r="C37">
        <v>17.100000000000001</v>
      </c>
      <c r="D37">
        <v>192</v>
      </c>
      <c r="E37">
        <v>23.87</v>
      </c>
      <c r="J37" s="2">
        <v>12</v>
      </c>
      <c r="K37" s="2">
        <v>37.448071011600327</v>
      </c>
      <c r="L37" s="2">
        <v>16.451928988399672</v>
      </c>
    </row>
    <row r="38" spans="1:12" x14ac:dyDescent="0.2">
      <c r="A38">
        <v>37</v>
      </c>
      <c r="B38">
        <v>184</v>
      </c>
      <c r="C38">
        <v>15.3</v>
      </c>
      <c r="D38">
        <v>181</v>
      </c>
      <c r="E38">
        <v>24.45</v>
      </c>
      <c r="J38" s="2">
        <v>13</v>
      </c>
      <c r="K38" s="2">
        <v>28.979514440026762</v>
      </c>
      <c r="L38" s="2">
        <v>4.0904855599732386</v>
      </c>
    </row>
    <row r="39" spans="1:12" x14ac:dyDescent="0.2">
      <c r="A39">
        <v>38</v>
      </c>
      <c r="B39">
        <v>120</v>
      </c>
      <c r="C39">
        <v>11.9</v>
      </c>
      <c r="D39">
        <v>173</v>
      </c>
      <c r="E39">
        <v>15.195</v>
      </c>
      <c r="J39" s="2">
        <v>14</v>
      </c>
      <c r="K39" s="2">
        <v>18.358215091844073</v>
      </c>
      <c r="L39" s="2">
        <v>4.8417849081559261</v>
      </c>
    </row>
    <row r="40" spans="1:12" x14ac:dyDescent="0.2">
      <c r="A40">
        <v>39</v>
      </c>
      <c r="B40">
        <v>178</v>
      </c>
      <c r="C40">
        <v>18.5</v>
      </c>
      <c r="D40">
        <v>185.4</v>
      </c>
      <c r="E40">
        <v>22.65</v>
      </c>
      <c r="J40" s="2">
        <v>15</v>
      </c>
      <c r="K40" s="2">
        <v>50.012270817773768</v>
      </c>
      <c r="L40" s="2">
        <v>-10.012270817773768</v>
      </c>
    </row>
    <row r="41" spans="1:12" x14ac:dyDescent="0.2">
      <c r="A41">
        <v>40</v>
      </c>
      <c r="B41">
        <v>300</v>
      </c>
      <c r="C41">
        <v>18.5</v>
      </c>
      <c r="D41">
        <v>190</v>
      </c>
      <c r="E41">
        <v>36.4</v>
      </c>
      <c r="J41" s="2">
        <v>16</v>
      </c>
      <c r="K41" s="2">
        <v>48.33192447572771</v>
      </c>
      <c r="L41" s="2">
        <v>-18.76192447572771</v>
      </c>
    </row>
    <row r="42" spans="1:12" x14ac:dyDescent="0.2">
      <c r="A42">
        <v>41</v>
      </c>
      <c r="B42">
        <v>247</v>
      </c>
      <c r="C42">
        <v>18.399999999999999</v>
      </c>
      <c r="D42">
        <v>195</v>
      </c>
      <c r="E42">
        <v>51.1</v>
      </c>
      <c r="J42" s="2">
        <v>17</v>
      </c>
      <c r="K42" s="2">
        <v>42.923912609679149</v>
      </c>
      <c r="L42" s="2">
        <v>4.071087390320848</v>
      </c>
    </row>
    <row r="43" spans="1:12" x14ac:dyDescent="0.2">
      <c r="A43">
        <v>42</v>
      </c>
      <c r="B43">
        <v>293</v>
      </c>
      <c r="C43">
        <v>20</v>
      </c>
      <c r="D43">
        <v>189</v>
      </c>
      <c r="E43">
        <v>32.049999999999997</v>
      </c>
      <c r="J43" s="2">
        <v>18</v>
      </c>
      <c r="K43" s="2">
        <v>42.023669648115224</v>
      </c>
      <c r="L43" s="2">
        <v>-3.0286696481152262</v>
      </c>
    </row>
    <row r="44" spans="1:12" x14ac:dyDescent="0.2">
      <c r="A44">
        <v>43</v>
      </c>
      <c r="B44">
        <v>215</v>
      </c>
      <c r="C44">
        <v>18.5</v>
      </c>
      <c r="D44">
        <v>196</v>
      </c>
      <c r="E44">
        <v>39.9</v>
      </c>
      <c r="J44" s="2">
        <v>19</v>
      </c>
      <c r="K44" s="2">
        <v>48.999648216617388</v>
      </c>
      <c r="L44" s="2">
        <v>-2.204648216617386</v>
      </c>
    </row>
    <row r="45" spans="1:12" x14ac:dyDescent="0.2">
      <c r="A45">
        <v>44</v>
      </c>
      <c r="B45">
        <v>416</v>
      </c>
      <c r="C45">
        <v>22.5</v>
      </c>
      <c r="D45">
        <v>206</v>
      </c>
      <c r="E45">
        <v>75.45</v>
      </c>
      <c r="J45" s="2">
        <v>20</v>
      </c>
      <c r="K45" s="2">
        <v>72.252776128866373</v>
      </c>
      <c r="L45" s="2">
        <v>2.9422238711336206</v>
      </c>
    </row>
    <row r="46" spans="1:12" x14ac:dyDescent="0.2">
      <c r="A46">
        <v>45</v>
      </c>
      <c r="B46">
        <v>295</v>
      </c>
      <c r="C46">
        <v>17.2</v>
      </c>
      <c r="D46">
        <v>193</v>
      </c>
      <c r="E46">
        <v>44.15</v>
      </c>
      <c r="J46" s="2">
        <v>21</v>
      </c>
      <c r="K46" s="2">
        <v>23.016359446818356</v>
      </c>
      <c r="L46" s="2">
        <v>-0.92635944681835625</v>
      </c>
    </row>
    <row r="47" spans="1:12" x14ac:dyDescent="0.2">
      <c r="A47">
        <v>46</v>
      </c>
      <c r="B47">
        <v>305</v>
      </c>
      <c r="C47">
        <v>20</v>
      </c>
      <c r="D47">
        <v>201</v>
      </c>
      <c r="E47">
        <v>46.31</v>
      </c>
      <c r="J47" s="2">
        <v>22</v>
      </c>
      <c r="K47" s="2">
        <v>62.220534773858652</v>
      </c>
      <c r="L47" s="2">
        <v>-10.52053477385865</v>
      </c>
    </row>
    <row r="48" spans="1:12" x14ac:dyDescent="0.2">
      <c r="A48">
        <v>47</v>
      </c>
      <c r="B48">
        <v>450</v>
      </c>
      <c r="C48">
        <v>30</v>
      </c>
      <c r="D48">
        <v>210</v>
      </c>
      <c r="E48">
        <v>75.83</v>
      </c>
      <c r="J48" s="2">
        <v>23</v>
      </c>
      <c r="K48" s="2">
        <v>48.905864534198756</v>
      </c>
      <c r="L48" s="2">
        <v>-17.305864534198754</v>
      </c>
    </row>
    <row r="49" spans="1:12" x14ac:dyDescent="0.2">
      <c r="A49">
        <v>48</v>
      </c>
      <c r="B49">
        <v>255</v>
      </c>
      <c r="C49">
        <v>16.399999999999999</v>
      </c>
      <c r="D49">
        <v>185</v>
      </c>
      <c r="E49">
        <v>41.4</v>
      </c>
      <c r="J49" s="2">
        <v>24</v>
      </c>
      <c r="K49" s="2">
        <v>42.950067534204912</v>
      </c>
      <c r="L49" s="2">
        <v>-17.950067534204912</v>
      </c>
    </row>
    <row r="50" spans="1:12" x14ac:dyDescent="0.2">
      <c r="A50">
        <v>49</v>
      </c>
      <c r="B50">
        <v>255</v>
      </c>
      <c r="C50">
        <v>21.1</v>
      </c>
      <c r="D50">
        <v>189.4</v>
      </c>
      <c r="E50">
        <v>54.05</v>
      </c>
      <c r="J50" s="2">
        <v>25</v>
      </c>
      <c r="K50" s="2">
        <v>44.55522615100616</v>
      </c>
      <c r="L50" s="2">
        <v>-17.575226151006159</v>
      </c>
    </row>
    <row r="51" spans="1:12" x14ac:dyDescent="0.2">
      <c r="A51">
        <v>50</v>
      </c>
      <c r="B51">
        <v>362</v>
      </c>
      <c r="C51">
        <v>21.1</v>
      </c>
      <c r="D51">
        <v>182</v>
      </c>
      <c r="E51">
        <v>91</v>
      </c>
      <c r="J51" s="2">
        <v>26</v>
      </c>
      <c r="K51" s="2">
        <v>24.471544561404734</v>
      </c>
      <c r="L51" s="2">
        <v>9.278455438595266</v>
      </c>
    </row>
    <row r="52" spans="1:12" x14ac:dyDescent="0.2">
      <c r="A52">
        <v>51</v>
      </c>
      <c r="B52">
        <v>255</v>
      </c>
      <c r="C52">
        <v>17.399999999999999</v>
      </c>
      <c r="D52">
        <v>187</v>
      </c>
      <c r="E52">
        <v>42.5</v>
      </c>
      <c r="J52" s="2">
        <v>27</v>
      </c>
      <c r="K52" s="2">
        <v>57.90688733087628</v>
      </c>
      <c r="L52" s="2">
        <v>-28.436887330876282</v>
      </c>
    </row>
    <row r="53" spans="1:12" x14ac:dyDescent="0.2">
      <c r="A53">
        <v>52</v>
      </c>
      <c r="B53">
        <v>329</v>
      </c>
      <c r="C53">
        <v>24.6</v>
      </c>
      <c r="D53">
        <v>189</v>
      </c>
      <c r="E53">
        <v>55.7</v>
      </c>
      <c r="J53" s="2">
        <v>28</v>
      </c>
      <c r="K53" s="2">
        <v>98.955696540331857</v>
      </c>
      <c r="L53" s="2">
        <v>30.994303459668131</v>
      </c>
    </row>
    <row r="54" spans="1:12" x14ac:dyDescent="0.2">
      <c r="A54">
        <v>53</v>
      </c>
      <c r="B54">
        <v>362</v>
      </c>
      <c r="C54">
        <v>23.2</v>
      </c>
      <c r="D54">
        <v>199</v>
      </c>
      <c r="E54">
        <v>94.25</v>
      </c>
      <c r="J54" s="2">
        <v>29</v>
      </c>
      <c r="K54" s="2">
        <v>23.534109685493181</v>
      </c>
      <c r="L54" s="2">
        <v>3.5058903145068179</v>
      </c>
    </row>
    <row r="55" spans="1:12" x14ac:dyDescent="0.2">
      <c r="A55">
        <v>54</v>
      </c>
      <c r="B55">
        <v>154</v>
      </c>
      <c r="C55">
        <v>15.9</v>
      </c>
      <c r="D55">
        <v>173</v>
      </c>
      <c r="E55">
        <v>22.85</v>
      </c>
      <c r="J55" s="2">
        <v>30</v>
      </c>
      <c r="K55" s="2">
        <v>50.293822839167063</v>
      </c>
      <c r="L55" s="2">
        <v>-19.803822839167065</v>
      </c>
    </row>
    <row r="56" spans="1:12" x14ac:dyDescent="0.2">
      <c r="A56">
        <v>55</v>
      </c>
      <c r="B56">
        <v>124</v>
      </c>
      <c r="C56">
        <v>13.2</v>
      </c>
      <c r="D56">
        <v>182</v>
      </c>
      <c r="E56">
        <v>17.89</v>
      </c>
      <c r="J56" s="2">
        <v>31</v>
      </c>
      <c r="K56" s="2">
        <v>52.000324105738898</v>
      </c>
      <c r="L56" s="2">
        <v>-22.530324105738899</v>
      </c>
    </row>
    <row r="57" spans="1:12" x14ac:dyDescent="0.2">
      <c r="A57">
        <v>56</v>
      </c>
      <c r="B57">
        <v>182</v>
      </c>
      <c r="C57">
        <v>16.2</v>
      </c>
      <c r="D57">
        <v>193</v>
      </c>
      <c r="E57">
        <v>24.1</v>
      </c>
      <c r="J57" s="2">
        <v>32</v>
      </c>
      <c r="K57" s="2">
        <v>12.286158481513114</v>
      </c>
      <c r="L57" s="2">
        <v>5.6638415184868851</v>
      </c>
    </row>
    <row r="58" spans="1:12" x14ac:dyDescent="0.2">
      <c r="A58">
        <v>57</v>
      </c>
      <c r="B58">
        <v>170</v>
      </c>
      <c r="C58">
        <v>14.5</v>
      </c>
      <c r="D58">
        <v>185</v>
      </c>
      <c r="E58">
        <v>25.2</v>
      </c>
      <c r="J58" s="2">
        <v>33</v>
      </c>
      <c r="K58" s="2">
        <v>48.279413652538764</v>
      </c>
      <c r="L58" s="2">
        <v>-21.609413652538763</v>
      </c>
    </row>
    <row r="59" spans="1:12" x14ac:dyDescent="0.2">
      <c r="A59">
        <v>58</v>
      </c>
      <c r="B59">
        <v>300</v>
      </c>
      <c r="C59">
        <v>18.5</v>
      </c>
      <c r="D59">
        <v>193</v>
      </c>
      <c r="E59">
        <v>34.25</v>
      </c>
      <c r="J59" s="2">
        <v>34</v>
      </c>
      <c r="K59" s="2">
        <v>44.723996584532223</v>
      </c>
      <c r="L59" s="2">
        <v>-16.923996584532222</v>
      </c>
    </row>
    <row r="60" spans="1:12" x14ac:dyDescent="0.2">
      <c r="A60">
        <v>59</v>
      </c>
      <c r="B60">
        <v>265</v>
      </c>
      <c r="C60">
        <v>17</v>
      </c>
      <c r="D60">
        <v>172</v>
      </c>
      <c r="E60">
        <v>59</v>
      </c>
      <c r="J60" s="2">
        <v>35</v>
      </c>
      <c r="K60" s="2">
        <v>20.630896475397599</v>
      </c>
      <c r="L60" s="2">
        <v>-0.88089647539759852</v>
      </c>
    </row>
    <row r="61" spans="1:12" x14ac:dyDescent="0.2">
      <c r="A61">
        <v>60</v>
      </c>
      <c r="B61">
        <v>335</v>
      </c>
      <c r="C61">
        <v>17</v>
      </c>
      <c r="D61">
        <v>194</v>
      </c>
      <c r="E61">
        <v>66.8</v>
      </c>
      <c r="J61" s="2">
        <v>36</v>
      </c>
      <c r="K61" s="2">
        <v>29.099654021108563</v>
      </c>
      <c r="L61" s="2">
        <v>-5.229654021108562</v>
      </c>
    </row>
    <row r="62" spans="1:12" x14ac:dyDescent="0.2">
      <c r="A62">
        <v>61</v>
      </c>
      <c r="B62">
        <v>268</v>
      </c>
      <c r="C62">
        <v>15.9</v>
      </c>
      <c r="D62">
        <v>181</v>
      </c>
      <c r="E62">
        <v>27.495000000000001</v>
      </c>
      <c r="J62" s="2">
        <v>37</v>
      </c>
      <c r="K62" s="2">
        <v>26.804295735499153</v>
      </c>
      <c r="L62" s="2">
        <v>-2.3542957354991536</v>
      </c>
    </row>
    <row r="63" spans="1:12" x14ac:dyDescent="0.2">
      <c r="A63">
        <v>62</v>
      </c>
      <c r="B63">
        <v>182</v>
      </c>
      <c r="C63">
        <v>16.600000000000001</v>
      </c>
      <c r="D63">
        <v>182</v>
      </c>
      <c r="E63">
        <v>24.495000000000001</v>
      </c>
      <c r="J63" s="2">
        <v>38</v>
      </c>
      <c r="K63" s="2">
        <v>14.217620001407226</v>
      </c>
      <c r="L63" s="2">
        <v>0.9773799985927738</v>
      </c>
    </row>
    <row r="64" spans="1:12" x14ac:dyDescent="0.2">
      <c r="A64">
        <v>63</v>
      </c>
      <c r="B64">
        <v>182</v>
      </c>
      <c r="C64">
        <v>18.5</v>
      </c>
      <c r="D64">
        <v>191</v>
      </c>
      <c r="E64">
        <v>26.645</v>
      </c>
      <c r="J64" s="2">
        <v>39</v>
      </c>
      <c r="K64" s="2">
        <v>27.472019476388837</v>
      </c>
      <c r="L64" s="2">
        <v>-4.8220194763888387</v>
      </c>
    </row>
    <row r="65" spans="1:12" x14ac:dyDescent="0.2">
      <c r="A65">
        <v>64</v>
      </c>
      <c r="B65">
        <v>139</v>
      </c>
      <c r="C65">
        <v>13.2</v>
      </c>
      <c r="D65">
        <v>183</v>
      </c>
      <c r="E65">
        <v>19.600000000000001</v>
      </c>
      <c r="J65" s="2">
        <v>40</v>
      </c>
      <c r="K65" s="2">
        <v>48.062012366568453</v>
      </c>
      <c r="L65" s="2">
        <v>-11.662012366568455</v>
      </c>
    </row>
    <row r="66" spans="1:12" x14ac:dyDescent="0.2">
      <c r="A66">
        <v>65</v>
      </c>
      <c r="B66">
        <v>176</v>
      </c>
      <c r="C66">
        <v>15.9</v>
      </c>
      <c r="D66">
        <v>181</v>
      </c>
      <c r="E66">
        <v>25.85</v>
      </c>
      <c r="J66" s="2">
        <v>41</v>
      </c>
      <c r="K66" s="2">
        <v>39.064668566498199</v>
      </c>
      <c r="L66" s="2">
        <v>12.035331433501803</v>
      </c>
    </row>
    <row r="67" spans="1:12" x14ac:dyDescent="0.2">
      <c r="A67">
        <v>66</v>
      </c>
      <c r="B67">
        <v>203</v>
      </c>
      <c r="C67">
        <v>14.5</v>
      </c>
      <c r="D67">
        <v>192</v>
      </c>
      <c r="E67">
        <v>24.295000000000002</v>
      </c>
      <c r="J67" s="2">
        <v>42</v>
      </c>
      <c r="K67" s="2">
        <v>47.668281679720096</v>
      </c>
      <c r="L67" s="2">
        <v>-15.618281679720099</v>
      </c>
    </row>
    <row r="68" spans="1:12" x14ac:dyDescent="0.2">
      <c r="A68">
        <v>67</v>
      </c>
      <c r="B68">
        <v>150</v>
      </c>
      <c r="C68">
        <v>23</v>
      </c>
      <c r="D68">
        <v>190</v>
      </c>
      <c r="E68">
        <v>36.020000000000003</v>
      </c>
      <c r="J68" s="2">
        <v>43</v>
      </c>
      <c r="K68" s="2">
        <v>33.716525516853146</v>
      </c>
      <c r="L68" s="2">
        <v>6.1834744831468527</v>
      </c>
    </row>
    <row r="69" spans="1:12" x14ac:dyDescent="0.2">
      <c r="A69">
        <v>68</v>
      </c>
      <c r="B69">
        <v>228</v>
      </c>
      <c r="C69">
        <v>13.2</v>
      </c>
      <c r="D69">
        <v>168</v>
      </c>
      <c r="E69">
        <v>28.594999999999999</v>
      </c>
      <c r="J69" s="2">
        <v>44</v>
      </c>
      <c r="K69" s="2">
        <v>69.739815583149252</v>
      </c>
      <c r="L69" s="2">
        <v>5.7101844168507512</v>
      </c>
    </row>
    <row r="70" spans="1:12" x14ac:dyDescent="0.2">
      <c r="A70">
        <v>69</v>
      </c>
      <c r="B70">
        <v>147</v>
      </c>
      <c r="C70">
        <v>13.2</v>
      </c>
      <c r="D70">
        <v>168</v>
      </c>
      <c r="E70">
        <v>23.195</v>
      </c>
      <c r="J70" s="2">
        <v>45</v>
      </c>
      <c r="K70" s="2">
        <v>46.535519497481921</v>
      </c>
      <c r="L70" s="2">
        <v>-2.3855194974819227</v>
      </c>
    </row>
    <row r="71" spans="1:12" x14ac:dyDescent="0.2">
      <c r="A71">
        <v>70</v>
      </c>
      <c r="B71">
        <v>174</v>
      </c>
      <c r="C71">
        <v>14.5</v>
      </c>
      <c r="D71">
        <v>169</v>
      </c>
      <c r="E71">
        <v>20.895</v>
      </c>
      <c r="J71" s="2">
        <v>46</v>
      </c>
      <c r="K71" s="2">
        <v>49.693526882032842</v>
      </c>
      <c r="L71" s="2">
        <v>-3.3835268820328395</v>
      </c>
    </row>
    <row r="72" spans="1:12" x14ac:dyDescent="0.2">
      <c r="A72">
        <v>71</v>
      </c>
      <c r="B72">
        <v>147</v>
      </c>
      <c r="C72">
        <v>13.2</v>
      </c>
      <c r="D72">
        <v>185</v>
      </c>
      <c r="E72">
        <v>18.895</v>
      </c>
      <c r="J72" s="2">
        <v>47</v>
      </c>
      <c r="K72" s="2">
        <v>79.416322062205808</v>
      </c>
      <c r="L72" s="2">
        <v>-3.5863220622058094</v>
      </c>
    </row>
    <row r="73" spans="1:12" x14ac:dyDescent="0.2">
      <c r="A73">
        <v>72</v>
      </c>
      <c r="B73">
        <v>150</v>
      </c>
      <c r="C73">
        <v>18.5</v>
      </c>
      <c r="D73">
        <v>192</v>
      </c>
      <c r="E73">
        <v>25.295000000000002</v>
      </c>
      <c r="J73" s="2">
        <v>48</v>
      </c>
      <c r="K73" s="2">
        <v>39.36461557092791</v>
      </c>
      <c r="L73" s="2">
        <v>2.0353844290720886</v>
      </c>
    </row>
    <row r="74" spans="1:12" x14ac:dyDescent="0.2">
      <c r="A74">
        <v>73</v>
      </c>
      <c r="B74">
        <v>187</v>
      </c>
      <c r="C74">
        <v>14.2</v>
      </c>
      <c r="D74">
        <v>174</v>
      </c>
      <c r="E74">
        <v>33.700000000000003</v>
      </c>
      <c r="J74" s="2">
        <v>49</v>
      </c>
      <c r="K74" s="2">
        <v>41.832624260808061</v>
      </c>
      <c r="L74" s="2">
        <v>12.217375739191937</v>
      </c>
    </row>
    <row r="75" spans="1:12" x14ac:dyDescent="0.2">
      <c r="A75">
        <v>74</v>
      </c>
      <c r="B75">
        <v>250</v>
      </c>
      <c r="C75">
        <v>14.5</v>
      </c>
      <c r="D75">
        <v>187</v>
      </c>
      <c r="E75">
        <v>36.049999999999997</v>
      </c>
      <c r="J75" s="2">
        <v>50</v>
      </c>
      <c r="K75" s="2">
        <v>59.891060648096726</v>
      </c>
      <c r="L75" s="2">
        <v>31.108939351903274</v>
      </c>
    </row>
    <row r="76" spans="1:12" x14ac:dyDescent="0.2">
      <c r="A76">
        <v>75</v>
      </c>
      <c r="B76">
        <v>168</v>
      </c>
      <c r="C76">
        <v>14.5</v>
      </c>
      <c r="D76">
        <v>187</v>
      </c>
      <c r="E76">
        <v>39.65</v>
      </c>
      <c r="J76" s="2">
        <v>51</v>
      </c>
      <c r="K76" s="2">
        <v>39.889723802817301</v>
      </c>
      <c r="L76" s="2">
        <v>2.6102761971826993</v>
      </c>
    </row>
    <row r="77" spans="1:12" x14ac:dyDescent="0.2">
      <c r="J77" s="2">
        <v>52</v>
      </c>
      <c r="K77" s="2">
        <v>56.15951515334956</v>
      </c>
      <c r="L77" s="2">
        <v>-0.45951515334955673</v>
      </c>
    </row>
    <row r="78" spans="1:12" x14ac:dyDescent="0.2">
      <c r="J78" s="2">
        <v>53</v>
      </c>
      <c r="K78" s="2">
        <v>60.993787935064454</v>
      </c>
      <c r="L78" s="2">
        <v>33.256212064935546</v>
      </c>
    </row>
    <row r="79" spans="1:12" x14ac:dyDescent="0.2">
      <c r="J79" s="2">
        <v>54</v>
      </c>
      <c r="K79" s="2">
        <v>22.056247668850922</v>
      </c>
      <c r="L79" s="2">
        <v>0.79375233114907928</v>
      </c>
    </row>
    <row r="80" spans="1:12" x14ac:dyDescent="0.2">
      <c r="J80" s="2">
        <v>55</v>
      </c>
      <c r="K80" s="2">
        <v>15.575342436967688</v>
      </c>
      <c r="L80" s="2">
        <v>2.3146575630323127</v>
      </c>
    </row>
    <row r="81" spans="10:12" x14ac:dyDescent="0.2">
      <c r="J81" s="2">
        <v>56</v>
      </c>
      <c r="K81" s="2">
        <v>26.939352277147485</v>
      </c>
      <c r="L81" s="2">
        <v>-2.8393522771474835</v>
      </c>
    </row>
    <row r="82" spans="10:12" x14ac:dyDescent="0.2">
      <c r="J82" s="2">
        <v>57</v>
      </c>
      <c r="K82" s="2">
        <v>24.021423080622768</v>
      </c>
      <c r="L82" s="2">
        <v>1.1785769193772317</v>
      </c>
    </row>
    <row r="83" spans="10:12" x14ac:dyDescent="0.2">
      <c r="J83" s="2">
        <v>58</v>
      </c>
      <c r="K83" s="2">
        <v>48.062012366568453</v>
      </c>
      <c r="L83" s="2">
        <v>-13.812012366568453</v>
      </c>
    </row>
    <row r="84" spans="10:12" x14ac:dyDescent="0.2">
      <c r="J84" s="2">
        <v>59</v>
      </c>
      <c r="K84" s="2">
        <v>41.367384845322171</v>
      </c>
      <c r="L84" s="2">
        <v>17.632615154677829</v>
      </c>
    </row>
    <row r="85" spans="10:12" x14ac:dyDescent="0.2">
      <c r="J85" s="2">
        <v>60</v>
      </c>
      <c r="K85" s="2">
        <v>53.181315192146535</v>
      </c>
      <c r="L85" s="2">
        <v>13.618684807853462</v>
      </c>
    </row>
    <row r="86" spans="10:12" x14ac:dyDescent="0.2">
      <c r="J86" s="2">
        <v>61</v>
      </c>
      <c r="K86" s="2">
        <v>41.296077090822031</v>
      </c>
      <c r="L86" s="2">
        <v>-13.80107709082203</v>
      </c>
    </row>
    <row r="87" spans="10:12" x14ac:dyDescent="0.2">
      <c r="J87" s="2">
        <v>62</v>
      </c>
      <c r="K87" s="2">
        <v>27.149395569903241</v>
      </c>
      <c r="L87" s="2">
        <v>-2.6543955699032402</v>
      </c>
    </row>
    <row r="88" spans="10:12" x14ac:dyDescent="0.2">
      <c r="J88" s="2">
        <v>63</v>
      </c>
      <c r="K88" s="2">
        <v>28.147101210493087</v>
      </c>
      <c r="L88" s="2">
        <v>-1.5021012104930875</v>
      </c>
    </row>
    <row r="89" spans="10:12" x14ac:dyDescent="0.2">
      <c r="J89" s="2">
        <v>64</v>
      </c>
      <c r="K89" s="2">
        <v>18.106898939858624</v>
      </c>
      <c r="L89" s="2">
        <v>1.4931010601413774</v>
      </c>
    </row>
    <row r="90" spans="10:12" x14ac:dyDescent="0.2">
      <c r="J90" s="2">
        <v>65</v>
      </c>
      <c r="K90" s="2">
        <v>25.769197206424288</v>
      </c>
      <c r="L90" s="2">
        <v>8.0802793575713849E-2</v>
      </c>
    </row>
    <row r="91" spans="10:12" x14ac:dyDescent="0.2">
      <c r="J91" s="2">
        <v>66</v>
      </c>
      <c r="K91" s="2">
        <v>29.590847386982823</v>
      </c>
      <c r="L91" s="2">
        <v>-5.2958473869828211</v>
      </c>
    </row>
    <row r="92" spans="10:12" x14ac:dyDescent="0.2">
      <c r="J92" s="2">
        <v>67</v>
      </c>
      <c r="K92" s="2">
        <v>25.109434381161357</v>
      </c>
      <c r="L92" s="2">
        <v>10.910565618838646</v>
      </c>
    </row>
    <row r="93" spans="10:12" x14ac:dyDescent="0.2">
      <c r="J93" s="2">
        <v>68</v>
      </c>
      <c r="K93" s="2">
        <v>33.12746752367817</v>
      </c>
      <c r="L93" s="2">
        <v>-4.5324675236781715</v>
      </c>
    </row>
    <row r="94" spans="10:12" x14ac:dyDescent="0.2">
      <c r="J94" s="2">
        <v>69</v>
      </c>
      <c r="K94" s="2">
        <v>19.457062408067124</v>
      </c>
      <c r="L94" s="2">
        <v>3.7379375919328766</v>
      </c>
    </row>
    <row r="95" spans="10:12" x14ac:dyDescent="0.2">
      <c r="J95" s="2">
        <v>70</v>
      </c>
      <c r="K95" s="2">
        <v>24.696504814727014</v>
      </c>
      <c r="L95" s="2">
        <v>-3.8015048147270143</v>
      </c>
    </row>
    <row r="96" spans="10:12" x14ac:dyDescent="0.2">
      <c r="J96" s="2">
        <v>71</v>
      </c>
      <c r="K96" s="2">
        <v>19.457062408067124</v>
      </c>
      <c r="L96" s="2">
        <v>-0.56206240806712415</v>
      </c>
    </row>
    <row r="97" spans="1:12" x14ac:dyDescent="0.2">
      <c r="J97" s="2">
        <v>72</v>
      </c>
      <c r="K97" s="2">
        <v>22.746447337659092</v>
      </c>
      <c r="L97" s="2">
        <v>2.54855266234091</v>
      </c>
    </row>
    <row r="98" spans="1:12" x14ac:dyDescent="0.2">
      <c r="J98" s="2">
        <v>73</v>
      </c>
      <c r="K98" s="2">
        <v>26.732987980999006</v>
      </c>
      <c r="L98" s="2">
        <v>6.9670120190009968</v>
      </c>
    </row>
    <row r="99" spans="1:12" x14ac:dyDescent="0.2">
      <c r="J99" s="2">
        <v>74</v>
      </c>
      <c r="K99" s="2">
        <v>37.523057762707758</v>
      </c>
      <c r="L99" s="2">
        <v>-1.4730577627077608</v>
      </c>
    </row>
    <row r="100" spans="1:12" ht="17" thickBot="1" x14ac:dyDescent="0.25">
      <c r="J100" s="3">
        <v>75</v>
      </c>
      <c r="K100" s="3">
        <v>23.683882213570641</v>
      </c>
      <c r="L100" s="3">
        <v>15.966117786429358</v>
      </c>
    </row>
    <row r="110" spans="1:12" ht="17" thickBot="1" x14ac:dyDescent="0.25"/>
    <row r="111" spans="1:12" x14ac:dyDescent="0.2">
      <c r="A111" s="4" t="s">
        <v>244</v>
      </c>
      <c r="B111" s="4" t="s">
        <v>315</v>
      </c>
      <c r="C111" t="s">
        <v>7</v>
      </c>
      <c r="D111" t="s">
        <v>258</v>
      </c>
      <c r="E111" t="s">
        <v>233</v>
      </c>
      <c r="F111" t="s">
        <v>234</v>
      </c>
    </row>
    <row r="112" spans="1:12" x14ac:dyDescent="0.2">
      <c r="A112" s="2">
        <v>14</v>
      </c>
      <c r="B112" s="2">
        <v>4.8417849081559261</v>
      </c>
      <c r="C112">
        <v>168</v>
      </c>
      <c r="D112" t="s">
        <v>158</v>
      </c>
      <c r="E112">
        <f>MEDIAN(B112:B136)</f>
        <v>0.9773799985927738</v>
      </c>
      <c r="F112">
        <f>MEDIAN(C112:C136)</f>
        <v>178</v>
      </c>
    </row>
    <row r="113" spans="1:7" x14ac:dyDescent="0.2">
      <c r="A113" s="2">
        <v>68</v>
      </c>
      <c r="B113" s="2">
        <v>-4.5324675236781715</v>
      </c>
      <c r="C113">
        <v>168</v>
      </c>
      <c r="D113" t="s">
        <v>159</v>
      </c>
    </row>
    <row r="114" spans="1:7" x14ac:dyDescent="0.2">
      <c r="A114" s="2">
        <v>69</v>
      </c>
      <c r="B114" s="2">
        <v>3.7379375919328766</v>
      </c>
      <c r="C114">
        <v>168</v>
      </c>
      <c r="D114" t="s">
        <v>160</v>
      </c>
    </row>
    <row r="115" spans="1:7" x14ac:dyDescent="0.2">
      <c r="A115" s="2">
        <v>70</v>
      </c>
      <c r="B115" s="2">
        <v>-3.8015048147270143</v>
      </c>
      <c r="C115">
        <v>169</v>
      </c>
      <c r="D115" t="s">
        <v>161</v>
      </c>
    </row>
    <row r="116" spans="1:7" x14ac:dyDescent="0.2">
      <c r="A116" s="2">
        <v>32</v>
      </c>
      <c r="B116" s="2">
        <v>5.6638415184868851</v>
      </c>
      <c r="C116">
        <v>172</v>
      </c>
      <c r="D116" t="s">
        <v>162</v>
      </c>
    </row>
    <row r="117" spans="1:7" x14ac:dyDescent="0.2">
      <c r="A117" s="2">
        <v>59</v>
      </c>
      <c r="B117" s="2">
        <v>17.632615154677829</v>
      </c>
      <c r="C117">
        <v>172</v>
      </c>
      <c r="D117" t="s">
        <v>163</v>
      </c>
    </row>
    <row r="118" spans="1:7" x14ac:dyDescent="0.2">
      <c r="A118" s="2">
        <v>38</v>
      </c>
      <c r="B118" s="2">
        <v>0.9773799985927738</v>
      </c>
      <c r="C118">
        <v>173</v>
      </c>
      <c r="D118" t="s">
        <v>164</v>
      </c>
    </row>
    <row r="119" spans="1:7" x14ac:dyDescent="0.2">
      <c r="A119" s="2">
        <v>54</v>
      </c>
      <c r="B119" s="2">
        <v>0.79375233114907928</v>
      </c>
      <c r="C119">
        <v>173</v>
      </c>
      <c r="D119" t="s">
        <v>165</v>
      </c>
      <c r="G119" t="s">
        <v>240</v>
      </c>
    </row>
    <row r="120" spans="1:7" x14ac:dyDescent="0.2">
      <c r="A120" s="2">
        <v>73</v>
      </c>
      <c r="B120" s="2">
        <v>6.9670120190009968</v>
      </c>
      <c r="C120">
        <v>174</v>
      </c>
      <c r="D120" t="s">
        <v>166</v>
      </c>
      <c r="G120">
        <f>(E112-E138)/(F112-F138)</f>
        <v>-0.13503880760174536</v>
      </c>
    </row>
    <row r="121" spans="1:7" x14ac:dyDescent="0.2">
      <c r="A121" s="2">
        <v>28</v>
      </c>
      <c r="B121" s="2">
        <v>30.994303459668131</v>
      </c>
      <c r="C121">
        <v>176.7</v>
      </c>
      <c r="D121" t="s">
        <v>167</v>
      </c>
    </row>
    <row r="122" spans="1:7" x14ac:dyDescent="0.2">
      <c r="A122" s="2">
        <v>7</v>
      </c>
      <c r="B122" s="2">
        <v>0.15474025022047044</v>
      </c>
      <c r="C122">
        <v>177</v>
      </c>
      <c r="D122" t="s">
        <v>168</v>
      </c>
    </row>
    <row r="123" spans="1:7" x14ac:dyDescent="0.2">
      <c r="A123" s="2">
        <v>35</v>
      </c>
      <c r="B123" s="2">
        <v>-0.88089647539759852</v>
      </c>
      <c r="C123">
        <v>177</v>
      </c>
      <c r="D123" t="s">
        <v>169</v>
      </c>
    </row>
    <row r="124" spans="1:7" x14ac:dyDescent="0.2">
      <c r="A124" s="2">
        <v>5</v>
      </c>
      <c r="B124" s="2">
        <v>2.3462799493086344</v>
      </c>
      <c r="C124">
        <v>178</v>
      </c>
      <c r="D124" t="s">
        <v>170</v>
      </c>
    </row>
    <row r="125" spans="1:7" x14ac:dyDescent="0.2">
      <c r="A125" s="2">
        <v>37</v>
      </c>
      <c r="B125" s="2">
        <v>-2.3542957354991536</v>
      </c>
      <c r="C125">
        <v>181</v>
      </c>
      <c r="D125" t="s">
        <v>171</v>
      </c>
    </row>
    <row r="126" spans="1:7" x14ac:dyDescent="0.2">
      <c r="A126" s="2">
        <v>61</v>
      </c>
      <c r="B126" s="2">
        <v>-13.80107709082203</v>
      </c>
      <c r="C126">
        <v>181</v>
      </c>
      <c r="D126" t="s">
        <v>172</v>
      </c>
    </row>
    <row r="127" spans="1:7" x14ac:dyDescent="0.2">
      <c r="A127" s="2">
        <v>65</v>
      </c>
      <c r="B127" s="2">
        <v>8.0802793575713849E-2</v>
      </c>
      <c r="C127">
        <v>181</v>
      </c>
      <c r="D127" t="s">
        <v>173</v>
      </c>
    </row>
    <row r="128" spans="1:7" x14ac:dyDescent="0.2">
      <c r="A128" s="2">
        <v>2</v>
      </c>
      <c r="B128" s="2">
        <v>-2.6706658184744931</v>
      </c>
      <c r="C128">
        <v>182</v>
      </c>
      <c r="D128" t="s">
        <v>174</v>
      </c>
    </row>
    <row r="129" spans="1:9" x14ac:dyDescent="0.2">
      <c r="A129" s="2">
        <v>50</v>
      </c>
      <c r="B129" s="2">
        <v>31.108939351903274</v>
      </c>
      <c r="C129">
        <v>182</v>
      </c>
      <c r="D129" t="s">
        <v>175</v>
      </c>
    </row>
    <row r="130" spans="1:9" x14ac:dyDescent="0.2">
      <c r="A130" s="2">
        <v>55</v>
      </c>
      <c r="B130" s="2">
        <v>2.3146575630323127</v>
      </c>
      <c r="C130">
        <v>182</v>
      </c>
      <c r="D130" t="s">
        <v>176</v>
      </c>
    </row>
    <row r="131" spans="1:9" x14ac:dyDescent="0.2">
      <c r="A131" s="2">
        <v>62</v>
      </c>
      <c r="B131" s="2">
        <v>-2.6543955699032402</v>
      </c>
      <c r="C131">
        <v>182</v>
      </c>
      <c r="D131" t="s">
        <v>177</v>
      </c>
    </row>
    <row r="132" spans="1:9" x14ac:dyDescent="0.2">
      <c r="A132" s="2">
        <v>64</v>
      </c>
      <c r="B132" s="2">
        <v>1.4931010601413774</v>
      </c>
      <c r="C132">
        <v>183</v>
      </c>
      <c r="D132" t="s">
        <v>178</v>
      </c>
    </row>
    <row r="133" spans="1:9" x14ac:dyDescent="0.2">
      <c r="A133" s="2">
        <v>33</v>
      </c>
      <c r="B133" s="2">
        <v>-21.609413652538763</v>
      </c>
      <c r="C133">
        <v>183.2</v>
      </c>
      <c r="D133" t="s">
        <v>179</v>
      </c>
      <c r="I133" t="s">
        <v>342</v>
      </c>
    </row>
    <row r="134" spans="1:9" x14ac:dyDescent="0.2">
      <c r="A134" s="2">
        <v>18</v>
      </c>
      <c r="B134" s="2">
        <v>-3.0286696481152262</v>
      </c>
      <c r="C134">
        <v>184</v>
      </c>
      <c r="D134" t="s">
        <v>180</v>
      </c>
      <c r="I134">
        <f>G120/G146</f>
        <v>0.87143779833447887</v>
      </c>
    </row>
    <row r="135" spans="1:9" x14ac:dyDescent="0.2">
      <c r="A135" s="2">
        <v>13</v>
      </c>
      <c r="B135" s="2">
        <v>4.0904855599732386</v>
      </c>
      <c r="C135">
        <v>185</v>
      </c>
      <c r="D135" t="s">
        <v>181</v>
      </c>
    </row>
    <row r="136" spans="1:9" x14ac:dyDescent="0.2">
      <c r="A136" s="2">
        <v>48</v>
      </c>
      <c r="B136" s="2">
        <v>2.0353844290720886</v>
      </c>
      <c r="C136">
        <v>185</v>
      </c>
      <c r="D136" t="s">
        <v>182</v>
      </c>
    </row>
    <row r="137" spans="1:9" x14ac:dyDescent="0.2">
      <c r="A137" s="2">
        <v>57</v>
      </c>
      <c r="B137" s="2">
        <v>1.1785769193772317</v>
      </c>
      <c r="C137">
        <v>185</v>
      </c>
      <c r="D137" t="s">
        <v>183</v>
      </c>
      <c r="E137" t="s">
        <v>235</v>
      </c>
      <c r="F137" t="s">
        <v>236</v>
      </c>
    </row>
    <row r="138" spans="1:9" x14ac:dyDescent="0.2">
      <c r="A138" s="2">
        <v>71</v>
      </c>
      <c r="B138" s="2">
        <v>-0.56206240806712415</v>
      </c>
      <c r="C138">
        <v>185</v>
      </c>
      <c r="D138" t="s">
        <v>184</v>
      </c>
      <c r="E138">
        <f>MEDIAN(B137:B161)</f>
        <v>-0.56206240806712415</v>
      </c>
      <c r="F138">
        <f>MEDIAN(C137:C161)</f>
        <v>189.4</v>
      </c>
    </row>
    <row r="139" spans="1:9" x14ac:dyDescent="0.2">
      <c r="A139" s="2">
        <v>39</v>
      </c>
      <c r="B139" s="2">
        <v>-4.8220194763888387</v>
      </c>
      <c r="C139">
        <v>185.4</v>
      </c>
      <c r="D139" t="s">
        <v>185</v>
      </c>
    </row>
    <row r="140" spans="1:9" x14ac:dyDescent="0.2">
      <c r="A140" s="2">
        <v>11</v>
      </c>
      <c r="B140" s="2">
        <v>12.269237893199467</v>
      </c>
      <c r="C140">
        <v>186</v>
      </c>
      <c r="D140" t="s">
        <v>186</v>
      </c>
    </row>
    <row r="141" spans="1:9" x14ac:dyDescent="0.2">
      <c r="A141" s="2">
        <v>4</v>
      </c>
      <c r="B141" s="2">
        <v>-5.001288703193552</v>
      </c>
      <c r="C141">
        <v>187</v>
      </c>
      <c r="D141" t="s">
        <v>187</v>
      </c>
    </row>
    <row r="142" spans="1:9" x14ac:dyDescent="0.2">
      <c r="A142" s="2">
        <v>10</v>
      </c>
      <c r="B142" s="2">
        <v>12.496690878243008</v>
      </c>
      <c r="C142">
        <v>187</v>
      </c>
      <c r="D142" t="s">
        <v>188</v>
      </c>
    </row>
    <row r="143" spans="1:9" x14ac:dyDescent="0.2">
      <c r="A143" s="2">
        <v>51</v>
      </c>
      <c r="B143" s="2">
        <v>2.6102761971826993</v>
      </c>
      <c r="C143">
        <v>187</v>
      </c>
      <c r="D143" t="s">
        <v>189</v>
      </c>
    </row>
    <row r="144" spans="1:9" x14ac:dyDescent="0.2">
      <c r="A144" s="2">
        <v>74</v>
      </c>
      <c r="B144" s="2">
        <v>-1.4730577627077608</v>
      </c>
      <c r="C144">
        <v>187</v>
      </c>
      <c r="D144" t="s">
        <v>190</v>
      </c>
    </row>
    <row r="145" spans="1:7" x14ac:dyDescent="0.2">
      <c r="A145" s="2">
        <v>75</v>
      </c>
      <c r="B145" s="2">
        <v>15.966117786429358</v>
      </c>
      <c r="C145">
        <v>187</v>
      </c>
      <c r="D145" t="s">
        <v>191</v>
      </c>
      <c r="G145" t="s">
        <v>341</v>
      </c>
    </row>
    <row r="146" spans="1:7" x14ac:dyDescent="0.2">
      <c r="A146" s="2">
        <v>24</v>
      </c>
      <c r="B146" s="2">
        <v>-17.950067534204912</v>
      </c>
      <c r="C146">
        <v>188</v>
      </c>
      <c r="D146" t="s">
        <v>192</v>
      </c>
      <c r="G146">
        <f>(E138-E163)/(F138-F163)</f>
        <v>-0.15496092533493044</v>
      </c>
    </row>
    <row r="147" spans="1:7" x14ac:dyDescent="0.2">
      <c r="A147" s="2">
        <v>42</v>
      </c>
      <c r="B147" s="2">
        <v>-15.618281679720099</v>
      </c>
      <c r="C147">
        <v>189</v>
      </c>
      <c r="D147" t="s">
        <v>193</v>
      </c>
    </row>
    <row r="148" spans="1:7" x14ac:dyDescent="0.2">
      <c r="A148" s="2">
        <v>52</v>
      </c>
      <c r="B148" s="2">
        <v>-0.45951515334955673</v>
      </c>
      <c r="C148">
        <v>189</v>
      </c>
      <c r="D148" t="s">
        <v>194</v>
      </c>
    </row>
    <row r="149" spans="1:7" x14ac:dyDescent="0.2">
      <c r="A149" s="2">
        <v>49</v>
      </c>
      <c r="B149" s="2">
        <v>12.217375739191937</v>
      </c>
      <c r="C149">
        <v>189.4</v>
      </c>
      <c r="D149" t="s">
        <v>195</v>
      </c>
    </row>
    <row r="150" spans="1:7" x14ac:dyDescent="0.2">
      <c r="A150" s="2">
        <v>40</v>
      </c>
      <c r="B150" s="2">
        <v>-11.662012366568455</v>
      </c>
      <c r="C150">
        <v>190</v>
      </c>
      <c r="D150" t="s">
        <v>196</v>
      </c>
    </row>
    <row r="151" spans="1:7" x14ac:dyDescent="0.2">
      <c r="A151" s="2">
        <v>67</v>
      </c>
      <c r="B151" s="2">
        <v>10.910565618838646</v>
      </c>
      <c r="C151">
        <v>190</v>
      </c>
      <c r="D151" t="s">
        <v>197</v>
      </c>
    </row>
    <row r="152" spans="1:7" x14ac:dyDescent="0.2">
      <c r="A152" s="2">
        <v>3</v>
      </c>
      <c r="B152" s="2">
        <v>1.4850490863376287</v>
      </c>
      <c r="C152">
        <v>191</v>
      </c>
      <c r="D152" t="s">
        <v>198</v>
      </c>
    </row>
    <row r="153" spans="1:7" x14ac:dyDescent="0.2">
      <c r="A153" s="2">
        <v>63</v>
      </c>
      <c r="B153" s="2">
        <v>-1.5021012104930875</v>
      </c>
      <c r="C153">
        <v>191</v>
      </c>
      <c r="D153" t="s">
        <v>199</v>
      </c>
    </row>
    <row r="154" spans="1:7" x14ac:dyDescent="0.2">
      <c r="A154" s="2">
        <v>6</v>
      </c>
      <c r="B154" s="2">
        <v>2.7650309860377931</v>
      </c>
      <c r="C154">
        <v>192</v>
      </c>
      <c r="D154" t="s">
        <v>200</v>
      </c>
    </row>
    <row r="155" spans="1:7" x14ac:dyDescent="0.2">
      <c r="A155" s="2">
        <v>36</v>
      </c>
      <c r="B155" s="2">
        <v>-5.229654021108562</v>
      </c>
      <c r="C155">
        <v>192</v>
      </c>
      <c r="D155" t="s">
        <v>201</v>
      </c>
    </row>
    <row r="156" spans="1:7" x14ac:dyDescent="0.2">
      <c r="A156" s="2">
        <v>66</v>
      </c>
      <c r="B156" s="2">
        <v>-5.2958473869828211</v>
      </c>
      <c r="C156">
        <v>192</v>
      </c>
      <c r="D156" t="s">
        <v>202</v>
      </c>
    </row>
    <row r="157" spans="1:7" x14ac:dyDescent="0.2">
      <c r="A157" s="2">
        <v>72</v>
      </c>
      <c r="B157" s="2">
        <v>2.54855266234091</v>
      </c>
      <c r="C157">
        <v>192</v>
      </c>
      <c r="D157" t="s">
        <v>203</v>
      </c>
    </row>
    <row r="158" spans="1:7" x14ac:dyDescent="0.2">
      <c r="A158" s="2">
        <v>26</v>
      </c>
      <c r="B158" s="2">
        <v>9.278455438595266</v>
      </c>
      <c r="C158">
        <v>193</v>
      </c>
      <c r="D158" t="s">
        <v>204</v>
      </c>
    </row>
    <row r="159" spans="1:7" x14ac:dyDescent="0.2">
      <c r="A159" s="2">
        <v>45</v>
      </c>
      <c r="B159" s="2">
        <v>-2.3855194974819227</v>
      </c>
      <c r="C159">
        <v>193</v>
      </c>
      <c r="D159" t="s">
        <v>205</v>
      </c>
    </row>
    <row r="160" spans="1:7" x14ac:dyDescent="0.2">
      <c r="A160" s="2">
        <v>56</v>
      </c>
      <c r="B160" s="2">
        <v>-2.8393522771474835</v>
      </c>
      <c r="C160">
        <v>193</v>
      </c>
      <c r="D160" t="s">
        <v>206</v>
      </c>
    </row>
    <row r="161" spans="1:6" x14ac:dyDescent="0.2">
      <c r="A161" s="2">
        <v>58</v>
      </c>
      <c r="B161" s="2">
        <v>-13.812012366568453</v>
      </c>
      <c r="C161">
        <v>193</v>
      </c>
      <c r="D161" t="s">
        <v>207</v>
      </c>
    </row>
    <row r="162" spans="1:6" x14ac:dyDescent="0.2">
      <c r="A162" s="2">
        <v>30</v>
      </c>
      <c r="B162" s="2">
        <v>-19.803822839167065</v>
      </c>
      <c r="C162">
        <v>193.5</v>
      </c>
      <c r="D162" t="s">
        <v>316</v>
      </c>
      <c r="E162" t="s">
        <v>237</v>
      </c>
      <c r="F162" t="s">
        <v>238</v>
      </c>
    </row>
    <row r="163" spans="1:6" x14ac:dyDescent="0.2">
      <c r="A163" s="2">
        <v>21</v>
      </c>
      <c r="B163" s="2">
        <v>-0.92635944681835625</v>
      </c>
      <c r="C163">
        <v>194</v>
      </c>
      <c r="D163" t="s">
        <v>317</v>
      </c>
      <c r="E163">
        <f>MEDIAN(B162:B186)</f>
        <v>-2.204648216617386</v>
      </c>
      <c r="F163">
        <f>MEDIAN(C162:C186)</f>
        <v>200</v>
      </c>
    </row>
    <row r="164" spans="1:6" x14ac:dyDescent="0.2">
      <c r="A164" s="2">
        <v>60</v>
      </c>
      <c r="B164" s="2">
        <v>13.618684807853462</v>
      </c>
      <c r="C164">
        <v>194</v>
      </c>
      <c r="D164" t="s">
        <v>318</v>
      </c>
    </row>
    <row r="165" spans="1:6" x14ac:dyDescent="0.2">
      <c r="A165" s="2">
        <v>12</v>
      </c>
      <c r="B165" s="2">
        <v>16.451928988399672</v>
      </c>
      <c r="C165">
        <v>195</v>
      </c>
      <c r="D165" t="s">
        <v>319</v>
      </c>
    </row>
    <row r="166" spans="1:6" x14ac:dyDescent="0.2">
      <c r="A166" s="2">
        <v>41</v>
      </c>
      <c r="B166" s="2">
        <v>12.035331433501803</v>
      </c>
      <c r="C166">
        <v>195</v>
      </c>
      <c r="D166" t="s">
        <v>320</v>
      </c>
    </row>
    <row r="167" spans="1:6" x14ac:dyDescent="0.2">
      <c r="A167" s="2">
        <v>1</v>
      </c>
      <c r="B167" s="2">
        <v>-2.4994162631972117</v>
      </c>
      <c r="C167">
        <v>196</v>
      </c>
      <c r="D167" t="s">
        <v>321</v>
      </c>
    </row>
    <row r="168" spans="1:6" x14ac:dyDescent="0.2">
      <c r="A168" s="2">
        <v>17</v>
      </c>
      <c r="B168" s="2">
        <v>4.071087390320848</v>
      </c>
      <c r="C168">
        <v>196</v>
      </c>
      <c r="D168" t="s">
        <v>322</v>
      </c>
    </row>
    <row r="169" spans="1:6" x14ac:dyDescent="0.2">
      <c r="A169" s="2">
        <v>43</v>
      </c>
      <c r="B169" s="2">
        <v>6.1834744831468527</v>
      </c>
      <c r="C169">
        <v>196</v>
      </c>
      <c r="D169" t="s">
        <v>323</v>
      </c>
    </row>
    <row r="170" spans="1:6" x14ac:dyDescent="0.2">
      <c r="A170" s="2">
        <v>27</v>
      </c>
      <c r="B170" s="2">
        <v>-28.436887330876282</v>
      </c>
      <c r="C170">
        <v>197.8</v>
      </c>
      <c r="D170" t="s">
        <v>324</v>
      </c>
    </row>
    <row r="171" spans="1:6" x14ac:dyDescent="0.2">
      <c r="A171" s="2">
        <v>16</v>
      </c>
      <c r="B171" s="2">
        <v>-18.76192447572771</v>
      </c>
      <c r="C171">
        <v>198</v>
      </c>
      <c r="D171" t="s">
        <v>325</v>
      </c>
    </row>
    <row r="172" spans="1:6" x14ac:dyDescent="0.2">
      <c r="A172" s="2">
        <v>9</v>
      </c>
      <c r="B172" s="2">
        <v>9.5197204923460887</v>
      </c>
      <c r="C172">
        <v>198.2</v>
      </c>
      <c r="D172" t="s">
        <v>326</v>
      </c>
    </row>
    <row r="173" spans="1:6" x14ac:dyDescent="0.2">
      <c r="A173" s="2">
        <v>53</v>
      </c>
      <c r="B173" s="2">
        <v>33.256212064935546</v>
      </c>
      <c r="C173">
        <v>199</v>
      </c>
      <c r="D173" t="s">
        <v>327</v>
      </c>
    </row>
    <row r="174" spans="1:6" x14ac:dyDescent="0.2">
      <c r="A174" s="2">
        <v>8</v>
      </c>
      <c r="B174" s="2">
        <v>12.163617249229226</v>
      </c>
      <c r="C174">
        <v>200</v>
      </c>
      <c r="D174" t="s">
        <v>328</v>
      </c>
    </row>
    <row r="175" spans="1:6" x14ac:dyDescent="0.2">
      <c r="A175" s="2">
        <v>19</v>
      </c>
      <c r="B175" s="2">
        <v>-2.204648216617386</v>
      </c>
      <c r="C175">
        <v>201</v>
      </c>
      <c r="D175" t="s">
        <v>329</v>
      </c>
    </row>
    <row r="176" spans="1:6" x14ac:dyDescent="0.2">
      <c r="A176" s="2">
        <v>23</v>
      </c>
      <c r="B176" s="2">
        <v>-17.305864534198754</v>
      </c>
      <c r="C176">
        <v>201</v>
      </c>
      <c r="D176" t="s">
        <v>330</v>
      </c>
    </row>
    <row r="177" spans="1:4" x14ac:dyDescent="0.2">
      <c r="A177" s="2">
        <v>46</v>
      </c>
      <c r="B177" s="2">
        <v>-3.3835268820328395</v>
      </c>
      <c r="C177">
        <v>201</v>
      </c>
      <c r="D177" t="s">
        <v>331</v>
      </c>
    </row>
    <row r="178" spans="1:4" x14ac:dyDescent="0.2">
      <c r="A178" s="2">
        <v>15</v>
      </c>
      <c r="B178" s="2">
        <v>-10.012270817773768</v>
      </c>
      <c r="C178">
        <v>203</v>
      </c>
      <c r="D178" t="s">
        <v>332</v>
      </c>
    </row>
    <row r="179" spans="1:4" x14ac:dyDescent="0.2">
      <c r="A179" s="2">
        <v>29</v>
      </c>
      <c r="B179" s="2">
        <v>3.5058903145068179</v>
      </c>
      <c r="C179">
        <v>203</v>
      </c>
      <c r="D179" t="s">
        <v>333</v>
      </c>
    </row>
    <row r="180" spans="1:4" x14ac:dyDescent="0.2">
      <c r="A180" s="2">
        <v>34</v>
      </c>
      <c r="B180" s="2">
        <v>-16.923996584532222</v>
      </c>
      <c r="C180">
        <v>203</v>
      </c>
      <c r="D180" t="s">
        <v>334</v>
      </c>
    </row>
    <row r="181" spans="1:4" x14ac:dyDescent="0.2">
      <c r="A181" s="2">
        <v>20</v>
      </c>
      <c r="B181" s="2">
        <v>2.9422238711336206</v>
      </c>
      <c r="C181">
        <v>204</v>
      </c>
      <c r="D181" t="s">
        <v>335</v>
      </c>
    </row>
    <row r="182" spans="1:4" x14ac:dyDescent="0.2">
      <c r="A182" s="2">
        <v>25</v>
      </c>
      <c r="B182" s="2">
        <v>-17.575226151006159</v>
      </c>
      <c r="C182">
        <v>204</v>
      </c>
      <c r="D182" t="s">
        <v>336</v>
      </c>
    </row>
    <row r="183" spans="1:4" x14ac:dyDescent="0.2">
      <c r="A183" s="2">
        <v>44</v>
      </c>
      <c r="B183" s="2">
        <v>5.7101844168507512</v>
      </c>
      <c r="C183">
        <v>206</v>
      </c>
      <c r="D183" t="s">
        <v>337</v>
      </c>
    </row>
    <row r="184" spans="1:4" x14ac:dyDescent="0.2">
      <c r="A184" s="2">
        <v>47</v>
      </c>
      <c r="B184" s="2">
        <v>-3.5863220622058094</v>
      </c>
      <c r="C184">
        <v>210</v>
      </c>
      <c r="D184" t="s">
        <v>338</v>
      </c>
    </row>
    <row r="185" spans="1:4" x14ac:dyDescent="0.2">
      <c r="A185" s="2">
        <v>22</v>
      </c>
      <c r="B185" s="2">
        <v>-10.52053477385865</v>
      </c>
      <c r="C185">
        <v>224</v>
      </c>
      <c r="D185" t="s">
        <v>339</v>
      </c>
    </row>
    <row r="186" spans="1:4" ht="17" thickBot="1" x14ac:dyDescent="0.25">
      <c r="A186" s="3">
        <v>31</v>
      </c>
      <c r="B186" s="3">
        <v>-22.530324105738899</v>
      </c>
      <c r="C186">
        <v>224.2</v>
      </c>
      <c r="D186" t="s">
        <v>340</v>
      </c>
    </row>
  </sheetData>
  <autoFilter ref="A111:C111">
    <sortState ref="A112:C186">
      <sortCondition ref="C111:C186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4"/>
  <sheetViews>
    <sheetView topLeftCell="D90" workbookViewId="0">
      <selection activeCell="M103" sqref="L103:M103"/>
    </sheetView>
  </sheetViews>
  <sheetFormatPr baseColWidth="10" defaultRowHeight="16" x14ac:dyDescent="0.2"/>
  <cols>
    <col min="7" max="7" width="14.5" customWidth="1"/>
    <col min="9" max="9" width="12.5" customWidth="1"/>
    <col min="11" max="11" width="12.83203125" customWidth="1"/>
  </cols>
  <sheetData>
    <row r="1" spans="1:13" x14ac:dyDescent="0.2">
      <c r="A1" t="s">
        <v>110</v>
      </c>
      <c r="B1" t="s">
        <v>0</v>
      </c>
      <c r="C1" t="s">
        <v>5</v>
      </c>
      <c r="D1" t="s">
        <v>7</v>
      </c>
      <c r="E1" t="s">
        <v>9</v>
      </c>
      <c r="F1" t="s">
        <v>8</v>
      </c>
      <c r="G1" t="s">
        <v>111</v>
      </c>
      <c r="H1" t="s">
        <v>6</v>
      </c>
      <c r="I1" t="s">
        <v>11</v>
      </c>
      <c r="J1" t="s">
        <v>10</v>
      </c>
      <c r="K1" t="s">
        <v>112</v>
      </c>
      <c r="L1" t="s">
        <v>4</v>
      </c>
      <c r="M1" s="1" t="s">
        <v>3</v>
      </c>
    </row>
    <row r="2" spans="1:13" x14ac:dyDescent="0.2">
      <c r="A2">
        <v>1</v>
      </c>
      <c r="B2" t="s">
        <v>12</v>
      </c>
      <c r="C2">
        <v>290</v>
      </c>
      <c r="D2">
        <v>196</v>
      </c>
      <c r="E2">
        <v>19.5</v>
      </c>
      <c r="F2">
        <v>4.032</v>
      </c>
      <c r="G2">
        <v>1</v>
      </c>
      <c r="H2">
        <v>114</v>
      </c>
      <c r="I2">
        <v>78</v>
      </c>
      <c r="J2">
        <v>20</v>
      </c>
      <c r="K2">
        <v>1</v>
      </c>
      <c r="L2">
        <v>3.5</v>
      </c>
      <c r="M2">
        <v>44.4</v>
      </c>
    </row>
    <row r="3" spans="1:13" x14ac:dyDescent="0.2">
      <c r="A3">
        <v>2</v>
      </c>
      <c r="B3" t="s">
        <v>12</v>
      </c>
      <c r="C3">
        <v>201</v>
      </c>
      <c r="D3">
        <v>182</v>
      </c>
      <c r="E3">
        <v>13.2</v>
      </c>
      <c r="F3">
        <v>3.0950000000000002</v>
      </c>
      <c r="G3">
        <v>0</v>
      </c>
      <c r="H3">
        <v>106.9</v>
      </c>
      <c r="I3">
        <v>71</v>
      </c>
      <c r="J3">
        <v>24</v>
      </c>
      <c r="K3">
        <v>0</v>
      </c>
      <c r="L3">
        <v>2.4</v>
      </c>
      <c r="M3">
        <v>25.9</v>
      </c>
    </row>
    <row r="4" spans="1:13" x14ac:dyDescent="0.2">
      <c r="A4">
        <v>3</v>
      </c>
      <c r="B4" t="s">
        <v>12</v>
      </c>
      <c r="C4">
        <v>206</v>
      </c>
      <c r="D4">
        <v>191</v>
      </c>
      <c r="E4">
        <v>17.2</v>
      </c>
      <c r="F4">
        <v>3.5049999999999999</v>
      </c>
      <c r="G4">
        <v>0</v>
      </c>
      <c r="H4">
        <v>108.1</v>
      </c>
      <c r="I4">
        <v>73</v>
      </c>
      <c r="J4">
        <v>23</v>
      </c>
      <c r="K4">
        <v>0</v>
      </c>
      <c r="L4">
        <v>2.4</v>
      </c>
      <c r="M4">
        <v>33</v>
      </c>
    </row>
    <row r="5" spans="1:13" x14ac:dyDescent="0.2">
      <c r="A5">
        <v>4</v>
      </c>
      <c r="B5" t="s">
        <v>12</v>
      </c>
      <c r="C5">
        <v>272</v>
      </c>
      <c r="D5">
        <v>187</v>
      </c>
      <c r="E5">
        <v>17.100000000000001</v>
      </c>
      <c r="F5">
        <v>3.7829999999999999</v>
      </c>
      <c r="G5">
        <v>1</v>
      </c>
      <c r="H5">
        <v>114.6</v>
      </c>
      <c r="I5">
        <v>75</v>
      </c>
      <c r="J5">
        <v>22</v>
      </c>
      <c r="K5">
        <v>0</v>
      </c>
      <c r="L5">
        <v>2</v>
      </c>
      <c r="M5">
        <v>37.6</v>
      </c>
    </row>
    <row r="6" spans="1:13" x14ac:dyDescent="0.2">
      <c r="A6">
        <v>5</v>
      </c>
      <c r="B6" t="s">
        <v>17</v>
      </c>
      <c r="C6">
        <v>150</v>
      </c>
      <c r="D6">
        <v>178</v>
      </c>
      <c r="E6">
        <v>16.399999999999999</v>
      </c>
      <c r="F6">
        <v>2.9980000000000002</v>
      </c>
      <c r="G6">
        <v>0</v>
      </c>
      <c r="H6">
        <v>102.6</v>
      </c>
      <c r="I6">
        <v>68.2</v>
      </c>
      <c r="J6">
        <v>27</v>
      </c>
      <c r="K6">
        <v>1</v>
      </c>
      <c r="L6">
        <v>1.8</v>
      </c>
      <c r="M6">
        <v>23.99</v>
      </c>
    </row>
    <row r="7" spans="1:13" x14ac:dyDescent="0.2">
      <c r="A7">
        <v>6</v>
      </c>
      <c r="B7" t="s">
        <v>17</v>
      </c>
      <c r="C7">
        <v>200</v>
      </c>
      <c r="D7">
        <v>192</v>
      </c>
      <c r="E7">
        <v>18.5</v>
      </c>
      <c r="F7">
        <v>3.5609999999999999</v>
      </c>
      <c r="G7">
        <v>0</v>
      </c>
      <c r="H7">
        <v>108.7</v>
      </c>
      <c r="I7">
        <v>76.099999999999994</v>
      </c>
      <c r="J7">
        <v>22</v>
      </c>
      <c r="K7">
        <v>0</v>
      </c>
      <c r="L7">
        <v>2.8</v>
      </c>
      <c r="M7">
        <v>33.950000000000003</v>
      </c>
    </row>
    <row r="8" spans="1:13" x14ac:dyDescent="0.2">
      <c r="A8">
        <v>7</v>
      </c>
      <c r="B8" t="s">
        <v>17</v>
      </c>
      <c r="C8">
        <v>228</v>
      </c>
      <c r="D8">
        <v>177</v>
      </c>
      <c r="E8">
        <v>15.9</v>
      </c>
      <c r="F8">
        <v>3.9049999999999998</v>
      </c>
      <c r="G8">
        <v>1</v>
      </c>
      <c r="H8">
        <v>105.5</v>
      </c>
      <c r="I8">
        <v>73</v>
      </c>
      <c r="J8">
        <v>19</v>
      </c>
      <c r="K8">
        <v>0</v>
      </c>
      <c r="L8">
        <v>2</v>
      </c>
      <c r="M8">
        <v>34.700000000000003</v>
      </c>
    </row>
    <row r="9" spans="1:13" x14ac:dyDescent="0.2">
      <c r="A9">
        <v>8</v>
      </c>
      <c r="B9" t="s">
        <v>17</v>
      </c>
      <c r="C9">
        <v>248</v>
      </c>
      <c r="D9">
        <v>200</v>
      </c>
      <c r="E9">
        <v>22.5</v>
      </c>
      <c r="F9">
        <v>4.7290000000000001</v>
      </c>
      <c r="G9">
        <v>1</v>
      </c>
      <c r="H9">
        <v>117.9</v>
      </c>
      <c r="I9">
        <v>78</v>
      </c>
      <c r="J9">
        <v>19</v>
      </c>
      <c r="K9">
        <v>0</v>
      </c>
      <c r="L9">
        <v>3</v>
      </c>
      <c r="M9">
        <v>53.55</v>
      </c>
    </row>
    <row r="10" spans="1:13" x14ac:dyDescent="0.2">
      <c r="A10">
        <v>9</v>
      </c>
      <c r="B10" t="s">
        <v>17</v>
      </c>
      <c r="C10">
        <v>310</v>
      </c>
      <c r="D10">
        <v>198.2</v>
      </c>
      <c r="E10">
        <v>23.7</v>
      </c>
      <c r="F10">
        <v>3.9020000000000001</v>
      </c>
      <c r="G10">
        <v>0</v>
      </c>
      <c r="H10">
        <v>113</v>
      </c>
      <c r="I10">
        <v>74</v>
      </c>
      <c r="J10">
        <v>21</v>
      </c>
      <c r="K10">
        <v>1</v>
      </c>
      <c r="L10">
        <v>4.2</v>
      </c>
      <c r="M10">
        <v>62</v>
      </c>
    </row>
    <row r="11" spans="1:13" x14ac:dyDescent="0.2">
      <c r="A11">
        <v>10</v>
      </c>
      <c r="B11" t="s">
        <v>23</v>
      </c>
      <c r="C11">
        <v>248</v>
      </c>
      <c r="D11">
        <v>187</v>
      </c>
      <c r="E11">
        <v>17.2</v>
      </c>
      <c r="F11">
        <v>4.4146999999999998</v>
      </c>
      <c r="G11">
        <v>1</v>
      </c>
      <c r="H11">
        <v>107.3</v>
      </c>
      <c r="I11">
        <v>76</v>
      </c>
      <c r="J11">
        <v>23</v>
      </c>
      <c r="K11">
        <v>1</v>
      </c>
      <c r="L11">
        <v>2</v>
      </c>
      <c r="M11">
        <v>51.1</v>
      </c>
    </row>
    <row r="12" spans="1:13" x14ac:dyDescent="0.2">
      <c r="A12">
        <v>11</v>
      </c>
      <c r="B12" t="s">
        <v>23</v>
      </c>
      <c r="C12">
        <v>193</v>
      </c>
      <c r="D12">
        <v>186</v>
      </c>
      <c r="E12">
        <v>15.6</v>
      </c>
      <c r="F12">
        <v>3.5819999999999999</v>
      </c>
      <c r="G12">
        <v>0</v>
      </c>
      <c r="H12">
        <v>107.3</v>
      </c>
      <c r="I12">
        <v>72</v>
      </c>
      <c r="J12">
        <v>26</v>
      </c>
      <c r="K12">
        <v>0</v>
      </c>
      <c r="L12">
        <v>2</v>
      </c>
      <c r="M12">
        <v>40.75</v>
      </c>
    </row>
    <row r="13" spans="1:13" x14ac:dyDescent="0.2">
      <c r="A13">
        <v>12</v>
      </c>
      <c r="B13" t="s">
        <v>23</v>
      </c>
      <c r="C13">
        <v>248</v>
      </c>
      <c r="D13">
        <v>195</v>
      </c>
      <c r="E13">
        <v>15</v>
      </c>
      <c r="F13">
        <v>3.746</v>
      </c>
      <c r="G13">
        <v>0</v>
      </c>
      <c r="H13">
        <v>111.4</v>
      </c>
      <c r="I13">
        <v>74</v>
      </c>
      <c r="J13">
        <v>25</v>
      </c>
      <c r="K13">
        <v>1</v>
      </c>
      <c r="L13">
        <v>3</v>
      </c>
      <c r="M13">
        <v>53.9</v>
      </c>
    </row>
    <row r="14" spans="1:13" x14ac:dyDescent="0.2">
      <c r="A14">
        <v>13</v>
      </c>
      <c r="B14" t="s">
        <v>27</v>
      </c>
      <c r="C14">
        <v>200</v>
      </c>
      <c r="D14">
        <v>185</v>
      </c>
      <c r="E14">
        <v>14.3</v>
      </c>
      <c r="F14">
        <v>3.9790000000000001</v>
      </c>
      <c r="G14">
        <v>0</v>
      </c>
      <c r="H14">
        <v>109</v>
      </c>
      <c r="I14">
        <v>72</v>
      </c>
      <c r="J14">
        <v>21</v>
      </c>
      <c r="K14">
        <v>1</v>
      </c>
      <c r="L14">
        <v>3</v>
      </c>
      <c r="M14">
        <v>33.07</v>
      </c>
    </row>
    <row r="15" spans="1:13" x14ac:dyDescent="0.2">
      <c r="A15">
        <v>14</v>
      </c>
      <c r="B15" t="s">
        <v>27</v>
      </c>
      <c r="C15">
        <v>138</v>
      </c>
      <c r="D15">
        <v>168</v>
      </c>
      <c r="E15">
        <v>14</v>
      </c>
      <c r="F15">
        <v>3.2370000000000001</v>
      </c>
      <c r="G15">
        <v>1</v>
      </c>
      <c r="H15">
        <v>109</v>
      </c>
      <c r="I15">
        <v>70</v>
      </c>
      <c r="J15">
        <v>25</v>
      </c>
      <c r="K15">
        <v>1</v>
      </c>
      <c r="L15">
        <v>1.4</v>
      </c>
      <c r="M15">
        <v>23.2</v>
      </c>
    </row>
    <row r="16" spans="1:13" x14ac:dyDescent="0.2">
      <c r="A16">
        <v>15</v>
      </c>
      <c r="B16" t="s">
        <v>27</v>
      </c>
      <c r="C16">
        <v>310</v>
      </c>
      <c r="D16">
        <v>203</v>
      </c>
      <c r="E16">
        <v>19</v>
      </c>
      <c r="F16">
        <v>4.359</v>
      </c>
      <c r="G16">
        <v>1</v>
      </c>
      <c r="H16">
        <v>112.2</v>
      </c>
      <c r="I16">
        <v>79</v>
      </c>
      <c r="J16">
        <v>18</v>
      </c>
      <c r="K16">
        <v>1</v>
      </c>
      <c r="L16">
        <v>3.6</v>
      </c>
      <c r="M16">
        <v>40</v>
      </c>
    </row>
    <row r="17" spans="1:13" x14ac:dyDescent="0.2">
      <c r="A17">
        <v>16</v>
      </c>
      <c r="B17" t="s">
        <v>27</v>
      </c>
      <c r="C17">
        <v>310</v>
      </c>
      <c r="D17">
        <v>198</v>
      </c>
      <c r="E17">
        <v>15.8</v>
      </c>
      <c r="F17">
        <v>3.49</v>
      </c>
      <c r="G17">
        <v>0</v>
      </c>
      <c r="H17">
        <v>113.8</v>
      </c>
      <c r="I17">
        <v>74</v>
      </c>
      <c r="J17">
        <v>25</v>
      </c>
      <c r="K17">
        <v>1</v>
      </c>
      <c r="L17">
        <v>2.5</v>
      </c>
      <c r="M17">
        <v>29.57</v>
      </c>
    </row>
    <row r="18" spans="1:13" x14ac:dyDescent="0.2">
      <c r="A18">
        <v>17</v>
      </c>
      <c r="B18" t="s">
        <v>32</v>
      </c>
      <c r="C18">
        <v>268</v>
      </c>
      <c r="D18">
        <v>196</v>
      </c>
      <c r="E18">
        <v>19</v>
      </c>
      <c r="F18">
        <v>3.6520000000000001</v>
      </c>
      <c r="G18">
        <v>0</v>
      </c>
      <c r="H18">
        <v>107.4</v>
      </c>
      <c r="I18">
        <v>72</v>
      </c>
      <c r="J18">
        <v>22</v>
      </c>
      <c r="K18">
        <v>1</v>
      </c>
      <c r="L18">
        <v>2</v>
      </c>
      <c r="M18">
        <v>46.994999999999997</v>
      </c>
    </row>
    <row r="19" spans="1:13" x14ac:dyDescent="0.2">
      <c r="A19">
        <v>18</v>
      </c>
      <c r="B19" t="s">
        <v>32</v>
      </c>
      <c r="C19">
        <v>272</v>
      </c>
      <c r="D19">
        <v>184</v>
      </c>
      <c r="E19">
        <v>16</v>
      </c>
      <c r="F19">
        <v>3.4180000000000001</v>
      </c>
      <c r="G19">
        <v>0</v>
      </c>
      <c r="H19">
        <v>108</v>
      </c>
      <c r="I19">
        <v>73</v>
      </c>
      <c r="J19">
        <v>22</v>
      </c>
      <c r="K19">
        <v>0</v>
      </c>
      <c r="L19">
        <v>2</v>
      </c>
      <c r="M19">
        <v>38.994999999999997</v>
      </c>
    </row>
    <row r="20" spans="1:13" x14ac:dyDescent="0.2">
      <c r="A20">
        <v>19</v>
      </c>
      <c r="B20" t="s">
        <v>32</v>
      </c>
      <c r="C20">
        <v>304</v>
      </c>
      <c r="D20">
        <v>201</v>
      </c>
      <c r="E20">
        <v>19</v>
      </c>
      <c r="F20">
        <v>4.0209999999999999</v>
      </c>
      <c r="G20">
        <v>0</v>
      </c>
      <c r="H20">
        <v>115.3</v>
      </c>
      <c r="I20">
        <v>73</v>
      </c>
      <c r="J20">
        <v>19</v>
      </c>
      <c r="K20">
        <v>1</v>
      </c>
      <c r="L20">
        <v>3.6</v>
      </c>
      <c r="M20">
        <v>46.795000000000002</v>
      </c>
    </row>
    <row r="21" spans="1:13" x14ac:dyDescent="0.2">
      <c r="A21">
        <v>20</v>
      </c>
      <c r="B21" t="s">
        <v>32</v>
      </c>
      <c r="C21">
        <v>420</v>
      </c>
      <c r="D21">
        <v>204</v>
      </c>
      <c r="E21">
        <v>26</v>
      </c>
      <c r="F21">
        <v>5.5720000000000001</v>
      </c>
      <c r="G21">
        <v>1</v>
      </c>
      <c r="H21">
        <v>117.5</v>
      </c>
      <c r="I21">
        <v>81</v>
      </c>
      <c r="J21">
        <v>14</v>
      </c>
      <c r="K21">
        <v>0</v>
      </c>
      <c r="L21">
        <v>6.2</v>
      </c>
      <c r="M21">
        <v>75.194999999999993</v>
      </c>
    </row>
    <row r="22" spans="1:13" x14ac:dyDescent="0.2">
      <c r="A22">
        <v>21</v>
      </c>
      <c r="B22" t="s">
        <v>37</v>
      </c>
      <c r="C22">
        <v>160</v>
      </c>
      <c r="D22">
        <v>194</v>
      </c>
      <c r="E22">
        <v>15.8</v>
      </c>
      <c r="F22">
        <v>3.1259999999999999</v>
      </c>
      <c r="G22">
        <v>0</v>
      </c>
      <c r="H22">
        <v>111.4</v>
      </c>
      <c r="I22">
        <v>73</v>
      </c>
      <c r="J22">
        <v>29</v>
      </c>
      <c r="K22">
        <v>1</v>
      </c>
      <c r="L22">
        <v>2</v>
      </c>
      <c r="M22">
        <v>22.09</v>
      </c>
    </row>
    <row r="23" spans="1:13" x14ac:dyDescent="0.2">
      <c r="A23">
        <v>22</v>
      </c>
      <c r="B23" t="s">
        <v>37</v>
      </c>
      <c r="C23">
        <v>345</v>
      </c>
      <c r="D23">
        <v>224</v>
      </c>
      <c r="E23">
        <v>31</v>
      </c>
      <c r="F23">
        <v>5.5860000000000003</v>
      </c>
      <c r="G23">
        <v>1</v>
      </c>
      <c r="H23">
        <v>130</v>
      </c>
      <c r="I23">
        <v>81</v>
      </c>
      <c r="J23">
        <v>15</v>
      </c>
      <c r="K23">
        <v>1</v>
      </c>
      <c r="L23">
        <v>5.3</v>
      </c>
      <c r="M23">
        <v>51.7</v>
      </c>
    </row>
    <row r="24" spans="1:13" x14ac:dyDescent="0.2">
      <c r="A24">
        <v>23</v>
      </c>
      <c r="B24" t="s">
        <v>37</v>
      </c>
      <c r="C24">
        <v>305</v>
      </c>
      <c r="D24">
        <v>201</v>
      </c>
      <c r="E24">
        <v>18.5</v>
      </c>
      <c r="F24">
        <v>3.6819999999999999</v>
      </c>
      <c r="G24">
        <v>0</v>
      </c>
      <c r="H24">
        <v>111.7</v>
      </c>
      <c r="I24">
        <v>73</v>
      </c>
      <c r="J24">
        <v>19</v>
      </c>
      <c r="K24">
        <v>0</v>
      </c>
      <c r="L24">
        <v>3.6</v>
      </c>
      <c r="M24">
        <v>31.6</v>
      </c>
    </row>
    <row r="25" spans="1:13" x14ac:dyDescent="0.2">
      <c r="A25">
        <v>24</v>
      </c>
      <c r="B25" t="s">
        <v>37</v>
      </c>
      <c r="C25">
        <v>275</v>
      </c>
      <c r="D25">
        <v>188</v>
      </c>
      <c r="E25">
        <v>16.8</v>
      </c>
      <c r="F25">
        <v>3.351</v>
      </c>
      <c r="G25">
        <v>0</v>
      </c>
      <c r="H25">
        <v>110.7</v>
      </c>
      <c r="I25">
        <v>75</v>
      </c>
      <c r="J25">
        <v>22</v>
      </c>
      <c r="K25">
        <v>1</v>
      </c>
      <c r="L25">
        <v>3.6</v>
      </c>
      <c r="M25">
        <v>25</v>
      </c>
    </row>
    <row r="26" spans="1:13" x14ac:dyDescent="0.2">
      <c r="A26">
        <v>25</v>
      </c>
      <c r="B26" t="s">
        <v>42</v>
      </c>
      <c r="C26">
        <v>287</v>
      </c>
      <c r="D26">
        <v>204</v>
      </c>
      <c r="E26">
        <v>16</v>
      </c>
      <c r="F26">
        <v>2.911</v>
      </c>
      <c r="G26">
        <v>1</v>
      </c>
      <c r="H26">
        <v>108</v>
      </c>
      <c r="I26">
        <v>80</v>
      </c>
      <c r="J26">
        <v>27</v>
      </c>
      <c r="K26">
        <v>0</v>
      </c>
      <c r="L26">
        <v>3.6</v>
      </c>
      <c r="M26">
        <v>26.98</v>
      </c>
    </row>
    <row r="27" spans="1:13" x14ac:dyDescent="0.2">
      <c r="A27">
        <v>26</v>
      </c>
      <c r="B27" t="s">
        <v>42</v>
      </c>
      <c r="C27">
        <v>168</v>
      </c>
      <c r="D27">
        <v>193</v>
      </c>
      <c r="E27">
        <v>16</v>
      </c>
      <c r="F27">
        <v>3.3319999999999999</v>
      </c>
      <c r="G27">
        <v>1</v>
      </c>
      <c r="H27">
        <v>106</v>
      </c>
      <c r="I27">
        <v>69.2</v>
      </c>
      <c r="J27">
        <v>24</v>
      </c>
      <c r="K27">
        <v>1</v>
      </c>
      <c r="L27">
        <v>2.5</v>
      </c>
      <c r="M27">
        <v>33.75</v>
      </c>
    </row>
    <row r="28" spans="1:13" x14ac:dyDescent="0.2">
      <c r="A28">
        <v>27</v>
      </c>
      <c r="B28" t="s">
        <v>42</v>
      </c>
      <c r="C28">
        <v>363</v>
      </c>
      <c r="D28">
        <v>197.8</v>
      </c>
      <c r="E28">
        <v>17</v>
      </c>
      <c r="F28">
        <v>4.38</v>
      </c>
      <c r="G28">
        <v>0</v>
      </c>
      <c r="H28">
        <v>113</v>
      </c>
      <c r="I28">
        <v>74.400000000000006</v>
      </c>
      <c r="J28">
        <v>30</v>
      </c>
      <c r="K28">
        <v>0</v>
      </c>
      <c r="L28">
        <v>3.6</v>
      </c>
      <c r="M28">
        <v>29.47</v>
      </c>
    </row>
    <row r="29" spans="1:13" x14ac:dyDescent="0.2">
      <c r="A29">
        <v>28</v>
      </c>
      <c r="B29" t="s">
        <v>45</v>
      </c>
      <c r="C29">
        <v>600</v>
      </c>
      <c r="D29">
        <v>176.7</v>
      </c>
      <c r="E29">
        <v>19</v>
      </c>
      <c r="F29">
        <v>3.375</v>
      </c>
      <c r="G29">
        <v>0</v>
      </c>
      <c r="H29">
        <v>96.2</v>
      </c>
      <c r="I29">
        <v>75.7</v>
      </c>
      <c r="J29">
        <v>16</v>
      </c>
      <c r="K29">
        <v>0</v>
      </c>
      <c r="L29">
        <v>8.4</v>
      </c>
      <c r="M29">
        <v>129.94999999999999</v>
      </c>
    </row>
    <row r="30" spans="1:13" x14ac:dyDescent="0.2">
      <c r="A30">
        <v>29</v>
      </c>
      <c r="B30" t="s">
        <v>45</v>
      </c>
      <c r="C30">
        <v>150</v>
      </c>
      <c r="D30">
        <v>203</v>
      </c>
      <c r="E30">
        <v>20</v>
      </c>
      <c r="F30">
        <v>3.5329999999999999</v>
      </c>
      <c r="G30">
        <v>1</v>
      </c>
      <c r="H30">
        <v>113.3</v>
      </c>
      <c r="I30">
        <v>79</v>
      </c>
      <c r="J30">
        <v>24</v>
      </c>
      <c r="K30">
        <v>0</v>
      </c>
      <c r="L30">
        <v>2.4</v>
      </c>
      <c r="M30">
        <v>27.04</v>
      </c>
    </row>
    <row r="31" spans="1:13" x14ac:dyDescent="0.2">
      <c r="A31">
        <v>30</v>
      </c>
      <c r="B31" t="s">
        <v>45</v>
      </c>
      <c r="C31">
        <v>293</v>
      </c>
      <c r="D31">
        <v>193.5</v>
      </c>
      <c r="E31">
        <v>25</v>
      </c>
      <c r="F31">
        <v>4.3940000000000001</v>
      </c>
      <c r="G31">
        <v>1</v>
      </c>
      <c r="H31">
        <v>115.7</v>
      </c>
      <c r="I31">
        <v>71.7</v>
      </c>
      <c r="J31">
        <v>17</v>
      </c>
      <c r="K31">
        <v>1</v>
      </c>
      <c r="L31">
        <v>5.7</v>
      </c>
      <c r="M31">
        <v>30.49</v>
      </c>
    </row>
    <row r="32" spans="1:13" x14ac:dyDescent="0.2">
      <c r="A32">
        <v>31</v>
      </c>
      <c r="B32" t="s">
        <v>45</v>
      </c>
      <c r="C32">
        <v>300</v>
      </c>
      <c r="D32">
        <v>224.2</v>
      </c>
      <c r="E32">
        <v>26</v>
      </c>
      <c r="F32">
        <v>3.93</v>
      </c>
      <c r="G32">
        <v>0</v>
      </c>
      <c r="H32">
        <v>138.69999999999999</v>
      </c>
      <c r="I32">
        <v>79.3</v>
      </c>
      <c r="J32">
        <v>20</v>
      </c>
      <c r="K32">
        <v>0</v>
      </c>
      <c r="L32">
        <v>3.6</v>
      </c>
      <c r="M32">
        <v>29.47</v>
      </c>
    </row>
    <row r="33" spans="1:13" x14ac:dyDescent="0.2">
      <c r="A33">
        <v>32</v>
      </c>
      <c r="B33" t="s">
        <v>50</v>
      </c>
      <c r="C33">
        <v>107</v>
      </c>
      <c r="D33">
        <v>172</v>
      </c>
      <c r="E33">
        <v>12.4</v>
      </c>
      <c r="F33">
        <v>2.9350000000000001</v>
      </c>
      <c r="G33">
        <v>0</v>
      </c>
      <c r="H33">
        <v>104.2</v>
      </c>
      <c r="I33">
        <v>72</v>
      </c>
      <c r="J33">
        <v>30</v>
      </c>
      <c r="K33">
        <v>1</v>
      </c>
      <c r="L33">
        <v>2</v>
      </c>
      <c r="M33">
        <v>17.95</v>
      </c>
    </row>
    <row r="34" spans="1:13" x14ac:dyDescent="0.2">
      <c r="A34">
        <v>33</v>
      </c>
      <c r="B34" t="s">
        <v>50</v>
      </c>
      <c r="C34">
        <v>310</v>
      </c>
      <c r="D34">
        <v>183.2</v>
      </c>
      <c r="E34">
        <v>15.7</v>
      </c>
      <c r="F34">
        <v>3.2029999999999998</v>
      </c>
      <c r="G34">
        <v>0</v>
      </c>
      <c r="H34">
        <v>101.3</v>
      </c>
      <c r="I34">
        <v>73.099999999999994</v>
      </c>
      <c r="J34">
        <v>24</v>
      </c>
      <c r="K34">
        <v>1</v>
      </c>
      <c r="L34">
        <v>5</v>
      </c>
      <c r="M34">
        <v>26.67</v>
      </c>
    </row>
    <row r="35" spans="1:13" x14ac:dyDescent="0.2">
      <c r="A35">
        <v>34</v>
      </c>
      <c r="B35" t="s">
        <v>50</v>
      </c>
      <c r="C35">
        <v>288</v>
      </c>
      <c r="D35">
        <v>203</v>
      </c>
      <c r="E35">
        <v>16</v>
      </c>
      <c r="F35">
        <v>3.3679999999999999</v>
      </c>
      <c r="G35">
        <v>0</v>
      </c>
      <c r="H35">
        <v>108.5</v>
      </c>
      <c r="I35">
        <v>76</v>
      </c>
      <c r="J35">
        <v>24</v>
      </c>
      <c r="K35">
        <v>1</v>
      </c>
      <c r="L35">
        <v>3</v>
      </c>
      <c r="M35">
        <v>27.8</v>
      </c>
    </row>
    <row r="36" spans="1:13" x14ac:dyDescent="0.2">
      <c r="A36">
        <v>35</v>
      </c>
      <c r="B36" t="s">
        <v>54</v>
      </c>
      <c r="C36">
        <v>158</v>
      </c>
      <c r="D36">
        <v>177</v>
      </c>
      <c r="E36">
        <v>11.9</v>
      </c>
      <c r="F36">
        <v>2.339</v>
      </c>
      <c r="G36">
        <v>0</v>
      </c>
      <c r="H36">
        <v>103.2</v>
      </c>
      <c r="I36">
        <v>71</v>
      </c>
      <c r="J36">
        <v>32</v>
      </c>
      <c r="K36">
        <v>1</v>
      </c>
      <c r="L36">
        <v>1.5</v>
      </c>
      <c r="M36">
        <v>19.75</v>
      </c>
    </row>
    <row r="37" spans="1:13" x14ac:dyDescent="0.2">
      <c r="A37">
        <v>36</v>
      </c>
      <c r="B37" t="s">
        <v>54</v>
      </c>
      <c r="C37">
        <v>192</v>
      </c>
      <c r="D37">
        <v>192</v>
      </c>
      <c r="E37">
        <v>17.100000000000001</v>
      </c>
      <c r="F37">
        <v>2.9319999999999999</v>
      </c>
      <c r="G37">
        <v>0</v>
      </c>
      <c r="H37">
        <v>106.9</v>
      </c>
      <c r="I37">
        <v>73</v>
      </c>
      <c r="J37">
        <v>30</v>
      </c>
      <c r="K37">
        <v>1</v>
      </c>
      <c r="L37">
        <v>2</v>
      </c>
      <c r="M37">
        <v>23.87</v>
      </c>
    </row>
    <row r="38" spans="1:13" x14ac:dyDescent="0.2">
      <c r="A38">
        <v>37</v>
      </c>
      <c r="B38" t="s">
        <v>54</v>
      </c>
      <c r="C38">
        <v>184</v>
      </c>
      <c r="D38">
        <v>181</v>
      </c>
      <c r="E38">
        <v>15.3</v>
      </c>
      <c r="F38">
        <v>3.2189999999999999</v>
      </c>
      <c r="G38">
        <v>1</v>
      </c>
      <c r="H38">
        <v>103.2</v>
      </c>
      <c r="I38">
        <v>73</v>
      </c>
      <c r="J38">
        <v>28</v>
      </c>
      <c r="K38">
        <v>0</v>
      </c>
      <c r="L38">
        <v>2.4</v>
      </c>
      <c r="M38">
        <v>24.45</v>
      </c>
    </row>
    <row r="39" spans="1:13" x14ac:dyDescent="0.2">
      <c r="A39">
        <v>38</v>
      </c>
      <c r="B39" t="s">
        <v>58</v>
      </c>
      <c r="C39">
        <v>120</v>
      </c>
      <c r="D39">
        <v>173</v>
      </c>
      <c r="E39">
        <v>11.9</v>
      </c>
      <c r="F39">
        <v>2.2400000000000002</v>
      </c>
      <c r="G39">
        <v>0</v>
      </c>
      <c r="H39">
        <v>96.1</v>
      </c>
      <c r="I39">
        <v>68</v>
      </c>
      <c r="J39">
        <v>33</v>
      </c>
      <c r="K39">
        <v>1</v>
      </c>
      <c r="L39">
        <v>1.6</v>
      </c>
      <c r="M39">
        <v>15.195</v>
      </c>
    </row>
    <row r="40" spans="1:13" x14ac:dyDescent="0.2">
      <c r="A40">
        <v>39</v>
      </c>
      <c r="B40" t="s">
        <v>58</v>
      </c>
      <c r="C40">
        <v>178</v>
      </c>
      <c r="D40">
        <v>185.4</v>
      </c>
      <c r="E40">
        <v>18.5</v>
      </c>
      <c r="F40">
        <v>3.0720000000000001</v>
      </c>
      <c r="G40">
        <v>0</v>
      </c>
      <c r="H40">
        <v>106.3</v>
      </c>
      <c r="I40">
        <v>71.599999999999994</v>
      </c>
      <c r="J40">
        <v>28</v>
      </c>
      <c r="K40">
        <v>1</v>
      </c>
      <c r="L40">
        <v>2</v>
      </c>
      <c r="M40">
        <v>22.65</v>
      </c>
    </row>
    <row r="41" spans="1:13" x14ac:dyDescent="0.2">
      <c r="A41">
        <v>40</v>
      </c>
      <c r="B41" t="s">
        <v>61</v>
      </c>
      <c r="C41">
        <v>300</v>
      </c>
      <c r="D41">
        <v>190</v>
      </c>
      <c r="E41">
        <v>18.5</v>
      </c>
      <c r="F41">
        <v>3.3420000000000001</v>
      </c>
      <c r="G41">
        <v>0</v>
      </c>
      <c r="H41">
        <v>108.3</v>
      </c>
      <c r="I41">
        <v>72</v>
      </c>
      <c r="J41">
        <v>25</v>
      </c>
      <c r="K41">
        <v>1</v>
      </c>
      <c r="L41">
        <v>3</v>
      </c>
      <c r="M41">
        <v>36.4</v>
      </c>
    </row>
    <row r="42" spans="1:13" x14ac:dyDescent="0.2">
      <c r="A42">
        <v>41</v>
      </c>
      <c r="B42" t="s">
        <v>63</v>
      </c>
      <c r="C42">
        <v>247</v>
      </c>
      <c r="D42">
        <v>195</v>
      </c>
      <c r="E42">
        <v>18.399999999999999</v>
      </c>
      <c r="F42">
        <v>3.65</v>
      </c>
      <c r="G42">
        <v>0</v>
      </c>
      <c r="H42">
        <v>114.5</v>
      </c>
      <c r="I42">
        <v>78</v>
      </c>
      <c r="J42">
        <v>25</v>
      </c>
      <c r="K42">
        <v>0</v>
      </c>
      <c r="L42">
        <v>3</v>
      </c>
      <c r="M42">
        <v>51.1</v>
      </c>
    </row>
    <row r="43" spans="1:13" x14ac:dyDescent="0.2">
      <c r="A43">
        <v>42</v>
      </c>
      <c r="B43" t="s">
        <v>65</v>
      </c>
      <c r="C43">
        <v>293</v>
      </c>
      <c r="D43">
        <v>189</v>
      </c>
      <c r="E43">
        <v>20</v>
      </c>
      <c r="F43">
        <v>3.194</v>
      </c>
      <c r="G43">
        <v>1</v>
      </c>
      <c r="H43">
        <v>101.4</v>
      </c>
      <c r="I43">
        <v>77</v>
      </c>
      <c r="J43">
        <v>20</v>
      </c>
      <c r="K43">
        <v>1</v>
      </c>
      <c r="L43">
        <v>3.6</v>
      </c>
      <c r="M43">
        <v>32.049999999999997</v>
      </c>
    </row>
    <row r="44" spans="1:13" x14ac:dyDescent="0.2">
      <c r="A44">
        <v>43</v>
      </c>
      <c r="B44" t="s">
        <v>67</v>
      </c>
      <c r="C44">
        <v>215</v>
      </c>
      <c r="D44">
        <v>196</v>
      </c>
      <c r="E44">
        <v>18.5</v>
      </c>
      <c r="F44">
        <v>3.3730000000000002</v>
      </c>
      <c r="G44">
        <v>0</v>
      </c>
      <c r="H44">
        <v>105.1</v>
      </c>
      <c r="I44">
        <v>73</v>
      </c>
      <c r="J44">
        <v>43</v>
      </c>
      <c r="K44">
        <v>0</v>
      </c>
      <c r="L44">
        <v>2.5</v>
      </c>
      <c r="M44">
        <v>39.9</v>
      </c>
    </row>
    <row r="45" spans="1:13" x14ac:dyDescent="0.2">
      <c r="A45">
        <v>44</v>
      </c>
      <c r="B45" t="s">
        <v>67</v>
      </c>
      <c r="C45">
        <v>416</v>
      </c>
      <c r="D45">
        <v>206</v>
      </c>
      <c r="E45">
        <v>22.5</v>
      </c>
      <c r="F45">
        <v>3.89</v>
      </c>
      <c r="G45">
        <v>0</v>
      </c>
      <c r="H45">
        <v>112.2</v>
      </c>
      <c r="I45">
        <v>75</v>
      </c>
      <c r="J45">
        <v>22</v>
      </c>
      <c r="K45">
        <v>0</v>
      </c>
      <c r="L45">
        <v>3.5</v>
      </c>
      <c r="M45">
        <v>75.45</v>
      </c>
    </row>
    <row r="46" spans="1:13" x14ac:dyDescent="0.2">
      <c r="A46">
        <v>45</v>
      </c>
      <c r="B46" t="s">
        <v>67</v>
      </c>
      <c r="C46">
        <v>295</v>
      </c>
      <c r="D46">
        <v>193</v>
      </c>
      <c r="E46">
        <v>17.2</v>
      </c>
      <c r="F46">
        <v>3.9</v>
      </c>
      <c r="G46">
        <v>1</v>
      </c>
      <c r="H46">
        <v>103</v>
      </c>
      <c r="I46">
        <v>75</v>
      </c>
      <c r="J46">
        <v>21</v>
      </c>
      <c r="K46">
        <v>0</v>
      </c>
      <c r="L46">
        <v>3.5</v>
      </c>
      <c r="M46">
        <v>44.15</v>
      </c>
    </row>
    <row r="47" spans="1:13" x14ac:dyDescent="0.2">
      <c r="A47">
        <v>46</v>
      </c>
      <c r="B47" t="s">
        <v>71</v>
      </c>
      <c r="C47">
        <v>305</v>
      </c>
      <c r="D47">
        <v>201</v>
      </c>
      <c r="E47">
        <v>20</v>
      </c>
      <c r="F47">
        <v>3.8679999999999999</v>
      </c>
      <c r="G47">
        <v>0</v>
      </c>
      <c r="H47">
        <v>109</v>
      </c>
      <c r="I47">
        <v>75</v>
      </c>
      <c r="J47">
        <v>18</v>
      </c>
      <c r="K47">
        <v>1</v>
      </c>
      <c r="L47">
        <v>2.7</v>
      </c>
      <c r="M47">
        <v>46.31</v>
      </c>
    </row>
    <row r="48" spans="1:13" x14ac:dyDescent="0.2">
      <c r="A48">
        <v>47</v>
      </c>
      <c r="B48" t="s">
        <v>71</v>
      </c>
      <c r="C48">
        <v>450</v>
      </c>
      <c r="D48">
        <v>210</v>
      </c>
      <c r="E48">
        <v>30</v>
      </c>
      <c r="F48">
        <v>5.3929999999999998</v>
      </c>
      <c r="G48">
        <v>1</v>
      </c>
      <c r="H48">
        <v>119</v>
      </c>
      <c r="I48">
        <v>79.900000000000006</v>
      </c>
      <c r="J48">
        <v>16</v>
      </c>
      <c r="K48">
        <v>0</v>
      </c>
      <c r="L48">
        <v>3.5</v>
      </c>
      <c r="M48">
        <v>75.83</v>
      </c>
    </row>
    <row r="49" spans="1:13" x14ac:dyDescent="0.2">
      <c r="A49">
        <v>48</v>
      </c>
      <c r="B49" t="s">
        <v>74</v>
      </c>
      <c r="C49">
        <v>255</v>
      </c>
      <c r="D49">
        <v>185</v>
      </c>
      <c r="E49">
        <v>16.399999999999999</v>
      </c>
      <c r="F49">
        <v>3.25</v>
      </c>
      <c r="G49">
        <v>0</v>
      </c>
      <c r="H49">
        <v>105.9</v>
      </c>
      <c r="I49">
        <v>71</v>
      </c>
      <c r="J49">
        <v>24</v>
      </c>
      <c r="K49">
        <v>0</v>
      </c>
      <c r="L49">
        <v>2</v>
      </c>
      <c r="M49">
        <v>41.4</v>
      </c>
    </row>
    <row r="50" spans="1:13" x14ac:dyDescent="0.2">
      <c r="A50">
        <v>49</v>
      </c>
      <c r="B50" t="s">
        <v>74</v>
      </c>
      <c r="C50">
        <v>255</v>
      </c>
      <c r="D50">
        <v>189.4</v>
      </c>
      <c r="E50">
        <v>21.1</v>
      </c>
      <c r="F50">
        <v>3.823</v>
      </c>
      <c r="G50">
        <v>0</v>
      </c>
      <c r="H50">
        <v>111.5</v>
      </c>
      <c r="I50">
        <v>70.8</v>
      </c>
      <c r="J50">
        <v>25</v>
      </c>
      <c r="K50">
        <v>1</v>
      </c>
      <c r="L50">
        <v>3</v>
      </c>
      <c r="M50">
        <v>54.05</v>
      </c>
    </row>
    <row r="51" spans="1:13" x14ac:dyDescent="0.2">
      <c r="A51">
        <v>50</v>
      </c>
      <c r="B51" t="s">
        <v>74</v>
      </c>
      <c r="C51">
        <v>362</v>
      </c>
      <c r="D51">
        <v>182</v>
      </c>
      <c r="E51">
        <v>21.1</v>
      </c>
      <c r="F51">
        <v>4.125</v>
      </c>
      <c r="G51">
        <v>0</v>
      </c>
      <c r="H51">
        <v>99</v>
      </c>
      <c r="I51">
        <v>74</v>
      </c>
      <c r="J51">
        <v>20</v>
      </c>
      <c r="K51">
        <v>1</v>
      </c>
      <c r="L51">
        <v>4.7</v>
      </c>
      <c r="M51">
        <v>91</v>
      </c>
    </row>
    <row r="52" spans="1:13" x14ac:dyDescent="0.2">
      <c r="A52">
        <v>51</v>
      </c>
      <c r="B52" t="s">
        <v>74</v>
      </c>
      <c r="C52">
        <v>255</v>
      </c>
      <c r="D52">
        <v>187</v>
      </c>
      <c r="E52">
        <v>17.399999999999999</v>
      </c>
      <c r="F52">
        <v>4.3</v>
      </c>
      <c r="G52">
        <v>1</v>
      </c>
      <c r="H52">
        <v>113.1</v>
      </c>
      <c r="I52">
        <v>76</v>
      </c>
      <c r="J52">
        <v>22</v>
      </c>
      <c r="K52">
        <v>1</v>
      </c>
      <c r="L52">
        <v>3</v>
      </c>
      <c r="M52">
        <v>42.5</v>
      </c>
    </row>
    <row r="53" spans="1:13" x14ac:dyDescent="0.2">
      <c r="A53">
        <v>52</v>
      </c>
      <c r="B53" t="s">
        <v>74</v>
      </c>
      <c r="C53">
        <v>329</v>
      </c>
      <c r="D53">
        <v>189</v>
      </c>
      <c r="E53">
        <v>24.6</v>
      </c>
      <c r="F53">
        <v>4.7510000000000003</v>
      </c>
      <c r="G53">
        <v>1</v>
      </c>
      <c r="H53">
        <v>114.8</v>
      </c>
      <c r="I53">
        <v>76</v>
      </c>
      <c r="J53">
        <v>23</v>
      </c>
      <c r="K53">
        <v>0</v>
      </c>
      <c r="L53">
        <v>5.5</v>
      </c>
      <c r="M53">
        <v>55.7</v>
      </c>
    </row>
    <row r="54" spans="1:13" x14ac:dyDescent="0.2">
      <c r="A54">
        <v>53</v>
      </c>
      <c r="B54" t="s">
        <v>74</v>
      </c>
      <c r="C54">
        <v>362</v>
      </c>
      <c r="D54">
        <v>199</v>
      </c>
      <c r="E54">
        <v>23.2</v>
      </c>
      <c r="F54">
        <v>4.133</v>
      </c>
      <c r="G54">
        <v>0</v>
      </c>
      <c r="H54">
        <v>121.5</v>
      </c>
      <c r="I54">
        <v>75</v>
      </c>
      <c r="J54">
        <v>21</v>
      </c>
      <c r="K54">
        <v>1</v>
      </c>
      <c r="L54">
        <v>4</v>
      </c>
      <c r="M54">
        <v>94.25</v>
      </c>
    </row>
    <row r="55" spans="1:13" x14ac:dyDescent="0.2">
      <c r="A55">
        <v>54</v>
      </c>
      <c r="B55" t="s">
        <v>81</v>
      </c>
      <c r="C55">
        <v>154</v>
      </c>
      <c r="D55">
        <v>173</v>
      </c>
      <c r="E55">
        <v>15.9</v>
      </c>
      <c r="F55">
        <v>3.3</v>
      </c>
      <c r="G55">
        <v>0</v>
      </c>
      <c r="H55">
        <v>100.8</v>
      </c>
      <c r="I55">
        <v>71</v>
      </c>
      <c r="J55">
        <v>26</v>
      </c>
      <c r="K55">
        <v>0</v>
      </c>
      <c r="L55">
        <v>1.5</v>
      </c>
      <c r="M55">
        <v>22.85</v>
      </c>
    </row>
    <row r="56" spans="1:13" x14ac:dyDescent="0.2">
      <c r="A56">
        <v>55</v>
      </c>
      <c r="B56" t="s">
        <v>83</v>
      </c>
      <c r="C56">
        <v>124</v>
      </c>
      <c r="D56">
        <v>182</v>
      </c>
      <c r="E56">
        <v>13.2</v>
      </c>
      <c r="F56">
        <v>2.593</v>
      </c>
      <c r="G56">
        <v>0</v>
      </c>
      <c r="H56">
        <v>99.8</v>
      </c>
      <c r="I56">
        <v>69</v>
      </c>
      <c r="J56">
        <v>29</v>
      </c>
      <c r="K56">
        <v>0</v>
      </c>
      <c r="L56">
        <v>1.6</v>
      </c>
      <c r="M56">
        <v>17.89</v>
      </c>
    </row>
    <row r="57" spans="1:13" x14ac:dyDescent="0.2">
      <c r="A57">
        <v>56</v>
      </c>
      <c r="B57" t="s">
        <v>83</v>
      </c>
      <c r="C57">
        <v>182</v>
      </c>
      <c r="D57">
        <v>193</v>
      </c>
      <c r="E57">
        <v>16.2</v>
      </c>
      <c r="F57">
        <v>3.012</v>
      </c>
      <c r="G57">
        <v>0</v>
      </c>
      <c r="H57">
        <v>103.1</v>
      </c>
      <c r="I57">
        <v>73</v>
      </c>
      <c r="J57">
        <v>28</v>
      </c>
      <c r="K57">
        <v>1</v>
      </c>
      <c r="L57">
        <v>2</v>
      </c>
      <c r="M57">
        <v>24.1</v>
      </c>
    </row>
    <row r="58" spans="1:13" x14ac:dyDescent="0.2">
      <c r="A58">
        <v>57</v>
      </c>
      <c r="B58" t="s">
        <v>83</v>
      </c>
      <c r="C58">
        <v>170</v>
      </c>
      <c r="D58">
        <v>185</v>
      </c>
      <c r="E58">
        <v>14.5</v>
      </c>
      <c r="F58">
        <v>3.464</v>
      </c>
      <c r="G58">
        <v>1</v>
      </c>
      <c r="H58">
        <v>106.5</v>
      </c>
      <c r="I58">
        <v>72</v>
      </c>
      <c r="J58">
        <v>26</v>
      </c>
      <c r="K58">
        <v>1</v>
      </c>
      <c r="L58">
        <v>2.5</v>
      </c>
      <c r="M58">
        <v>25.2</v>
      </c>
    </row>
    <row r="59" spans="1:13" x14ac:dyDescent="0.2">
      <c r="A59">
        <v>58</v>
      </c>
      <c r="B59" t="s">
        <v>83</v>
      </c>
      <c r="C59">
        <v>300</v>
      </c>
      <c r="D59">
        <v>193</v>
      </c>
      <c r="E59">
        <v>18.5</v>
      </c>
      <c r="F59">
        <v>3.294</v>
      </c>
      <c r="G59">
        <v>0</v>
      </c>
      <c r="H59">
        <v>108.3</v>
      </c>
      <c r="I59">
        <v>73</v>
      </c>
      <c r="J59">
        <v>20</v>
      </c>
      <c r="K59">
        <v>0</v>
      </c>
      <c r="L59">
        <v>3.5</v>
      </c>
      <c r="M59">
        <v>34.25</v>
      </c>
    </row>
    <row r="60" spans="1:13" x14ac:dyDescent="0.2">
      <c r="A60">
        <v>59</v>
      </c>
      <c r="B60" t="s">
        <v>88</v>
      </c>
      <c r="C60">
        <v>265</v>
      </c>
      <c r="D60">
        <v>172</v>
      </c>
      <c r="E60">
        <v>17</v>
      </c>
      <c r="F60">
        <v>2.8879999999999999</v>
      </c>
      <c r="G60">
        <v>0</v>
      </c>
      <c r="H60">
        <v>95.2</v>
      </c>
      <c r="I60">
        <v>71</v>
      </c>
      <c r="J60">
        <v>22</v>
      </c>
      <c r="K60">
        <v>0</v>
      </c>
      <c r="L60">
        <v>2.7</v>
      </c>
      <c r="M60">
        <v>59</v>
      </c>
    </row>
    <row r="61" spans="1:13" x14ac:dyDescent="0.2">
      <c r="A61">
        <v>60</v>
      </c>
      <c r="B61" t="s">
        <v>88</v>
      </c>
      <c r="C61">
        <v>335</v>
      </c>
      <c r="D61">
        <v>194</v>
      </c>
      <c r="E61">
        <v>17</v>
      </c>
      <c r="F61">
        <v>4.58</v>
      </c>
      <c r="G61">
        <v>0</v>
      </c>
      <c r="H61">
        <v>92.6</v>
      </c>
      <c r="I61">
        <v>78</v>
      </c>
      <c r="J61">
        <v>19</v>
      </c>
      <c r="K61">
        <v>1</v>
      </c>
      <c r="L61">
        <v>3</v>
      </c>
      <c r="M61">
        <v>66.8</v>
      </c>
    </row>
    <row r="62" spans="1:13" x14ac:dyDescent="0.2">
      <c r="A62">
        <v>61</v>
      </c>
      <c r="B62" t="s">
        <v>91</v>
      </c>
      <c r="C62">
        <v>268</v>
      </c>
      <c r="D62">
        <v>181</v>
      </c>
      <c r="E62">
        <v>15.9</v>
      </c>
      <c r="F62">
        <v>3.294</v>
      </c>
      <c r="G62">
        <v>0</v>
      </c>
      <c r="H62">
        <v>104</v>
      </c>
      <c r="I62">
        <v>71</v>
      </c>
      <c r="J62">
        <v>21</v>
      </c>
      <c r="K62">
        <v>1</v>
      </c>
      <c r="L62">
        <v>2.5</v>
      </c>
      <c r="M62">
        <v>27.495000000000001</v>
      </c>
    </row>
    <row r="63" spans="1:13" x14ac:dyDescent="0.2">
      <c r="A63">
        <v>62</v>
      </c>
      <c r="B63" t="s">
        <v>91</v>
      </c>
      <c r="C63">
        <v>182</v>
      </c>
      <c r="D63">
        <v>182</v>
      </c>
      <c r="E63">
        <v>16.600000000000001</v>
      </c>
      <c r="F63">
        <v>3.125</v>
      </c>
      <c r="G63">
        <v>1</v>
      </c>
      <c r="H63">
        <v>99.4</v>
      </c>
      <c r="I63">
        <v>71</v>
      </c>
      <c r="J63">
        <v>26</v>
      </c>
      <c r="K63">
        <v>1</v>
      </c>
      <c r="L63">
        <v>2.5</v>
      </c>
      <c r="M63">
        <v>24.495000000000001</v>
      </c>
    </row>
    <row r="64" spans="1:13" x14ac:dyDescent="0.2">
      <c r="A64">
        <v>63</v>
      </c>
      <c r="B64" t="s">
        <v>91</v>
      </c>
      <c r="C64">
        <v>182</v>
      </c>
      <c r="D64">
        <v>191</v>
      </c>
      <c r="E64">
        <v>18.5</v>
      </c>
      <c r="F64">
        <v>3.415</v>
      </c>
      <c r="G64">
        <v>1</v>
      </c>
      <c r="H64">
        <v>103.5</v>
      </c>
      <c r="I64">
        <v>73</v>
      </c>
      <c r="J64">
        <v>26</v>
      </c>
      <c r="K64">
        <v>1</v>
      </c>
      <c r="L64">
        <v>2.4</v>
      </c>
      <c r="M64">
        <v>26.645</v>
      </c>
    </row>
    <row r="65" spans="1:13" x14ac:dyDescent="0.2">
      <c r="A65">
        <v>64</v>
      </c>
      <c r="B65" t="s">
        <v>95</v>
      </c>
      <c r="C65">
        <v>139</v>
      </c>
      <c r="D65">
        <v>183</v>
      </c>
      <c r="E65">
        <v>13.2</v>
      </c>
      <c r="F65">
        <v>2.8</v>
      </c>
      <c r="G65">
        <v>0</v>
      </c>
      <c r="H65">
        <v>97</v>
      </c>
      <c r="I65">
        <v>70</v>
      </c>
      <c r="J65">
        <v>30</v>
      </c>
      <c r="K65">
        <v>0</v>
      </c>
      <c r="L65">
        <v>1.8</v>
      </c>
      <c r="M65">
        <v>19.600000000000001</v>
      </c>
    </row>
    <row r="66" spans="1:13" x14ac:dyDescent="0.2">
      <c r="A66">
        <v>65</v>
      </c>
      <c r="B66" t="s">
        <v>95</v>
      </c>
      <c r="C66">
        <v>176</v>
      </c>
      <c r="D66">
        <v>181</v>
      </c>
      <c r="E66">
        <v>15.9</v>
      </c>
      <c r="F66">
        <v>3.4550000000000001</v>
      </c>
      <c r="G66">
        <v>1</v>
      </c>
      <c r="H66">
        <v>94.9</v>
      </c>
      <c r="I66">
        <v>73</v>
      </c>
      <c r="J66">
        <v>23</v>
      </c>
      <c r="K66">
        <v>1</v>
      </c>
      <c r="L66">
        <v>2.5</v>
      </c>
      <c r="M66">
        <v>25.85</v>
      </c>
    </row>
    <row r="67" spans="1:13" x14ac:dyDescent="0.2">
      <c r="A67">
        <v>66</v>
      </c>
      <c r="B67" t="s">
        <v>95</v>
      </c>
      <c r="C67">
        <v>203</v>
      </c>
      <c r="D67">
        <v>192</v>
      </c>
      <c r="E67">
        <v>14.5</v>
      </c>
      <c r="F67">
        <v>2.9980000000000002</v>
      </c>
      <c r="G67">
        <v>0</v>
      </c>
      <c r="H67">
        <v>105.2</v>
      </c>
      <c r="I67">
        <v>72</v>
      </c>
      <c r="J67">
        <v>29</v>
      </c>
      <c r="K67">
        <v>0</v>
      </c>
      <c r="L67">
        <v>2.5</v>
      </c>
      <c r="M67">
        <v>24.295000000000002</v>
      </c>
    </row>
    <row r="68" spans="1:13" x14ac:dyDescent="0.2">
      <c r="A68">
        <v>67</v>
      </c>
      <c r="B68" t="s">
        <v>95</v>
      </c>
      <c r="C68">
        <v>150</v>
      </c>
      <c r="D68">
        <v>190</v>
      </c>
      <c r="E68">
        <v>23</v>
      </c>
      <c r="F68">
        <v>4.4400000000000004</v>
      </c>
      <c r="G68">
        <v>1</v>
      </c>
      <c r="H68">
        <v>105.3</v>
      </c>
      <c r="I68">
        <v>76</v>
      </c>
      <c r="J68">
        <v>22</v>
      </c>
      <c r="K68">
        <v>0</v>
      </c>
      <c r="L68">
        <v>4</v>
      </c>
      <c r="M68">
        <v>36.020000000000003</v>
      </c>
    </row>
    <row r="69" spans="1:13" x14ac:dyDescent="0.2">
      <c r="A69">
        <v>68</v>
      </c>
      <c r="B69" t="s">
        <v>100</v>
      </c>
      <c r="C69">
        <v>228</v>
      </c>
      <c r="D69">
        <v>168</v>
      </c>
      <c r="E69">
        <v>13.2</v>
      </c>
      <c r="F69">
        <v>3.0619999999999998</v>
      </c>
      <c r="G69">
        <v>0</v>
      </c>
      <c r="H69">
        <v>98.9</v>
      </c>
      <c r="I69">
        <v>71</v>
      </c>
      <c r="J69">
        <v>25</v>
      </c>
      <c r="K69">
        <v>0</v>
      </c>
      <c r="L69">
        <v>2</v>
      </c>
      <c r="M69">
        <v>28.594999999999999</v>
      </c>
    </row>
    <row r="70" spans="1:13" x14ac:dyDescent="0.2">
      <c r="A70">
        <v>69</v>
      </c>
      <c r="B70" t="s">
        <v>100</v>
      </c>
      <c r="C70">
        <v>147</v>
      </c>
      <c r="D70">
        <v>168</v>
      </c>
      <c r="E70">
        <v>13.2</v>
      </c>
      <c r="F70">
        <v>3.2</v>
      </c>
      <c r="G70">
        <v>0</v>
      </c>
      <c r="H70">
        <v>98.9</v>
      </c>
      <c r="I70">
        <v>71</v>
      </c>
      <c r="J70">
        <v>29</v>
      </c>
      <c r="K70">
        <v>0</v>
      </c>
      <c r="L70">
        <v>1.4</v>
      </c>
      <c r="M70">
        <v>23.195</v>
      </c>
    </row>
    <row r="71" spans="1:13" x14ac:dyDescent="0.2">
      <c r="A71">
        <v>70</v>
      </c>
      <c r="B71" t="s">
        <v>100</v>
      </c>
      <c r="C71">
        <v>174</v>
      </c>
      <c r="D71">
        <v>169</v>
      </c>
      <c r="E71">
        <v>14.5</v>
      </c>
      <c r="F71">
        <v>3.0449999999999999</v>
      </c>
      <c r="G71">
        <v>0</v>
      </c>
      <c r="H71">
        <v>98.9</v>
      </c>
      <c r="I71">
        <v>72</v>
      </c>
      <c r="J71">
        <v>26</v>
      </c>
      <c r="K71">
        <v>1</v>
      </c>
      <c r="L71">
        <v>2</v>
      </c>
      <c r="M71">
        <v>20.895</v>
      </c>
    </row>
    <row r="72" spans="1:13" x14ac:dyDescent="0.2">
      <c r="A72">
        <v>71</v>
      </c>
      <c r="B72" t="s">
        <v>100</v>
      </c>
      <c r="C72">
        <v>147</v>
      </c>
      <c r="D72">
        <v>185</v>
      </c>
      <c r="E72">
        <v>13.2</v>
      </c>
      <c r="F72">
        <v>2.8879999999999999</v>
      </c>
      <c r="G72">
        <v>0</v>
      </c>
      <c r="H72">
        <v>98.9</v>
      </c>
      <c r="I72">
        <v>71</v>
      </c>
      <c r="J72">
        <v>30</v>
      </c>
      <c r="K72">
        <v>1</v>
      </c>
      <c r="L72">
        <v>1.4</v>
      </c>
      <c r="M72">
        <v>18.895</v>
      </c>
    </row>
    <row r="73" spans="1:13" x14ac:dyDescent="0.2">
      <c r="A73">
        <v>72</v>
      </c>
      <c r="B73" t="s">
        <v>100</v>
      </c>
      <c r="C73">
        <v>150</v>
      </c>
      <c r="D73">
        <v>192</v>
      </c>
      <c r="E73">
        <v>18.5</v>
      </c>
      <c r="F73">
        <v>3.0430000000000001</v>
      </c>
      <c r="G73">
        <v>0</v>
      </c>
      <c r="H73">
        <v>106.4</v>
      </c>
      <c r="I73">
        <v>72</v>
      </c>
      <c r="J73">
        <v>25</v>
      </c>
      <c r="K73">
        <v>0</v>
      </c>
      <c r="L73">
        <v>2</v>
      </c>
      <c r="M73">
        <v>25.295000000000002</v>
      </c>
    </row>
    <row r="74" spans="1:13" x14ac:dyDescent="0.2">
      <c r="A74">
        <v>73</v>
      </c>
      <c r="B74" t="s">
        <v>106</v>
      </c>
      <c r="C74">
        <v>187</v>
      </c>
      <c r="D74">
        <v>174</v>
      </c>
      <c r="E74">
        <v>14.2</v>
      </c>
      <c r="F74">
        <v>3.5739999999999998</v>
      </c>
      <c r="G74">
        <v>1</v>
      </c>
      <c r="H74">
        <v>100.5</v>
      </c>
      <c r="I74">
        <v>73</v>
      </c>
      <c r="J74">
        <v>23</v>
      </c>
      <c r="K74">
        <v>0</v>
      </c>
      <c r="L74">
        <v>2</v>
      </c>
      <c r="M74">
        <v>33.700000000000003</v>
      </c>
    </row>
    <row r="75" spans="1:13" x14ac:dyDescent="0.2">
      <c r="A75">
        <v>74</v>
      </c>
      <c r="B75" t="s">
        <v>106</v>
      </c>
      <c r="C75">
        <v>250</v>
      </c>
      <c r="D75">
        <v>187</v>
      </c>
      <c r="E75">
        <v>14.5</v>
      </c>
      <c r="F75">
        <v>3.657</v>
      </c>
      <c r="G75">
        <v>0</v>
      </c>
      <c r="H75">
        <v>104.9</v>
      </c>
      <c r="I75">
        <v>80</v>
      </c>
      <c r="J75">
        <v>23</v>
      </c>
      <c r="K75">
        <v>1</v>
      </c>
      <c r="L75">
        <v>2</v>
      </c>
      <c r="M75">
        <v>36.049999999999997</v>
      </c>
    </row>
    <row r="76" spans="1:13" x14ac:dyDescent="0.2">
      <c r="A76">
        <v>75</v>
      </c>
      <c r="B76" t="s">
        <v>106</v>
      </c>
      <c r="C76">
        <v>168</v>
      </c>
      <c r="D76">
        <v>187</v>
      </c>
      <c r="E76">
        <v>14.5</v>
      </c>
      <c r="F76">
        <v>3.9550000000000001</v>
      </c>
      <c r="G76">
        <v>1</v>
      </c>
      <c r="H76">
        <v>113.1</v>
      </c>
      <c r="I76">
        <v>73</v>
      </c>
      <c r="J76">
        <v>23</v>
      </c>
      <c r="K76">
        <v>1</v>
      </c>
      <c r="L76">
        <v>2</v>
      </c>
      <c r="M76">
        <v>39.65</v>
      </c>
    </row>
    <row r="83" spans="1:13" x14ac:dyDescent="0.2">
      <c r="G83" t="s">
        <v>137</v>
      </c>
    </row>
    <row r="84" spans="1:13" s="5" customFormat="1" x14ac:dyDescent="0.2">
      <c r="A84" s="5" t="s">
        <v>152</v>
      </c>
    </row>
    <row r="85" spans="1:13" s="5" customFormat="1" x14ac:dyDescent="0.2">
      <c r="A85" s="5" t="s">
        <v>153</v>
      </c>
    </row>
    <row r="87" spans="1:13" x14ac:dyDescent="0.2">
      <c r="L87" s="12" t="s">
        <v>265</v>
      </c>
      <c r="M87" s="12"/>
    </row>
    <row r="88" spans="1:13" ht="16" customHeight="1" x14ac:dyDescent="0.2">
      <c r="A88" t="s">
        <v>110</v>
      </c>
      <c r="B88" s="12" t="s">
        <v>5</v>
      </c>
      <c r="C88" s="12" t="s">
        <v>7</v>
      </c>
      <c r="D88" s="12" t="s">
        <v>9</v>
      </c>
      <c r="E88" s="12" t="s">
        <v>3</v>
      </c>
      <c r="F88" t="s">
        <v>260</v>
      </c>
      <c r="G88" t="s">
        <v>264</v>
      </c>
      <c r="H88" t="s">
        <v>273</v>
      </c>
      <c r="L88" t="s">
        <v>113</v>
      </c>
    </row>
    <row r="89" spans="1:13" ht="17" thickBot="1" x14ac:dyDescent="0.25">
      <c r="A89" s="7">
        <v>55</v>
      </c>
      <c r="B89" s="12">
        <v>124</v>
      </c>
      <c r="C89" s="12">
        <v>182</v>
      </c>
      <c r="D89" s="12">
        <v>13.2</v>
      </c>
      <c r="E89" s="12">
        <v>17.89</v>
      </c>
      <c r="F89" s="16">
        <v>6.2451997454684438E-3</v>
      </c>
      <c r="G89">
        <f>M$154+M$155*B89+M$156*C89+M$157*D89</f>
        <v>13.705268379995022</v>
      </c>
      <c r="H89">
        <f>(E89-G89)^2</f>
        <v>17.51197873146949</v>
      </c>
    </row>
    <row r="90" spans="1:13" x14ac:dyDescent="0.2">
      <c r="A90" s="7">
        <v>15</v>
      </c>
      <c r="B90" s="12">
        <v>310</v>
      </c>
      <c r="C90" s="12">
        <v>203</v>
      </c>
      <c r="D90" s="12">
        <v>19</v>
      </c>
      <c r="E90" s="12">
        <v>40</v>
      </c>
      <c r="F90" s="16">
        <v>1.4063459297189329E-2</v>
      </c>
      <c r="G90">
        <f t="shared" ref="G90:G138" si="0">M$154+M$155*B90+M$156*C90+M$157*D90</f>
        <v>38.910515325007395</v>
      </c>
      <c r="H90">
        <f t="shared" ref="H90:H138" si="1">(E90-G90)^2</f>
        <v>1.1869768570437413</v>
      </c>
      <c r="L90" s="6" t="s">
        <v>114</v>
      </c>
      <c r="M90" s="6"/>
    </row>
    <row r="91" spans="1:13" x14ac:dyDescent="0.2">
      <c r="A91" s="7">
        <v>43</v>
      </c>
      <c r="B91" s="12">
        <v>215</v>
      </c>
      <c r="C91" s="12">
        <v>196</v>
      </c>
      <c r="D91" s="12">
        <v>18.5</v>
      </c>
      <c r="E91" s="12">
        <v>39.9</v>
      </c>
      <c r="F91" s="16">
        <v>1.6246965043977157E-2</v>
      </c>
      <c r="G91">
        <f t="shared" si="0"/>
        <v>25.826969868850625</v>
      </c>
      <c r="H91">
        <f t="shared" si="1"/>
        <v>198.05017707223814</v>
      </c>
      <c r="L91" s="2" t="s">
        <v>115</v>
      </c>
      <c r="M91" s="2">
        <v>0.83503271241846022</v>
      </c>
    </row>
    <row r="92" spans="1:13" x14ac:dyDescent="0.2">
      <c r="A92" s="7">
        <v>44</v>
      </c>
      <c r="B92" s="12">
        <v>416</v>
      </c>
      <c r="C92" s="12">
        <v>206</v>
      </c>
      <c r="D92" s="12">
        <v>22.5</v>
      </c>
      <c r="E92" s="12">
        <v>75.45</v>
      </c>
      <c r="F92" s="16">
        <v>3.2442251154103263E-2</v>
      </c>
      <c r="G92">
        <f t="shared" si="0"/>
        <v>58.541021148640489</v>
      </c>
      <c r="H92">
        <f t="shared" si="1"/>
        <v>285.91356579572329</v>
      </c>
      <c r="L92" s="2" t="s">
        <v>116</v>
      </c>
      <c r="M92" s="2">
        <v>0.69727963080893085</v>
      </c>
    </row>
    <row r="93" spans="1:13" x14ac:dyDescent="0.2">
      <c r="A93" s="7">
        <v>68</v>
      </c>
      <c r="B93" s="12">
        <v>228</v>
      </c>
      <c r="C93" s="12">
        <v>168</v>
      </c>
      <c r="D93" s="12">
        <v>13.2</v>
      </c>
      <c r="E93" s="12">
        <v>28.594999999999999</v>
      </c>
      <c r="F93" s="16">
        <v>3.3688369577165478E-2</v>
      </c>
      <c r="G93">
        <f t="shared" si="0"/>
        <v>39.958406031091059</v>
      </c>
      <c r="H93">
        <f t="shared" si="1"/>
        <v>129.12699662743668</v>
      </c>
      <c r="L93" s="2" t="s">
        <v>117</v>
      </c>
      <c r="M93" s="2">
        <v>0.67753699803560019</v>
      </c>
    </row>
    <row r="94" spans="1:13" x14ac:dyDescent="0.2">
      <c r="A94" s="7">
        <v>29</v>
      </c>
      <c r="B94" s="12">
        <v>150</v>
      </c>
      <c r="C94" s="12">
        <v>203</v>
      </c>
      <c r="D94" s="12">
        <v>20</v>
      </c>
      <c r="E94" s="12">
        <v>27.04</v>
      </c>
      <c r="F94" s="16">
        <v>3.7361562379212954E-2</v>
      </c>
      <c r="G94">
        <f t="shared" si="0"/>
        <v>11.583548319360268</v>
      </c>
      <c r="H94">
        <f t="shared" si="1"/>
        <v>238.90189855595077</v>
      </c>
      <c r="L94" s="2" t="s">
        <v>118</v>
      </c>
      <c r="M94" s="2">
        <v>12.379948177273675</v>
      </c>
    </row>
    <row r="95" spans="1:13" ht="17" thickBot="1" x14ac:dyDescent="0.25">
      <c r="A95" s="7">
        <v>26</v>
      </c>
      <c r="B95" s="12">
        <v>168</v>
      </c>
      <c r="C95" s="12">
        <v>193</v>
      </c>
      <c r="D95" s="12">
        <v>16</v>
      </c>
      <c r="E95" s="12">
        <v>33.75</v>
      </c>
      <c r="F95" s="16">
        <v>4.5334133609441274E-2</v>
      </c>
      <c r="G95">
        <f t="shared" si="0"/>
        <v>17.337857897771801</v>
      </c>
      <c r="H95">
        <f t="shared" si="1"/>
        <v>269.35840838373144</v>
      </c>
      <c r="L95" s="3" t="s">
        <v>119</v>
      </c>
      <c r="M95" s="3">
        <v>50</v>
      </c>
    </row>
    <row r="96" spans="1:13" x14ac:dyDescent="0.2">
      <c r="A96" s="7">
        <v>20</v>
      </c>
      <c r="B96" s="12">
        <v>420</v>
      </c>
      <c r="C96" s="12">
        <v>204</v>
      </c>
      <c r="D96" s="12">
        <v>26</v>
      </c>
      <c r="E96" s="12">
        <v>75.194999999999993</v>
      </c>
      <c r="F96" s="16">
        <v>4.6979474903683149E-2</v>
      </c>
      <c r="G96">
        <f t="shared" si="0"/>
        <v>63.106562450477689</v>
      </c>
      <c r="H96">
        <f t="shared" si="1"/>
        <v>146.13032238870082</v>
      </c>
    </row>
    <row r="97" spans="1:20" ht="17" thickBot="1" x14ac:dyDescent="0.25">
      <c r="A97" s="7">
        <v>19</v>
      </c>
      <c r="B97" s="12">
        <v>304</v>
      </c>
      <c r="C97" s="12">
        <v>201</v>
      </c>
      <c r="D97" s="12">
        <v>19</v>
      </c>
      <c r="E97" s="12">
        <v>46.795000000000002</v>
      </c>
      <c r="F97" s="16">
        <v>7.6872132892990552E-2</v>
      </c>
      <c r="G97">
        <f t="shared" si="0"/>
        <v>38.997310145811454</v>
      </c>
      <c r="H97">
        <f t="shared" si="1"/>
        <v>60.803967062115014</v>
      </c>
      <c r="L97" t="s">
        <v>120</v>
      </c>
    </row>
    <row r="98" spans="1:20" x14ac:dyDescent="0.2">
      <c r="A98" s="7">
        <v>61</v>
      </c>
      <c r="B98" s="12">
        <v>268</v>
      </c>
      <c r="C98" s="12">
        <v>181</v>
      </c>
      <c r="D98" s="12">
        <v>15.9</v>
      </c>
      <c r="E98" s="12">
        <v>27.495000000000001</v>
      </c>
      <c r="F98" s="16">
        <v>8.495581196574975E-2</v>
      </c>
      <c r="G98">
        <f t="shared" si="0"/>
        <v>41.669877418065767</v>
      </c>
      <c r="H98">
        <f t="shared" si="1"/>
        <v>200.92714981719078</v>
      </c>
      <c r="L98" s="4"/>
      <c r="M98" s="4" t="s">
        <v>125</v>
      </c>
      <c r="N98" s="4" t="s">
        <v>126</v>
      </c>
      <c r="O98" s="4" t="s">
        <v>127</v>
      </c>
      <c r="P98" s="4" t="s">
        <v>128</v>
      </c>
      <c r="Q98" s="4" t="s">
        <v>129</v>
      </c>
    </row>
    <row r="99" spans="1:20" x14ac:dyDescent="0.2">
      <c r="A99" s="7">
        <v>5</v>
      </c>
      <c r="B99" s="12">
        <v>150</v>
      </c>
      <c r="C99" s="12">
        <v>178</v>
      </c>
      <c r="D99" s="12">
        <v>16.399999999999999</v>
      </c>
      <c r="E99" s="12">
        <v>23.99</v>
      </c>
      <c r="F99" s="16">
        <v>9.4264280924610366E-2</v>
      </c>
      <c r="G99">
        <f t="shared" si="0"/>
        <v>23.042602288512956</v>
      </c>
      <c r="H99">
        <f t="shared" si="1"/>
        <v>0.89756242373088491</v>
      </c>
      <c r="L99" s="2" t="s">
        <v>121</v>
      </c>
      <c r="M99" s="2">
        <v>3</v>
      </c>
      <c r="N99" s="2">
        <v>16239.057491888838</v>
      </c>
      <c r="O99" s="2">
        <v>5413.0191639629456</v>
      </c>
      <c r="P99" s="2">
        <v>35.318472405101566</v>
      </c>
      <c r="Q99" s="2">
        <v>5.368310338375922E-12</v>
      </c>
    </row>
    <row r="100" spans="1:20" x14ac:dyDescent="0.2">
      <c r="A100" s="7">
        <v>50</v>
      </c>
      <c r="B100" s="12">
        <v>362</v>
      </c>
      <c r="C100" s="12">
        <v>182</v>
      </c>
      <c r="D100" s="12">
        <v>21.1</v>
      </c>
      <c r="E100" s="12">
        <v>91</v>
      </c>
      <c r="F100" s="16">
        <v>0.10202798048748829</v>
      </c>
      <c r="G100">
        <f t="shared" si="0"/>
        <v>61.655461953275235</v>
      </c>
      <c r="H100">
        <f t="shared" si="1"/>
        <v>861.10191317567728</v>
      </c>
      <c r="L100" s="2" t="s">
        <v>122</v>
      </c>
      <c r="M100" s="2">
        <v>46</v>
      </c>
      <c r="N100" s="2">
        <v>7050.1033761111621</v>
      </c>
      <c r="O100" s="8">
        <v>153.26311687198179</v>
      </c>
      <c r="P100" s="2"/>
      <c r="Q100" s="2"/>
    </row>
    <row r="101" spans="1:20" ht="17" thickBot="1" x14ac:dyDescent="0.25">
      <c r="A101" s="7">
        <v>33</v>
      </c>
      <c r="B101" s="12">
        <v>310</v>
      </c>
      <c r="C101" s="12">
        <v>183.2</v>
      </c>
      <c r="D101" s="12">
        <v>15.7</v>
      </c>
      <c r="E101" s="12">
        <v>26.67</v>
      </c>
      <c r="F101" s="16">
        <v>0.1044716659006687</v>
      </c>
      <c r="G101">
        <f t="shared" si="0"/>
        <v>47.637022209999699</v>
      </c>
      <c r="H101">
        <f t="shared" si="1"/>
        <v>439.61602035462062</v>
      </c>
      <c r="L101" s="3" t="s">
        <v>123</v>
      </c>
      <c r="M101" s="3">
        <v>49</v>
      </c>
      <c r="N101" s="3">
        <v>23289.160867999999</v>
      </c>
      <c r="O101" s="3"/>
      <c r="P101" s="3"/>
      <c r="Q101" s="3"/>
    </row>
    <row r="102" spans="1:20" ht="17" thickBot="1" x14ac:dyDescent="0.25">
      <c r="A102" s="7">
        <v>9</v>
      </c>
      <c r="B102" s="12">
        <v>310</v>
      </c>
      <c r="C102" s="12">
        <v>198.2</v>
      </c>
      <c r="D102" s="12">
        <v>23.7</v>
      </c>
      <c r="E102" s="12">
        <v>62</v>
      </c>
      <c r="F102" s="16">
        <v>0.11257548616063529</v>
      </c>
      <c r="G102">
        <f t="shared" si="0"/>
        <v>45.30377551052139</v>
      </c>
      <c r="H102">
        <f t="shared" si="1"/>
        <v>278.76391220306527</v>
      </c>
    </row>
    <row r="103" spans="1:20" x14ac:dyDescent="0.2">
      <c r="A103" s="7">
        <v>23</v>
      </c>
      <c r="B103" s="12">
        <v>305</v>
      </c>
      <c r="C103" s="12">
        <v>201</v>
      </c>
      <c r="D103" s="12">
        <v>18.5</v>
      </c>
      <c r="E103" s="12">
        <v>31.6</v>
      </c>
      <c r="F103" s="16">
        <v>0.11270482641240431</v>
      </c>
      <c r="G103">
        <f t="shared" si="0"/>
        <v>38.784079001155987</v>
      </c>
      <c r="H103">
        <f t="shared" si="1"/>
        <v>51.610991094850391</v>
      </c>
      <c r="L103" s="4"/>
      <c r="M103" s="4" t="s">
        <v>130</v>
      </c>
      <c r="N103" s="4" t="s">
        <v>118</v>
      </c>
      <c r="O103" s="4" t="s">
        <v>131</v>
      </c>
      <c r="P103" s="4" t="s">
        <v>132</v>
      </c>
      <c r="Q103" s="4" t="s">
        <v>133</v>
      </c>
      <c r="R103" s="4" t="s">
        <v>134</v>
      </c>
      <c r="S103" s="4" t="s">
        <v>135</v>
      </c>
      <c r="T103" s="4" t="s">
        <v>136</v>
      </c>
    </row>
    <row r="104" spans="1:20" x14ac:dyDescent="0.2">
      <c r="A104" s="7">
        <v>1</v>
      </c>
      <c r="B104" s="12">
        <v>290</v>
      </c>
      <c r="C104" s="12">
        <v>196</v>
      </c>
      <c r="D104" s="12">
        <v>19.5</v>
      </c>
      <c r="E104" s="12">
        <v>44.4</v>
      </c>
      <c r="F104" s="16">
        <v>0.11277691903634657</v>
      </c>
      <c r="G104">
        <f t="shared" si="0"/>
        <v>39.778837574058848</v>
      </c>
      <c r="H104">
        <f t="shared" si="1"/>
        <v>21.355142166930303</v>
      </c>
      <c r="L104" s="2" t="s">
        <v>124</v>
      </c>
      <c r="M104" s="2">
        <v>59.637647661451005</v>
      </c>
      <c r="N104" s="2">
        <v>39.22320879415971</v>
      </c>
      <c r="O104" s="2">
        <v>1.5204683526639713</v>
      </c>
      <c r="P104" s="2">
        <v>0.13523787325647388</v>
      </c>
      <c r="Q104" s="2">
        <v>-19.314576695810949</v>
      </c>
      <c r="R104" s="2">
        <v>138.58987201871295</v>
      </c>
      <c r="S104" s="2">
        <v>-19.314576695810949</v>
      </c>
      <c r="T104" s="2">
        <v>138.58987201871295</v>
      </c>
    </row>
    <row r="105" spans="1:20" x14ac:dyDescent="0.2">
      <c r="A105" s="7">
        <v>56</v>
      </c>
      <c r="B105" s="12">
        <v>182</v>
      </c>
      <c r="C105" s="12">
        <v>193</v>
      </c>
      <c r="D105" s="12">
        <v>16.2</v>
      </c>
      <c r="E105" s="12">
        <v>24.1</v>
      </c>
      <c r="F105" s="16">
        <v>0.12299887124211284</v>
      </c>
      <c r="G105">
        <f t="shared" si="0"/>
        <v>19.952576823022572</v>
      </c>
      <c r="H105">
        <f t="shared" si="1"/>
        <v>17.20111900892956</v>
      </c>
      <c r="L105" s="2" t="s">
        <v>5</v>
      </c>
      <c r="M105" s="2">
        <v>0.17007225182886387</v>
      </c>
      <c r="N105" s="2">
        <v>2.2467006888525074E-2</v>
      </c>
      <c r="O105" s="2">
        <v>7.5698669018402951</v>
      </c>
      <c r="P105" s="2">
        <v>1.2823865723881763E-9</v>
      </c>
      <c r="Q105" s="2">
        <v>0.12484851254205924</v>
      </c>
      <c r="R105" s="2">
        <v>0.21529599111566849</v>
      </c>
      <c r="S105" s="2">
        <v>0.12484851254205924</v>
      </c>
      <c r="T105" s="2">
        <v>0.21529599111566849</v>
      </c>
    </row>
    <row r="106" spans="1:20" x14ac:dyDescent="0.2">
      <c r="A106" s="7">
        <v>75</v>
      </c>
      <c r="B106" s="12">
        <v>168</v>
      </c>
      <c r="C106" s="12">
        <v>187</v>
      </c>
      <c r="D106" s="12">
        <v>14.5</v>
      </c>
      <c r="E106" s="12">
        <v>39.65</v>
      </c>
      <c r="F106" s="16">
        <v>0.13924008162184376</v>
      </c>
      <c r="G106">
        <f t="shared" si="0"/>
        <v>19.593368163080694</v>
      </c>
      <c r="H106">
        <f t="shared" si="1"/>
        <v>402.26848064172503</v>
      </c>
      <c r="L106" s="2" t="s">
        <v>7</v>
      </c>
      <c r="M106" s="2">
        <v>-0.51160485624112462</v>
      </c>
      <c r="N106" s="2">
        <v>0.24534973439368701</v>
      </c>
      <c r="O106" s="2">
        <v>-2.0852064808849797</v>
      </c>
      <c r="P106" s="2">
        <v>4.262754308199599E-2</v>
      </c>
      <c r="Q106" s="2">
        <v>-1.0054682567982283</v>
      </c>
      <c r="R106" s="2">
        <v>-1.7741455684020913E-2</v>
      </c>
      <c r="S106" s="2">
        <v>-1.0054682567982283</v>
      </c>
      <c r="T106" s="2">
        <v>-1.7741455684020913E-2</v>
      </c>
    </row>
    <row r="107" spans="1:20" ht="17" thickBot="1" x14ac:dyDescent="0.25">
      <c r="A107" s="7">
        <v>49</v>
      </c>
      <c r="B107" s="12">
        <v>255</v>
      </c>
      <c r="C107" s="12">
        <v>189.4</v>
      </c>
      <c r="D107" s="12">
        <v>21.1</v>
      </c>
      <c r="E107" s="12">
        <v>54.05</v>
      </c>
      <c r="F107" s="16">
        <v>0.16402750456805604</v>
      </c>
      <c r="G107">
        <f t="shared" si="0"/>
        <v>38.639744756119299</v>
      </c>
      <c r="H107">
        <f t="shared" si="1"/>
        <v>237.47596668155256</v>
      </c>
      <c r="L107" s="3" t="s">
        <v>9</v>
      </c>
      <c r="M107" s="3">
        <v>1.9993784224849847</v>
      </c>
      <c r="N107" s="3">
        <v>0.75108013748556046</v>
      </c>
      <c r="O107" s="3">
        <v>2.662004122727081</v>
      </c>
      <c r="P107" s="3">
        <v>1.0664730129087634E-2</v>
      </c>
      <c r="Q107" s="3">
        <v>0.4875325193044997</v>
      </c>
      <c r="R107" s="3">
        <v>3.5112243256654696</v>
      </c>
      <c r="S107" s="3">
        <v>0.4875325193044997</v>
      </c>
      <c r="T107" s="3">
        <v>3.5112243256654696</v>
      </c>
    </row>
    <row r="108" spans="1:20" x14ac:dyDescent="0.2">
      <c r="A108" s="7">
        <v>22</v>
      </c>
      <c r="B108" s="12">
        <v>345</v>
      </c>
      <c r="C108" s="12">
        <v>224</v>
      </c>
      <c r="D108" s="12">
        <v>31</v>
      </c>
      <c r="E108" s="12">
        <v>51.7</v>
      </c>
      <c r="F108" s="16">
        <v>0.1704190432744761</v>
      </c>
      <c r="G108">
        <f t="shared" si="0"/>
        <v>42.414098715132496</v>
      </c>
      <c r="H108">
        <f t="shared" si="1"/>
        <v>86.227962672304002</v>
      </c>
    </row>
    <row r="109" spans="1:20" x14ac:dyDescent="0.2">
      <c r="A109" s="7">
        <v>70</v>
      </c>
      <c r="B109" s="12">
        <v>174</v>
      </c>
      <c r="C109" s="12">
        <v>169</v>
      </c>
      <c r="D109" s="12">
        <v>14.5</v>
      </c>
      <c r="E109" s="12">
        <v>20.895</v>
      </c>
      <c r="F109" s="16">
        <v>0.17500741552249877</v>
      </c>
      <c r="G109">
        <f t="shared" si="0"/>
        <v>30.913798497769701</v>
      </c>
      <c r="H109">
        <f t="shared" si="1"/>
        <v>100.37632333891243</v>
      </c>
      <c r="L109" t="s">
        <v>263</v>
      </c>
    </row>
    <row r="110" spans="1:20" x14ac:dyDescent="0.2">
      <c r="A110" s="7">
        <v>13</v>
      </c>
      <c r="B110" s="12">
        <v>200</v>
      </c>
      <c r="C110" s="12">
        <v>185</v>
      </c>
      <c r="D110" s="12">
        <v>14.3</v>
      </c>
      <c r="E110" s="12">
        <v>33.07</v>
      </c>
      <c r="F110" s="16">
        <v>0.18990773838310715</v>
      </c>
      <c r="G110">
        <f t="shared" si="0"/>
        <v>26.199484079759426</v>
      </c>
      <c r="H110">
        <f t="shared" si="1"/>
        <v>47.203989010279187</v>
      </c>
    </row>
    <row r="111" spans="1:20" x14ac:dyDescent="0.2">
      <c r="A111" s="7">
        <v>52</v>
      </c>
      <c r="B111" s="12">
        <v>329</v>
      </c>
      <c r="C111" s="12">
        <v>189</v>
      </c>
      <c r="D111" s="12">
        <v>24.6</v>
      </c>
      <c r="E111" s="12">
        <v>55.7</v>
      </c>
      <c r="F111" s="16">
        <v>0.19251841210710197</v>
      </c>
      <c r="G111">
        <f t="shared" si="0"/>
        <v>54.588531150878211</v>
      </c>
      <c r="H111">
        <f t="shared" si="1"/>
        <v>1.2353630025681206</v>
      </c>
    </row>
    <row r="112" spans="1:20" x14ac:dyDescent="0.2">
      <c r="A112" s="7">
        <v>58</v>
      </c>
      <c r="B112" s="12">
        <v>300</v>
      </c>
      <c r="C112" s="12">
        <v>193</v>
      </c>
      <c r="D112" s="12">
        <v>18.5</v>
      </c>
      <c r="E112" s="12">
        <v>34.25</v>
      </c>
      <c r="F112" s="16">
        <v>0.2152322279455241</v>
      </c>
      <c r="G112">
        <f t="shared" si="0"/>
        <v>42.468695984398877</v>
      </c>
      <c r="H112">
        <f t="shared" si="1"/>
        <v>67.546963683974226</v>
      </c>
    </row>
    <row r="113" spans="1:12" x14ac:dyDescent="0.2">
      <c r="A113" s="7">
        <v>72</v>
      </c>
      <c r="B113" s="12">
        <v>150</v>
      </c>
      <c r="C113" s="12">
        <v>192</v>
      </c>
      <c r="D113" s="12">
        <v>18.5</v>
      </c>
      <c r="E113" s="12">
        <v>25.295000000000002</v>
      </c>
      <c r="F113" s="16">
        <v>0.23623381820754841</v>
      </c>
      <c r="G113">
        <f t="shared" si="0"/>
        <v>16.690864873542438</v>
      </c>
      <c r="H113">
        <f t="shared" si="1"/>
        <v>74.031141274340925</v>
      </c>
    </row>
    <row r="114" spans="1:12" x14ac:dyDescent="0.2">
      <c r="A114" s="7">
        <v>27</v>
      </c>
      <c r="B114" s="12">
        <v>363</v>
      </c>
      <c r="C114" s="12">
        <v>197.8</v>
      </c>
      <c r="D114" s="12">
        <v>17</v>
      </c>
      <c r="E114" s="12">
        <v>29.47</v>
      </c>
      <c r="F114" s="16">
        <v>0.26205420618718966</v>
      </c>
      <c r="G114">
        <f t="shared" si="0"/>
        <v>49.630545460566516</v>
      </c>
      <c r="H114">
        <f t="shared" si="1"/>
        <v>406.44759326756923</v>
      </c>
    </row>
    <row r="115" spans="1:12" x14ac:dyDescent="0.2">
      <c r="A115" s="7">
        <v>63</v>
      </c>
      <c r="B115" s="12">
        <v>182</v>
      </c>
      <c r="C115" s="12">
        <v>191</v>
      </c>
      <c r="D115" s="12">
        <v>18.5</v>
      </c>
      <c r="E115" s="12">
        <v>26.645</v>
      </c>
      <c r="F115" s="16">
        <v>0.29681680244334052</v>
      </c>
      <c r="G115">
        <f t="shared" si="0"/>
        <v>22.882173836625057</v>
      </c>
      <c r="H115">
        <f t="shared" si="1"/>
        <v>14.158860735778989</v>
      </c>
    </row>
    <row r="116" spans="1:12" x14ac:dyDescent="0.2">
      <c r="A116" s="7">
        <v>60</v>
      </c>
      <c r="B116" s="12">
        <v>335</v>
      </c>
      <c r="C116" s="12">
        <v>194</v>
      </c>
      <c r="D116" s="12">
        <v>17</v>
      </c>
      <c r="E116" s="12">
        <v>66.8</v>
      </c>
      <c r="F116" s="16">
        <v>0.3134904153606507</v>
      </c>
      <c r="G116">
        <f t="shared" si="0"/>
        <v>46.879588997965747</v>
      </c>
      <c r="H116">
        <f t="shared" si="1"/>
        <v>396.82277448996717</v>
      </c>
    </row>
    <row r="117" spans="1:12" x14ac:dyDescent="0.2">
      <c r="A117" s="7">
        <v>67</v>
      </c>
      <c r="B117" s="12">
        <v>150</v>
      </c>
      <c r="C117" s="12">
        <v>190</v>
      </c>
      <c r="D117" s="12">
        <v>23</v>
      </c>
      <c r="E117" s="12">
        <v>36.020000000000003</v>
      </c>
      <c r="F117" s="16">
        <v>0.31357530705512437</v>
      </c>
      <c r="G117">
        <f t="shared" si="0"/>
        <v>21.331559233108855</v>
      </c>
      <c r="H117">
        <f t="shared" si="1"/>
        <v>215.7502921624698</v>
      </c>
      <c r="L117" t="s">
        <v>261</v>
      </c>
    </row>
    <row r="118" spans="1:12" x14ac:dyDescent="0.2">
      <c r="A118" s="7">
        <v>62</v>
      </c>
      <c r="B118" s="12">
        <v>182</v>
      </c>
      <c r="C118" s="12">
        <v>182</v>
      </c>
      <c r="D118" s="12">
        <v>16.600000000000001</v>
      </c>
      <c r="E118" s="12">
        <v>24.495000000000001</v>
      </c>
      <c r="F118" s="16">
        <v>0.32438349040650039</v>
      </c>
      <c r="G118">
        <f t="shared" si="0"/>
        <v>26.537659266900853</v>
      </c>
      <c r="H118">
        <f t="shared" si="1"/>
        <v>4.1724568806559263</v>
      </c>
      <c r="L118" t="s">
        <v>262</v>
      </c>
    </row>
    <row r="119" spans="1:12" x14ac:dyDescent="0.2">
      <c r="A119" s="7">
        <v>10</v>
      </c>
      <c r="B119" s="12">
        <v>248</v>
      </c>
      <c r="C119" s="12">
        <v>187</v>
      </c>
      <c r="D119" s="12">
        <v>17.2</v>
      </c>
      <c r="E119" s="12">
        <v>51.1</v>
      </c>
      <c r="F119" s="16">
        <v>0.34838520009136864</v>
      </c>
      <c r="G119">
        <f t="shared" si="0"/>
        <v>35.745720532760849</v>
      </c>
      <c r="H119">
        <f t="shared" si="1"/>
        <v>235.75389795808184</v>
      </c>
    </row>
    <row r="120" spans="1:12" x14ac:dyDescent="0.2">
      <c r="A120" s="7">
        <v>32</v>
      </c>
      <c r="B120" s="12">
        <v>107</v>
      </c>
      <c r="C120" s="12">
        <v>172</v>
      </c>
      <c r="D120" s="12">
        <v>12.4</v>
      </c>
      <c r="E120" s="12">
        <v>17.95</v>
      </c>
      <c r="F120" s="16">
        <v>0.38748847327210501</v>
      </c>
      <c r="G120">
        <f t="shared" si="0"/>
        <v>15.800535272582552</v>
      </c>
      <c r="H120">
        <f t="shared" si="1"/>
        <v>4.6201986144117608</v>
      </c>
    </row>
    <row r="121" spans="1:12" x14ac:dyDescent="0.2">
      <c r="A121" s="7">
        <v>8</v>
      </c>
      <c r="B121" s="12">
        <v>248</v>
      </c>
      <c r="C121" s="12">
        <v>200</v>
      </c>
      <c r="D121" s="12">
        <v>22.5</v>
      </c>
      <c r="E121" s="12">
        <v>53.55</v>
      </c>
      <c r="F121" s="16">
        <v>0.38796564879950723</v>
      </c>
      <c r="G121">
        <f t="shared" si="0"/>
        <v>32.45321324242159</v>
      </c>
      <c r="H121">
        <f t="shared" si="1"/>
        <v>445.07441149473561</v>
      </c>
    </row>
    <row r="122" spans="1:12" x14ac:dyDescent="0.2">
      <c r="A122" s="7">
        <v>51</v>
      </c>
      <c r="B122" s="12">
        <v>255</v>
      </c>
      <c r="C122" s="12">
        <v>187</v>
      </c>
      <c r="D122" s="12">
        <v>17.399999999999999</v>
      </c>
      <c r="E122" s="12">
        <v>42.5</v>
      </c>
      <c r="F122" s="16">
        <v>0.38827541244129005</v>
      </c>
      <c r="G122">
        <f t="shared" si="0"/>
        <v>37.130857147475517</v>
      </c>
      <c r="H122">
        <f t="shared" si="1"/>
        <v>28.827694970814743</v>
      </c>
    </row>
    <row r="123" spans="1:12" x14ac:dyDescent="0.2">
      <c r="A123" s="7">
        <v>71</v>
      </c>
      <c r="B123" s="12">
        <v>147</v>
      </c>
      <c r="C123" s="12">
        <v>185</v>
      </c>
      <c r="D123" s="12">
        <v>13.2</v>
      </c>
      <c r="E123" s="12">
        <v>18.895</v>
      </c>
      <c r="F123" s="16">
        <v>0.44235561385350386</v>
      </c>
      <c r="G123">
        <f t="shared" si="0"/>
        <v>16.034240769861146</v>
      </c>
      <c r="H123">
        <f t="shared" si="1"/>
        <v>8.1839433728246469</v>
      </c>
    </row>
    <row r="124" spans="1:12" x14ac:dyDescent="0.2">
      <c r="A124" s="7">
        <v>53</v>
      </c>
      <c r="B124" s="12">
        <v>362</v>
      </c>
      <c r="C124" s="12">
        <v>199</v>
      </c>
      <c r="D124" s="12">
        <v>23.2</v>
      </c>
      <c r="E124" s="12">
        <v>94.25</v>
      </c>
      <c r="F124" s="16">
        <v>0.46643598417481846</v>
      </c>
      <c r="G124">
        <f t="shared" si="0"/>
        <v>53.592640764980736</v>
      </c>
      <c r="H124">
        <f t="shared" si="1"/>
        <v>1653.0208599654063</v>
      </c>
    </row>
    <row r="125" spans="1:12" x14ac:dyDescent="0.2">
      <c r="A125" s="7">
        <v>12</v>
      </c>
      <c r="B125" s="12">
        <v>248</v>
      </c>
      <c r="C125" s="12">
        <v>195</v>
      </c>
      <c r="D125" s="12">
        <v>15</v>
      </c>
      <c r="E125" s="12">
        <v>53.9</v>
      </c>
      <c r="F125" s="16">
        <v>0.47688252492269811</v>
      </c>
      <c r="G125">
        <f t="shared" si="0"/>
        <v>29.471733124599695</v>
      </c>
      <c r="H125">
        <f t="shared" si="1"/>
        <v>596.74022253577971</v>
      </c>
    </row>
    <row r="126" spans="1:12" x14ac:dyDescent="0.2">
      <c r="A126" s="7">
        <v>11</v>
      </c>
      <c r="B126" s="12">
        <v>193</v>
      </c>
      <c r="C126" s="12">
        <v>186</v>
      </c>
      <c r="D126" s="12">
        <v>15.6</v>
      </c>
      <c r="E126" s="12">
        <v>40.75</v>
      </c>
      <c r="F126" s="16">
        <v>0.48015860574950076</v>
      </c>
      <c r="G126">
        <f t="shared" si="0"/>
        <v>25.410643488609139</v>
      </c>
      <c r="H126">
        <f t="shared" si="1"/>
        <v>235.2958581835492</v>
      </c>
    </row>
    <row r="127" spans="1:12" x14ac:dyDescent="0.2">
      <c r="A127" s="7">
        <v>65</v>
      </c>
      <c r="B127" s="12">
        <v>176</v>
      </c>
      <c r="C127" s="12">
        <v>181</v>
      </c>
      <c r="D127" s="12">
        <v>15.9</v>
      </c>
      <c r="E127" s="12">
        <v>25.85</v>
      </c>
      <c r="F127" s="16">
        <v>0.51227131156141037</v>
      </c>
      <c r="G127">
        <f t="shared" si="0"/>
        <v>25.509652765305365</v>
      </c>
      <c r="H127">
        <f t="shared" si="1"/>
        <v>0.11583624016428602</v>
      </c>
    </row>
    <row r="128" spans="1:12" x14ac:dyDescent="0.2">
      <c r="A128" s="7">
        <v>36</v>
      </c>
      <c r="B128" s="12">
        <v>192</v>
      </c>
      <c r="C128" s="12">
        <v>192</v>
      </c>
      <c r="D128" s="12">
        <v>17.100000000000001</v>
      </c>
      <c r="E128" s="12">
        <v>23.87</v>
      </c>
      <c r="F128" s="16">
        <v>0.5338400038241341</v>
      </c>
      <c r="G128">
        <f t="shared" si="0"/>
        <v>22.979478607509375</v>
      </c>
      <c r="H128">
        <f t="shared" si="1"/>
        <v>0.79302835048344422</v>
      </c>
    </row>
    <row r="129" spans="1:20" x14ac:dyDescent="0.2">
      <c r="A129" s="7">
        <v>4</v>
      </c>
      <c r="B129" s="12">
        <v>272</v>
      </c>
      <c r="C129" s="12">
        <v>187</v>
      </c>
      <c r="D129" s="12">
        <v>17.100000000000001</v>
      </c>
      <c r="E129" s="12">
        <v>37.6</v>
      </c>
      <c r="F129" s="16">
        <v>0.537591479384672</v>
      </c>
      <c r="G129">
        <f t="shared" si="0"/>
        <v>39.883654159652579</v>
      </c>
      <c r="H129">
        <f t="shared" si="1"/>
        <v>5.2150763208985209</v>
      </c>
    </row>
    <row r="130" spans="1:20" x14ac:dyDescent="0.2">
      <c r="A130" s="7">
        <v>28</v>
      </c>
      <c r="B130" s="12">
        <v>600</v>
      </c>
      <c r="C130" s="12">
        <v>176.7</v>
      </c>
      <c r="D130" s="12">
        <v>19</v>
      </c>
      <c r="E130" s="12">
        <v>129.94999999999999</v>
      </c>
      <c r="F130" s="16">
        <v>0.54606240403570094</v>
      </c>
      <c r="G130">
        <f t="shared" si="0"/>
        <v>104.85085498383421</v>
      </c>
      <c r="H130">
        <f t="shared" si="1"/>
        <v>629.9670805425194</v>
      </c>
    </row>
    <row r="131" spans="1:20" x14ac:dyDescent="0.2">
      <c r="A131" s="7">
        <v>37</v>
      </c>
      <c r="B131" s="12">
        <v>184</v>
      </c>
      <c r="C131" s="12">
        <v>181</v>
      </c>
      <c r="D131" s="12">
        <v>15.3</v>
      </c>
      <c r="E131" s="12">
        <v>24.45</v>
      </c>
      <c r="F131" s="16">
        <v>0.55954821786205622</v>
      </c>
      <c r="G131">
        <f t="shared" si="0"/>
        <v>26.448226779096743</v>
      </c>
      <c r="H131">
        <f t="shared" si="1"/>
        <v>3.9929102606993454</v>
      </c>
    </row>
    <row r="132" spans="1:20" x14ac:dyDescent="0.2">
      <c r="A132" s="7">
        <v>3</v>
      </c>
      <c r="B132" s="12">
        <v>206</v>
      </c>
      <c r="C132" s="12">
        <v>191</v>
      </c>
      <c r="D132" s="12">
        <v>17.2</v>
      </c>
      <c r="E132" s="12">
        <v>33</v>
      </c>
      <c r="F132" s="16">
        <v>0.570699354213832</v>
      </c>
      <c r="G132">
        <f t="shared" si="0"/>
        <v>26.086781638445522</v>
      </c>
      <c r="H132">
        <f t="shared" si="1"/>
        <v>47.792588114533977</v>
      </c>
    </row>
    <row r="133" spans="1:20" x14ac:dyDescent="0.2">
      <c r="A133" s="7">
        <v>17</v>
      </c>
      <c r="B133" s="12">
        <v>268</v>
      </c>
      <c r="C133" s="12">
        <v>196</v>
      </c>
      <c r="D133" s="12">
        <v>19</v>
      </c>
      <c r="E133" s="12">
        <v>46.994999999999997</v>
      </c>
      <c r="F133" s="16">
        <v>0.60598901186777632</v>
      </c>
      <c r="G133">
        <f t="shared" si="0"/>
        <v>35.525550266213287</v>
      </c>
      <c r="H133">
        <f t="shared" si="1"/>
        <v>131.54827719586004</v>
      </c>
    </row>
    <row r="134" spans="1:20" x14ac:dyDescent="0.2">
      <c r="A134" s="7">
        <v>16</v>
      </c>
      <c r="B134" s="12">
        <v>310</v>
      </c>
      <c r="C134" s="12">
        <v>198</v>
      </c>
      <c r="D134" s="12">
        <v>15.8</v>
      </c>
      <c r="E134" s="12">
        <v>29.57</v>
      </c>
      <c r="F134" s="16">
        <v>0.63509263544512284</v>
      </c>
      <c r="G134">
        <f t="shared" si="0"/>
        <v>39.273452747024066</v>
      </c>
      <c r="H134">
        <f t="shared" si="1"/>
        <v>94.156995213728891</v>
      </c>
    </row>
    <row r="135" spans="1:20" x14ac:dyDescent="0.2">
      <c r="A135" s="7">
        <v>40</v>
      </c>
      <c r="B135" s="12">
        <v>300</v>
      </c>
      <c r="C135" s="12">
        <v>190</v>
      </c>
      <c r="D135" s="12">
        <v>18.5</v>
      </c>
      <c r="E135" s="12">
        <v>36.4</v>
      </c>
      <c r="F135" s="16">
        <v>0.65915181705415149</v>
      </c>
      <c r="G135">
        <f>M$154+M$155*B135+M$156*C135+M$157*D135</f>
        <v>44.179779757722841</v>
      </c>
      <c r="H135">
        <f t="shared" si="1"/>
        <v>60.524973078674087</v>
      </c>
    </row>
    <row r="136" spans="1:20" x14ac:dyDescent="0.2">
      <c r="A136" s="7">
        <v>42</v>
      </c>
      <c r="B136" s="12">
        <v>293</v>
      </c>
      <c r="C136" s="12">
        <v>189</v>
      </c>
      <c r="D136" s="12">
        <v>20</v>
      </c>
      <c r="E136" s="12">
        <v>32.049999999999997</v>
      </c>
      <c r="F136" s="16">
        <v>0.68464347754714683</v>
      </c>
      <c r="G136">
        <f t="shared" si="0"/>
        <v>44.687215986300394</v>
      </c>
      <c r="H136">
        <f t="shared" si="1"/>
        <v>159.69922788440633</v>
      </c>
    </row>
    <row r="137" spans="1:20" x14ac:dyDescent="0.2">
      <c r="A137" s="7">
        <v>41</v>
      </c>
      <c r="B137" s="12">
        <v>247</v>
      </c>
      <c r="C137" s="12">
        <v>195</v>
      </c>
      <c r="D137" s="12">
        <v>18.399999999999999</v>
      </c>
      <c r="E137" s="12">
        <v>51.1</v>
      </c>
      <c r="F137" s="16">
        <v>0.68922775252210822</v>
      </c>
      <c r="G137">
        <f t="shared" si="0"/>
        <v>31.940501679843962</v>
      </c>
      <c r="H137">
        <f t="shared" si="1"/>
        <v>367.08637588006212</v>
      </c>
      <c r="L137" s="13" t="s">
        <v>266</v>
      </c>
      <c r="M137" s="13"/>
    </row>
    <row r="138" spans="1:20" x14ac:dyDescent="0.2">
      <c r="A138" s="7">
        <v>45</v>
      </c>
      <c r="B138" s="12">
        <v>295</v>
      </c>
      <c r="C138" s="12">
        <v>193</v>
      </c>
      <c r="D138" s="12">
        <v>17.2</v>
      </c>
      <c r="E138" s="12">
        <v>44.15</v>
      </c>
      <c r="F138" s="16">
        <v>0.69183783974507806</v>
      </c>
      <c r="G138">
        <f t="shared" si="0"/>
        <v>40.579319928284001</v>
      </c>
      <c r="H138">
        <f t="shared" si="1"/>
        <v>12.749756174549765</v>
      </c>
      <c r="I138" t="s">
        <v>267</v>
      </c>
      <c r="J138" s="12">
        <f>SUM(H89:H138)</f>
        <v>9993.3354819136875</v>
      </c>
      <c r="K138" s="1">
        <f>J138/46</f>
        <v>217.24642351986276</v>
      </c>
      <c r="L138" t="s">
        <v>113</v>
      </c>
    </row>
    <row r="139" spans="1:20" ht="16" customHeight="1" thickBot="1" x14ac:dyDescent="0.25">
      <c r="A139" s="7">
        <v>54</v>
      </c>
      <c r="B139" s="13">
        <v>154</v>
      </c>
      <c r="C139" s="13">
        <v>173</v>
      </c>
      <c r="D139" s="13">
        <v>15.9</v>
      </c>
      <c r="E139" s="13">
        <v>22.85</v>
      </c>
      <c r="F139" s="16">
        <v>0.71297416599338614</v>
      </c>
      <c r="G139">
        <f>M$104+M$105*B139+M$106*C139+M$107*D139</f>
        <v>29.111251230892734</v>
      </c>
      <c r="H139">
        <f>(E139-G139)^2</f>
        <v>39.203266976355756</v>
      </c>
    </row>
    <row r="140" spans="1:20" x14ac:dyDescent="0.2">
      <c r="A140" s="7">
        <v>74</v>
      </c>
      <c r="B140" s="13">
        <v>250</v>
      </c>
      <c r="C140" s="13">
        <v>187</v>
      </c>
      <c r="D140" s="13">
        <v>14.5</v>
      </c>
      <c r="E140" s="13">
        <v>36.049999999999997</v>
      </c>
      <c r="F140" s="16">
        <v>0.71860637299038133</v>
      </c>
      <c r="G140">
        <f t="shared" ref="G140:G163" si="2">M$104+M$105*B140+M$106*C140+M$107*D140</f>
        <v>35.476589627608945</v>
      </c>
      <c r="H140">
        <f>(E140-G140)^2</f>
        <v>0.32879945516564513</v>
      </c>
      <c r="L140" s="6" t="s">
        <v>114</v>
      </c>
      <c r="M140" s="6"/>
      <c r="N140" s="7"/>
      <c r="O140" s="7"/>
      <c r="P140" s="7"/>
      <c r="Q140" s="7"/>
      <c r="R140" s="7"/>
      <c r="S140" s="7"/>
      <c r="T140" s="7"/>
    </row>
    <row r="141" spans="1:20" x14ac:dyDescent="0.2">
      <c r="A141" s="7">
        <v>14</v>
      </c>
      <c r="B141" s="13">
        <v>138</v>
      </c>
      <c r="C141" s="13">
        <v>168</v>
      </c>
      <c r="D141" s="13">
        <v>14</v>
      </c>
      <c r="E141" s="13">
        <v>23.2</v>
      </c>
      <c r="F141" s="16">
        <v>0.72578986866476169</v>
      </c>
      <c r="G141">
        <f>M$104+M$105*B141+M$106*C141+M$107*D141</f>
        <v>25.149300480115063</v>
      </c>
      <c r="H141">
        <f t="shared" ref="H141:H163" si="3">(E141-G141)^2</f>
        <v>3.7997723617768164</v>
      </c>
      <c r="L141" s="2" t="s">
        <v>115</v>
      </c>
      <c r="M141" s="2">
        <v>0.87827843451118592</v>
      </c>
      <c r="N141" s="7"/>
      <c r="O141" s="7"/>
      <c r="P141" s="7"/>
      <c r="Q141" s="7"/>
      <c r="R141" s="7"/>
      <c r="S141" s="7"/>
      <c r="T141" s="7"/>
    </row>
    <row r="142" spans="1:20" x14ac:dyDescent="0.2">
      <c r="A142" s="7">
        <v>35</v>
      </c>
      <c r="B142" s="13">
        <v>158</v>
      </c>
      <c r="C142" s="13">
        <v>177</v>
      </c>
      <c r="D142" s="13">
        <v>11.9</v>
      </c>
      <c r="E142" s="13">
        <v>19.75</v>
      </c>
      <c r="F142" s="16">
        <v>0.73700404002703257</v>
      </c>
      <c r="G142">
        <f t="shared" si="2"/>
        <v>19.747607123303766</v>
      </c>
      <c r="H142">
        <f t="shared" si="3"/>
        <v>5.7258588833808206E-6</v>
      </c>
      <c r="L142" s="2" t="s">
        <v>116</v>
      </c>
      <c r="M142" s="2">
        <v>0.77137300852741941</v>
      </c>
      <c r="N142" s="7"/>
      <c r="O142" s="7"/>
      <c r="P142" s="7"/>
      <c r="Q142" s="7"/>
      <c r="R142" s="7"/>
      <c r="S142" s="7"/>
      <c r="T142" s="7"/>
    </row>
    <row r="143" spans="1:20" x14ac:dyDescent="0.2">
      <c r="A143" s="7">
        <v>64</v>
      </c>
      <c r="B143" s="13">
        <v>139</v>
      </c>
      <c r="C143" s="13">
        <v>183</v>
      </c>
      <c r="D143" s="13">
        <v>13.2</v>
      </c>
      <c r="E143" s="13">
        <v>19.600000000000001</v>
      </c>
      <c r="F143" s="16">
        <v>0.76203926850321813</v>
      </c>
      <c r="G143">
        <f t="shared" si="2"/>
        <v>16.045797150339073</v>
      </c>
      <c r="H143">
        <f t="shared" si="3"/>
        <v>12.632357896537863</v>
      </c>
      <c r="L143" s="2" t="s">
        <v>117</v>
      </c>
      <c r="M143" s="2">
        <v>0.73871200974562223</v>
      </c>
      <c r="N143" s="7"/>
      <c r="O143" s="7"/>
      <c r="P143" s="7"/>
      <c r="Q143" s="7"/>
      <c r="R143" s="7"/>
      <c r="S143" s="7"/>
      <c r="T143" s="7"/>
    </row>
    <row r="144" spans="1:20" x14ac:dyDescent="0.2">
      <c r="A144" s="7">
        <v>73</v>
      </c>
      <c r="B144" s="13">
        <v>187</v>
      </c>
      <c r="C144" s="13">
        <v>174</v>
      </c>
      <c r="D144" s="13">
        <v>14.2</v>
      </c>
      <c r="E144" s="13">
        <v>33.700000000000003</v>
      </c>
      <c r="F144" s="16">
        <v>0.76577801732473127</v>
      </c>
      <c r="G144">
        <f t="shared" si="2"/>
        <v>30.813087366779648</v>
      </c>
      <c r="H144">
        <f t="shared" si="3"/>
        <v>8.3342645518472835</v>
      </c>
      <c r="L144" s="2" t="s">
        <v>118</v>
      </c>
      <c r="M144" s="2">
        <v>6.8147008977472439</v>
      </c>
      <c r="N144" s="7"/>
      <c r="O144" s="7"/>
      <c r="P144" s="7"/>
      <c r="Q144" s="7"/>
      <c r="R144" s="7"/>
      <c r="S144" s="7"/>
      <c r="T144" s="7"/>
    </row>
    <row r="145" spans="1:20" ht="17" thickBot="1" x14ac:dyDescent="0.25">
      <c r="A145" s="7">
        <v>39</v>
      </c>
      <c r="B145" s="13">
        <v>178</v>
      </c>
      <c r="C145" s="13">
        <v>185.4</v>
      </c>
      <c r="D145" s="13">
        <v>18.5</v>
      </c>
      <c r="E145" s="13">
        <v>22.65</v>
      </c>
      <c r="F145" s="16">
        <v>0.76640847581625005</v>
      </c>
      <c r="G145">
        <f t="shared" si="2"/>
        <v>32.047468955856488</v>
      </c>
      <c r="H145">
        <f t="shared" si="3"/>
        <v>88.312422776286454</v>
      </c>
      <c r="L145" s="3" t="s">
        <v>119</v>
      </c>
      <c r="M145" s="3">
        <v>25</v>
      </c>
      <c r="N145" s="7"/>
      <c r="O145" s="7"/>
      <c r="P145" s="7"/>
      <c r="Q145" s="7"/>
      <c r="R145" s="7"/>
      <c r="S145" s="7"/>
      <c r="T145" s="7"/>
    </row>
    <row r="146" spans="1:20" x14ac:dyDescent="0.2">
      <c r="A146" s="7">
        <v>34</v>
      </c>
      <c r="B146" s="13">
        <v>288</v>
      </c>
      <c r="C146" s="13">
        <v>203</v>
      </c>
      <c r="D146" s="13">
        <v>16</v>
      </c>
      <c r="E146" s="13">
        <v>27.8</v>
      </c>
      <c r="F146" s="16">
        <v>0.78178652796322734</v>
      </c>
      <c r="G146">
        <f t="shared" si="2"/>
        <v>36.752725130975264</v>
      </c>
      <c r="H146">
        <f t="shared" si="3"/>
        <v>80.151287270796047</v>
      </c>
      <c r="L146" s="7"/>
      <c r="M146" s="7"/>
      <c r="N146" s="7"/>
      <c r="O146" s="7"/>
      <c r="P146" s="7"/>
      <c r="Q146" s="7"/>
      <c r="R146" s="7"/>
      <c r="S146" s="7"/>
      <c r="T146" s="7"/>
    </row>
    <row r="147" spans="1:20" ht="17" thickBot="1" x14ac:dyDescent="0.25">
      <c r="A147" s="7">
        <v>59</v>
      </c>
      <c r="B147" s="13">
        <v>265</v>
      </c>
      <c r="C147" s="13">
        <v>172</v>
      </c>
      <c r="D147" s="13">
        <v>17</v>
      </c>
      <c r="E147" s="13">
        <v>59</v>
      </c>
      <c r="F147" s="16">
        <v>0.78942443628797176</v>
      </c>
      <c r="G147">
        <f t="shared" si="2"/>
        <v>50.700192304871223</v>
      </c>
      <c r="H147">
        <f t="shared" si="3"/>
        <v>68.886807776118857</v>
      </c>
      <c r="L147" s="7" t="s">
        <v>120</v>
      </c>
      <c r="M147" s="7"/>
      <c r="N147" s="7"/>
      <c r="O147" s="7"/>
      <c r="P147" s="7"/>
      <c r="Q147" s="7"/>
      <c r="R147" s="7"/>
      <c r="S147" s="7"/>
      <c r="T147" s="7"/>
    </row>
    <row r="148" spans="1:20" x14ac:dyDescent="0.2">
      <c r="A148" s="7">
        <v>2</v>
      </c>
      <c r="B148" s="13">
        <v>201</v>
      </c>
      <c r="C148" s="13">
        <v>182</v>
      </c>
      <c r="D148" s="13">
        <v>13.2</v>
      </c>
      <c r="E148" s="13">
        <v>25.9</v>
      </c>
      <c r="F148" s="16">
        <v>0.80514454627662391</v>
      </c>
      <c r="G148">
        <f t="shared" si="2"/>
        <v>27.101881619969763</v>
      </c>
      <c r="H148">
        <f t="shared" si="3"/>
        <v>1.4445194284211458</v>
      </c>
      <c r="L148" s="4"/>
      <c r="M148" s="4" t="s">
        <v>125</v>
      </c>
      <c r="N148" s="4" t="s">
        <v>126</v>
      </c>
      <c r="O148" s="4" t="s">
        <v>127</v>
      </c>
      <c r="P148" s="4" t="s">
        <v>128</v>
      </c>
      <c r="Q148" s="4" t="s">
        <v>129</v>
      </c>
      <c r="R148" s="7"/>
      <c r="S148" s="7"/>
      <c r="T148" s="7"/>
    </row>
    <row r="149" spans="1:20" x14ac:dyDescent="0.2">
      <c r="A149" s="7">
        <v>21</v>
      </c>
      <c r="B149" s="13">
        <v>160</v>
      </c>
      <c r="C149" s="13">
        <v>194</v>
      </c>
      <c r="D149" s="13">
        <v>15.8</v>
      </c>
      <c r="E149" s="13">
        <v>22.09</v>
      </c>
      <c r="F149" s="16">
        <v>0.8376019319269179</v>
      </c>
      <c r="G149">
        <f t="shared" si="2"/>
        <v>19.188044918553807</v>
      </c>
      <c r="H149">
        <f t="shared" si="3"/>
        <v>8.4213432947313809</v>
      </c>
      <c r="L149" s="2" t="s">
        <v>121</v>
      </c>
      <c r="M149" s="2">
        <v>3</v>
      </c>
      <c r="N149" s="2">
        <v>3290.4085851590999</v>
      </c>
      <c r="O149" s="2">
        <v>1096.8028617196999</v>
      </c>
      <c r="P149" s="2">
        <v>23.617557248657199</v>
      </c>
      <c r="Q149" s="2">
        <v>6.2813527693497892E-7</v>
      </c>
      <c r="R149" s="7"/>
      <c r="S149" s="7"/>
      <c r="T149" s="7"/>
    </row>
    <row r="150" spans="1:20" x14ac:dyDescent="0.2">
      <c r="A150" s="7">
        <v>25</v>
      </c>
      <c r="B150" s="13">
        <v>287</v>
      </c>
      <c r="C150" s="13">
        <v>204</v>
      </c>
      <c r="D150" s="13">
        <v>16</v>
      </c>
      <c r="E150" s="13">
        <v>26.98</v>
      </c>
      <c r="F150" s="16">
        <v>0.83931732950074855</v>
      </c>
      <c r="G150">
        <f t="shared" si="2"/>
        <v>36.071048022905273</v>
      </c>
      <c r="H150">
        <f t="shared" si="3"/>
        <v>82.647154154769879</v>
      </c>
      <c r="L150" s="2" t="s">
        <v>122</v>
      </c>
      <c r="M150" s="2">
        <v>21</v>
      </c>
      <c r="N150" s="2">
        <v>975.2431148408989</v>
      </c>
      <c r="O150" s="2">
        <v>46.440148325757093</v>
      </c>
      <c r="P150" s="2"/>
      <c r="Q150" s="2"/>
      <c r="R150" s="7"/>
      <c r="S150" s="7"/>
      <c r="T150" s="7"/>
    </row>
    <row r="151" spans="1:20" ht="17" thickBot="1" x14ac:dyDescent="0.25">
      <c r="A151" s="7">
        <v>47</v>
      </c>
      <c r="B151" s="13">
        <v>450</v>
      </c>
      <c r="C151" s="13">
        <v>210</v>
      </c>
      <c r="D151" s="13">
        <v>30</v>
      </c>
      <c r="E151" s="13">
        <v>75.83</v>
      </c>
      <c r="F151" s="16">
        <v>0.86446532513995122</v>
      </c>
      <c r="G151">
        <f t="shared" si="2"/>
        <v>88.714493848353115</v>
      </c>
      <c r="H151">
        <f t="shared" si="3"/>
        <v>166.01018172824931</v>
      </c>
      <c r="L151" s="3" t="s">
        <v>123</v>
      </c>
      <c r="M151" s="3">
        <v>24</v>
      </c>
      <c r="N151" s="3">
        <v>4265.6516999999985</v>
      </c>
      <c r="O151" s="3"/>
      <c r="P151" s="3"/>
      <c r="Q151" s="3"/>
      <c r="R151" s="7"/>
      <c r="S151" s="7"/>
      <c r="T151" s="7"/>
    </row>
    <row r="152" spans="1:20" ht="17" thickBot="1" x14ac:dyDescent="0.25">
      <c r="A152" s="7">
        <v>48</v>
      </c>
      <c r="B152" s="13">
        <v>255</v>
      </c>
      <c r="C152" s="13">
        <v>185</v>
      </c>
      <c r="D152" s="13">
        <v>16.399999999999999</v>
      </c>
      <c r="E152" s="13">
        <v>41.4</v>
      </c>
      <c r="F152" s="16">
        <v>0.87136160065369694</v>
      </c>
      <c r="G152">
        <f t="shared" si="2"/>
        <v>41.148979601956988</v>
      </c>
      <c r="H152">
        <f t="shared" si="3"/>
        <v>6.3011240233671467E-2</v>
      </c>
      <c r="L152" s="7"/>
      <c r="M152" s="7"/>
      <c r="N152" s="7"/>
      <c r="O152" s="7"/>
      <c r="P152" s="7"/>
      <c r="Q152" s="7"/>
      <c r="R152" s="7"/>
      <c r="S152" s="7"/>
      <c r="T152" s="7"/>
    </row>
    <row r="153" spans="1:20" x14ac:dyDescent="0.2">
      <c r="A153" s="7">
        <v>18</v>
      </c>
      <c r="B153" s="13">
        <v>272</v>
      </c>
      <c r="C153" s="13">
        <v>184</v>
      </c>
      <c r="D153" s="13">
        <v>16</v>
      </c>
      <c r="E153" s="13">
        <v>38.994999999999997</v>
      </c>
      <c r="F153" s="16">
        <v>0.88727951680085226</v>
      </c>
      <c r="G153">
        <f t="shared" si="2"/>
        <v>43.752061370294797</v>
      </c>
      <c r="H153">
        <f t="shared" si="3"/>
        <v>22.629632880751036</v>
      </c>
      <c r="L153" s="4"/>
      <c r="M153" s="4" t="s">
        <v>130</v>
      </c>
      <c r="N153" s="4" t="s">
        <v>118</v>
      </c>
      <c r="O153" s="4" t="s">
        <v>131</v>
      </c>
      <c r="P153" s="4" t="s">
        <v>132</v>
      </c>
      <c r="Q153" s="4" t="s">
        <v>133</v>
      </c>
      <c r="R153" s="4" t="s">
        <v>134</v>
      </c>
      <c r="S153" s="4" t="s">
        <v>135</v>
      </c>
      <c r="T153" s="4" t="s">
        <v>136</v>
      </c>
    </row>
    <row r="154" spans="1:20" x14ac:dyDescent="0.2">
      <c r="A154" s="7">
        <v>66</v>
      </c>
      <c r="B154" s="13">
        <v>203</v>
      </c>
      <c r="C154" s="13">
        <v>192</v>
      </c>
      <c r="D154" s="13">
        <v>14.5</v>
      </c>
      <c r="E154" s="13">
        <v>24.295000000000002</v>
      </c>
      <c r="F154" s="16">
        <v>0.89680608515445059</v>
      </c>
      <c r="G154">
        <f t="shared" si="2"/>
        <v>24.925169510446732</v>
      </c>
      <c r="H154">
        <f t="shared" si="3"/>
        <v>0.39711361189667216</v>
      </c>
      <c r="L154" s="2" t="s">
        <v>124</v>
      </c>
      <c r="M154" s="2">
        <v>85.463260861130337</v>
      </c>
      <c r="N154" s="2">
        <v>23.358907643462636</v>
      </c>
      <c r="O154" s="2">
        <v>3.6587010902048149</v>
      </c>
      <c r="P154" s="2">
        <v>1.4648997348274968E-3</v>
      </c>
      <c r="Q154" s="2">
        <v>36.885753128070213</v>
      </c>
      <c r="R154" s="2">
        <v>134.04076859419047</v>
      </c>
      <c r="S154" s="2">
        <v>36.885753128070213</v>
      </c>
      <c r="T154" s="2">
        <v>134.04076859419047</v>
      </c>
    </row>
    <row r="155" spans="1:20" x14ac:dyDescent="0.2">
      <c r="A155" s="7">
        <v>57</v>
      </c>
      <c r="B155" s="13">
        <v>170</v>
      </c>
      <c r="C155" s="13">
        <v>185</v>
      </c>
      <c r="D155" s="13">
        <v>14.5</v>
      </c>
      <c r="E155" s="13">
        <v>25.2</v>
      </c>
      <c r="F155" s="16">
        <v>0.90559110319771063</v>
      </c>
      <c r="G155">
        <f t="shared" si="2"/>
        <v>22.894019193782082</v>
      </c>
      <c r="H155">
        <f t="shared" si="3"/>
        <v>5.3175474786454355</v>
      </c>
      <c r="L155" s="2" t="s">
        <v>268</v>
      </c>
      <c r="M155" s="2">
        <v>0.17565461579087382</v>
      </c>
      <c r="N155" s="2">
        <v>3.1793726062374551E-2</v>
      </c>
      <c r="O155" s="2">
        <v>5.5248200681563917</v>
      </c>
      <c r="P155" s="2">
        <v>1.7553978819697952E-5</v>
      </c>
      <c r="Q155" s="2">
        <v>0.10953594289608044</v>
      </c>
      <c r="R155" s="2">
        <v>0.24177328868566722</v>
      </c>
      <c r="S155" s="2">
        <v>0.10953594289608044</v>
      </c>
      <c r="T155" s="2">
        <v>0.24177328868566722</v>
      </c>
    </row>
    <row r="156" spans="1:20" x14ac:dyDescent="0.2">
      <c r="A156" s="7">
        <v>6</v>
      </c>
      <c r="B156" s="13">
        <v>200</v>
      </c>
      <c r="C156" s="13">
        <v>192</v>
      </c>
      <c r="D156" s="13">
        <v>18.5</v>
      </c>
      <c r="E156" s="13">
        <v>33.950000000000003</v>
      </c>
      <c r="F156" s="16">
        <v>0.91770219437018941</v>
      </c>
      <c r="G156">
        <f t="shared" si="2"/>
        <v>32.412466444900076</v>
      </c>
      <c r="H156">
        <f t="shared" si="3"/>
        <v>2.3640094330582193</v>
      </c>
      <c r="L156" s="2" t="s">
        <v>269</v>
      </c>
      <c r="M156" s="2">
        <v>-0.57036125777465485</v>
      </c>
      <c r="N156" s="2">
        <v>0.15159947423918863</v>
      </c>
      <c r="O156" s="2">
        <v>-3.7622904738756402</v>
      </c>
      <c r="P156" s="2">
        <v>1.1453068147373837E-3</v>
      </c>
      <c r="Q156" s="2">
        <v>-0.88562962325590877</v>
      </c>
      <c r="R156" s="2">
        <v>-0.25509289229340093</v>
      </c>
      <c r="S156" s="2">
        <v>-0.88562962325590877</v>
      </c>
      <c r="T156" s="2">
        <v>-0.25509289229340093</v>
      </c>
    </row>
    <row r="157" spans="1:20" ht="17" thickBot="1" x14ac:dyDescent="0.25">
      <c r="A157" s="7">
        <v>46</v>
      </c>
      <c r="B157" s="13">
        <v>305</v>
      </c>
      <c r="C157" s="13">
        <v>201</v>
      </c>
      <c r="D157" s="13">
        <v>20</v>
      </c>
      <c r="E157" s="13">
        <v>46.31</v>
      </c>
      <c r="F157" s="16">
        <v>0.921088845329468</v>
      </c>
      <c r="G157">
        <f t="shared" si="2"/>
        <v>48.664676814488146</v>
      </c>
      <c r="H157">
        <f t="shared" si="3"/>
        <v>5.5445029006880331</v>
      </c>
      <c r="L157" s="3" t="s">
        <v>270</v>
      </c>
      <c r="M157" s="3">
        <v>0.77777152089268964</v>
      </c>
      <c r="N157" s="3">
        <v>0.55532769972426443</v>
      </c>
      <c r="O157" s="3">
        <v>1.4005631652785819</v>
      </c>
      <c r="P157" s="3">
        <v>0.17594788079773824</v>
      </c>
      <c r="Q157" s="3">
        <v>-0.37709565181466642</v>
      </c>
      <c r="R157" s="3">
        <v>1.9326386936000457</v>
      </c>
      <c r="S157" s="3">
        <v>-0.37709565181466642</v>
      </c>
      <c r="T157" s="3">
        <v>1.9326386936000457</v>
      </c>
    </row>
    <row r="158" spans="1:20" x14ac:dyDescent="0.2">
      <c r="A158" s="7">
        <v>69</v>
      </c>
      <c r="B158" s="13">
        <v>147</v>
      </c>
      <c r="C158" s="13">
        <v>168</v>
      </c>
      <c r="D158" s="13">
        <v>13.2</v>
      </c>
      <c r="E158" s="13">
        <v>23.195</v>
      </c>
      <c r="F158" s="16">
        <v>0.95763685853245173</v>
      </c>
      <c r="G158">
        <f t="shared" si="2"/>
        <v>25.080448008586846</v>
      </c>
      <c r="H158">
        <f t="shared" si="3"/>
        <v>3.5549141930841004</v>
      </c>
    </row>
    <row r="159" spans="1:20" x14ac:dyDescent="0.2">
      <c r="A159" s="7">
        <v>38</v>
      </c>
      <c r="B159" s="13">
        <v>120</v>
      </c>
      <c r="C159" s="13">
        <v>173</v>
      </c>
      <c r="D159" s="13">
        <v>11.9</v>
      </c>
      <c r="E159" s="13">
        <v>15.195</v>
      </c>
      <c r="F159" s="16">
        <v>0.9695961903093</v>
      </c>
      <c r="G159">
        <f t="shared" si="2"/>
        <v>15.331280978771431</v>
      </c>
      <c r="H159">
        <f t="shared" si="3"/>
        <v>1.8572505174899279E-2</v>
      </c>
      <c r="L159" t="s">
        <v>271</v>
      </c>
    </row>
    <row r="160" spans="1:20" x14ac:dyDescent="0.2">
      <c r="A160" s="7">
        <v>30</v>
      </c>
      <c r="B160" s="13">
        <v>293</v>
      </c>
      <c r="C160" s="13">
        <v>193.5</v>
      </c>
      <c r="D160" s="13">
        <v>25</v>
      </c>
      <c r="E160" s="13">
        <v>30.49</v>
      </c>
      <c r="F160" s="16">
        <v>0.9864554389750636</v>
      </c>
      <c r="G160">
        <f t="shared" si="2"/>
        <v>60.457738326775122</v>
      </c>
      <c r="H160">
        <f t="shared" si="3"/>
        <v>898.0653404220667</v>
      </c>
      <c r="L160" t="s">
        <v>272</v>
      </c>
    </row>
    <row r="161" spans="1:11" x14ac:dyDescent="0.2">
      <c r="A161" s="7">
        <v>31</v>
      </c>
      <c r="B161" s="13">
        <v>300</v>
      </c>
      <c r="C161" s="13">
        <v>224.2</v>
      </c>
      <c r="D161" s="13">
        <v>26</v>
      </c>
      <c r="E161" s="13">
        <v>29.47</v>
      </c>
      <c r="F161" s="16">
        <v>0.9971985766733692</v>
      </c>
      <c r="G161">
        <f t="shared" si="2"/>
        <v>47.941353425459617</v>
      </c>
      <c r="H161">
        <f t="shared" si="3"/>
        <v>341.19089736823878</v>
      </c>
    </row>
    <row r="162" spans="1:11" x14ac:dyDescent="0.2">
      <c r="A162" s="7">
        <v>7</v>
      </c>
      <c r="B162" s="13">
        <v>228</v>
      </c>
      <c r="C162" s="13">
        <v>177</v>
      </c>
      <c r="D162" s="13">
        <v>15.9</v>
      </c>
      <c r="E162" s="13">
        <v>34.700000000000003</v>
      </c>
      <c r="F162" s="16">
        <v>0.99773373392231002</v>
      </c>
      <c r="G162">
        <f t="shared" si="2"/>
        <v>39.650178441264174</v>
      </c>
      <c r="H162">
        <f t="shared" si="3"/>
        <v>24.50426660035658</v>
      </c>
    </row>
    <row r="163" spans="1:11" x14ac:dyDescent="0.2">
      <c r="A163" s="7">
        <v>24</v>
      </c>
      <c r="B163" s="13">
        <v>275</v>
      </c>
      <c r="C163" s="13">
        <v>188</v>
      </c>
      <c r="D163" s="13">
        <v>16.8</v>
      </c>
      <c r="E163" s="13">
        <v>25</v>
      </c>
      <c r="F163" s="16">
        <v>0.99915424969713829</v>
      </c>
      <c r="G163">
        <f t="shared" si="2"/>
        <v>43.815361438804878</v>
      </c>
      <c r="H163">
        <f t="shared" si="3"/>
        <v>354.01782607286555</v>
      </c>
      <c r="I163" t="s">
        <v>267</v>
      </c>
      <c r="J163" s="13">
        <f>SUM(H139:H163)</f>
        <v>2217.8398181039752</v>
      </c>
      <c r="K163" s="1">
        <f>J163/21</f>
        <v>105.61141990971311</v>
      </c>
    </row>
    <row r="164" spans="1:11" x14ac:dyDescent="0.2">
      <c r="H164" s="7"/>
    </row>
  </sheetData>
  <autoFilter ref="A88:F88">
    <sortState ref="A89:F163">
      <sortCondition ref="F88:F163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6"/>
  <sheetViews>
    <sheetView topLeftCell="A3" workbookViewId="0">
      <selection activeCell="H25" sqref="H25"/>
    </sheetView>
  </sheetViews>
  <sheetFormatPr baseColWidth="10" defaultRowHeight="16" x14ac:dyDescent="0.2"/>
  <sheetData>
    <row r="1" spans="1:6" x14ac:dyDescent="0.2">
      <c r="A1" t="s">
        <v>154</v>
      </c>
    </row>
    <row r="2" spans="1:6" x14ac:dyDescent="0.2">
      <c r="A2" t="s">
        <v>155</v>
      </c>
    </row>
    <row r="3" spans="1:6" x14ac:dyDescent="0.2">
      <c r="A3" t="s">
        <v>156</v>
      </c>
    </row>
    <row r="6" spans="1:6" x14ac:dyDescent="0.2">
      <c r="A6" t="s">
        <v>110</v>
      </c>
      <c r="B6" s="1" t="s">
        <v>3</v>
      </c>
      <c r="C6" t="s">
        <v>5</v>
      </c>
      <c r="D6" t="s">
        <v>157</v>
      </c>
    </row>
    <row r="7" spans="1:6" x14ac:dyDescent="0.2">
      <c r="A7">
        <v>32</v>
      </c>
      <c r="B7">
        <v>17.95</v>
      </c>
      <c r="C7">
        <v>107</v>
      </c>
      <c r="D7" t="s">
        <v>158</v>
      </c>
      <c r="E7" t="s">
        <v>233</v>
      </c>
      <c r="F7" t="s">
        <v>234</v>
      </c>
    </row>
    <row r="8" spans="1:6" x14ac:dyDescent="0.2">
      <c r="A8">
        <v>38</v>
      </c>
      <c r="B8">
        <v>15.195</v>
      </c>
      <c r="C8">
        <v>120</v>
      </c>
      <c r="D8" t="s">
        <v>159</v>
      </c>
      <c r="E8">
        <f>MEDIAN(B7:B31)</f>
        <v>23.99</v>
      </c>
      <c r="F8">
        <f>MEDIAN(C7:C31)</f>
        <v>158</v>
      </c>
    </row>
    <row r="9" spans="1:6" x14ac:dyDescent="0.2">
      <c r="A9">
        <v>55</v>
      </c>
      <c r="B9">
        <v>17.89</v>
      </c>
      <c r="C9">
        <v>124</v>
      </c>
      <c r="D9" t="s">
        <v>160</v>
      </c>
    </row>
    <row r="10" spans="1:6" x14ac:dyDescent="0.2">
      <c r="A10">
        <v>14</v>
      </c>
      <c r="B10">
        <v>23.2</v>
      </c>
      <c r="C10">
        <v>138</v>
      </c>
      <c r="D10" t="s">
        <v>161</v>
      </c>
    </row>
    <row r="11" spans="1:6" x14ac:dyDescent="0.2">
      <c r="A11">
        <v>64</v>
      </c>
      <c r="B11">
        <v>19.600000000000001</v>
      </c>
      <c r="C11">
        <v>139</v>
      </c>
      <c r="D11" t="s">
        <v>162</v>
      </c>
      <c r="F11" t="s">
        <v>240</v>
      </c>
    </row>
    <row r="12" spans="1:6" x14ac:dyDescent="0.2">
      <c r="A12">
        <v>69</v>
      </c>
      <c r="B12">
        <v>23.195</v>
      </c>
      <c r="C12">
        <v>147</v>
      </c>
      <c r="D12" t="s">
        <v>163</v>
      </c>
      <c r="F12">
        <f>(E8-E33)/(F8-F33)</f>
        <v>0.15122222222222226</v>
      </c>
    </row>
    <row r="13" spans="1:6" x14ac:dyDescent="0.2">
      <c r="A13">
        <v>71</v>
      </c>
      <c r="B13">
        <v>18.895</v>
      </c>
      <c r="C13">
        <v>147</v>
      </c>
      <c r="D13" t="s">
        <v>164</v>
      </c>
    </row>
    <row r="14" spans="1:6" x14ac:dyDescent="0.2">
      <c r="A14">
        <v>5</v>
      </c>
      <c r="B14">
        <v>23.99</v>
      </c>
      <c r="C14">
        <v>150</v>
      </c>
      <c r="D14" t="s">
        <v>165</v>
      </c>
    </row>
    <row r="15" spans="1:6" x14ac:dyDescent="0.2">
      <c r="A15">
        <v>29</v>
      </c>
      <c r="B15">
        <v>27.04</v>
      </c>
      <c r="C15">
        <v>150</v>
      </c>
      <c r="D15" t="s">
        <v>166</v>
      </c>
    </row>
    <row r="16" spans="1:6" x14ac:dyDescent="0.2">
      <c r="A16">
        <v>67</v>
      </c>
      <c r="B16">
        <v>36.020000000000003</v>
      </c>
      <c r="C16">
        <v>150</v>
      </c>
      <c r="D16" t="s">
        <v>167</v>
      </c>
    </row>
    <row r="17" spans="1:8" x14ac:dyDescent="0.2">
      <c r="A17">
        <v>72</v>
      </c>
      <c r="B17">
        <v>25.295000000000002</v>
      </c>
      <c r="C17">
        <v>150</v>
      </c>
      <c r="D17" t="s">
        <v>168</v>
      </c>
    </row>
    <row r="18" spans="1:8" x14ac:dyDescent="0.2">
      <c r="A18">
        <v>54</v>
      </c>
      <c r="B18">
        <v>22.85</v>
      </c>
      <c r="C18">
        <v>154</v>
      </c>
      <c r="D18" t="s">
        <v>169</v>
      </c>
    </row>
    <row r="19" spans="1:8" x14ac:dyDescent="0.2">
      <c r="A19">
        <v>35</v>
      </c>
      <c r="B19">
        <v>19.75</v>
      </c>
      <c r="C19">
        <v>158</v>
      </c>
      <c r="D19" t="s">
        <v>170</v>
      </c>
    </row>
    <row r="20" spans="1:8" x14ac:dyDescent="0.2">
      <c r="A20">
        <v>21</v>
      </c>
      <c r="B20">
        <v>22.09</v>
      </c>
      <c r="C20">
        <v>160</v>
      </c>
      <c r="D20" t="s">
        <v>171</v>
      </c>
    </row>
    <row r="21" spans="1:8" x14ac:dyDescent="0.2">
      <c r="A21">
        <v>26</v>
      </c>
      <c r="B21">
        <v>33.75</v>
      </c>
      <c r="C21">
        <v>168</v>
      </c>
      <c r="D21" t="s">
        <v>172</v>
      </c>
    </row>
    <row r="22" spans="1:8" x14ac:dyDescent="0.2">
      <c r="A22">
        <v>75</v>
      </c>
      <c r="B22">
        <v>39.65</v>
      </c>
      <c r="C22">
        <v>168</v>
      </c>
      <c r="D22" t="s">
        <v>173</v>
      </c>
    </row>
    <row r="23" spans="1:8" x14ac:dyDescent="0.2">
      <c r="A23">
        <v>57</v>
      </c>
      <c r="B23">
        <v>25.2</v>
      </c>
      <c r="C23">
        <v>170</v>
      </c>
      <c r="D23" t="s">
        <v>174</v>
      </c>
      <c r="H23" t="s">
        <v>241</v>
      </c>
    </row>
    <row r="24" spans="1:8" x14ac:dyDescent="0.2">
      <c r="A24">
        <v>70</v>
      </c>
      <c r="B24">
        <v>20.895</v>
      </c>
      <c r="C24">
        <v>174</v>
      </c>
      <c r="D24" t="s">
        <v>175</v>
      </c>
      <c r="H24">
        <f>F12/F37</f>
        <v>1.3787908496732035</v>
      </c>
    </row>
    <row r="25" spans="1:8" x14ac:dyDescent="0.2">
      <c r="A25">
        <v>65</v>
      </c>
      <c r="B25">
        <v>25.85</v>
      </c>
      <c r="C25">
        <v>176</v>
      </c>
      <c r="D25" t="s">
        <v>176</v>
      </c>
    </row>
    <row r="26" spans="1:8" x14ac:dyDescent="0.2">
      <c r="A26">
        <v>39</v>
      </c>
      <c r="B26">
        <v>22.65</v>
      </c>
      <c r="C26">
        <v>178</v>
      </c>
      <c r="D26" t="s">
        <v>177</v>
      </c>
      <c r="H26" t="s">
        <v>242</v>
      </c>
    </row>
    <row r="27" spans="1:8" x14ac:dyDescent="0.2">
      <c r="A27">
        <v>56</v>
      </c>
      <c r="B27">
        <v>24.1</v>
      </c>
      <c r="C27">
        <v>182</v>
      </c>
      <c r="D27" t="s">
        <v>178</v>
      </c>
    </row>
    <row r="28" spans="1:8" x14ac:dyDescent="0.2">
      <c r="A28">
        <v>62</v>
      </c>
      <c r="B28">
        <v>24.495000000000001</v>
      </c>
      <c r="C28">
        <v>182</v>
      </c>
      <c r="D28" t="s">
        <v>179</v>
      </c>
    </row>
    <row r="29" spans="1:8" x14ac:dyDescent="0.2">
      <c r="A29">
        <v>63</v>
      </c>
      <c r="B29">
        <v>26.645</v>
      </c>
      <c r="C29">
        <v>182</v>
      </c>
      <c r="D29" t="s">
        <v>180</v>
      </c>
    </row>
    <row r="30" spans="1:8" x14ac:dyDescent="0.2">
      <c r="A30">
        <v>37</v>
      </c>
      <c r="B30">
        <v>24.45</v>
      </c>
      <c r="C30">
        <v>184</v>
      </c>
      <c r="D30" t="s">
        <v>181</v>
      </c>
    </row>
    <row r="31" spans="1:8" x14ac:dyDescent="0.2">
      <c r="A31">
        <v>73</v>
      </c>
      <c r="B31">
        <v>33.700000000000003</v>
      </c>
      <c r="C31">
        <v>187</v>
      </c>
      <c r="D31" t="s">
        <v>182</v>
      </c>
    </row>
    <row r="32" spans="1:8" x14ac:dyDescent="0.2">
      <c r="A32">
        <v>36</v>
      </c>
      <c r="B32">
        <v>23.87</v>
      </c>
      <c r="C32">
        <v>192</v>
      </c>
      <c r="D32" t="s">
        <v>183</v>
      </c>
      <c r="E32" t="s">
        <v>235</v>
      </c>
      <c r="F32" t="s">
        <v>236</v>
      </c>
    </row>
    <row r="33" spans="1:6" x14ac:dyDescent="0.2">
      <c r="A33">
        <v>11</v>
      </c>
      <c r="B33">
        <v>40.75</v>
      </c>
      <c r="C33">
        <v>193</v>
      </c>
      <c r="D33" t="s">
        <v>184</v>
      </c>
      <c r="E33">
        <f>MEDIAN(B32:B56)</f>
        <v>37.6</v>
      </c>
      <c r="F33">
        <f>MEDIAN(C32:C56)</f>
        <v>248</v>
      </c>
    </row>
    <row r="34" spans="1:6" x14ac:dyDescent="0.2">
      <c r="A34">
        <v>6</v>
      </c>
      <c r="B34">
        <v>33.950000000000003</v>
      </c>
      <c r="C34">
        <v>200</v>
      </c>
      <c r="D34" t="s">
        <v>185</v>
      </c>
    </row>
    <row r="35" spans="1:6" x14ac:dyDescent="0.2">
      <c r="A35">
        <v>13</v>
      </c>
      <c r="B35">
        <v>33.07</v>
      </c>
      <c r="C35">
        <v>200</v>
      </c>
      <c r="D35" t="s">
        <v>186</v>
      </c>
    </row>
    <row r="36" spans="1:6" x14ac:dyDescent="0.2">
      <c r="A36">
        <v>2</v>
      </c>
      <c r="B36">
        <v>25.9</v>
      </c>
      <c r="C36">
        <v>201</v>
      </c>
      <c r="D36" t="s">
        <v>187</v>
      </c>
      <c r="F36" t="s">
        <v>239</v>
      </c>
    </row>
    <row r="37" spans="1:6" x14ac:dyDescent="0.2">
      <c r="A37">
        <v>66</v>
      </c>
      <c r="B37">
        <v>24.295000000000002</v>
      </c>
      <c r="C37">
        <v>203</v>
      </c>
      <c r="D37" t="s">
        <v>188</v>
      </c>
      <c r="F37">
        <f>(E33-E58)/(F33-F58)</f>
        <v>0.10967741935483867</v>
      </c>
    </row>
    <row r="38" spans="1:6" x14ac:dyDescent="0.2">
      <c r="A38">
        <v>3</v>
      </c>
      <c r="B38">
        <v>33</v>
      </c>
      <c r="C38">
        <v>206</v>
      </c>
      <c r="D38" t="s">
        <v>189</v>
      </c>
    </row>
    <row r="39" spans="1:6" x14ac:dyDescent="0.2">
      <c r="A39">
        <v>43</v>
      </c>
      <c r="B39">
        <v>39.9</v>
      </c>
      <c r="C39">
        <v>215</v>
      </c>
      <c r="D39" t="s">
        <v>190</v>
      </c>
    </row>
    <row r="40" spans="1:6" x14ac:dyDescent="0.2">
      <c r="A40">
        <v>7</v>
      </c>
      <c r="B40">
        <v>34.700000000000003</v>
      </c>
      <c r="C40">
        <v>228</v>
      </c>
      <c r="D40" t="s">
        <v>191</v>
      </c>
    </row>
    <row r="41" spans="1:6" x14ac:dyDescent="0.2">
      <c r="A41">
        <v>68</v>
      </c>
      <c r="B41">
        <v>28.594999999999999</v>
      </c>
      <c r="C41">
        <v>228</v>
      </c>
      <c r="D41" t="s">
        <v>192</v>
      </c>
    </row>
    <row r="42" spans="1:6" x14ac:dyDescent="0.2">
      <c r="A42">
        <v>41</v>
      </c>
      <c r="B42">
        <v>51.1</v>
      </c>
      <c r="C42">
        <v>247</v>
      </c>
      <c r="D42" t="s">
        <v>193</v>
      </c>
    </row>
    <row r="43" spans="1:6" x14ac:dyDescent="0.2">
      <c r="A43">
        <v>8</v>
      </c>
      <c r="B43">
        <v>53.55</v>
      </c>
      <c r="C43">
        <v>248</v>
      </c>
      <c r="D43" t="s">
        <v>194</v>
      </c>
    </row>
    <row r="44" spans="1:6" x14ac:dyDescent="0.2">
      <c r="A44">
        <v>10</v>
      </c>
      <c r="B44">
        <v>51.1</v>
      </c>
      <c r="C44">
        <v>248</v>
      </c>
      <c r="D44" t="s">
        <v>195</v>
      </c>
    </row>
    <row r="45" spans="1:6" x14ac:dyDescent="0.2">
      <c r="A45">
        <v>12</v>
      </c>
      <c r="B45">
        <v>53.9</v>
      </c>
      <c r="C45">
        <v>248</v>
      </c>
      <c r="D45" t="s">
        <v>196</v>
      </c>
    </row>
    <row r="46" spans="1:6" x14ac:dyDescent="0.2">
      <c r="A46">
        <v>74</v>
      </c>
      <c r="B46">
        <v>36.049999999999997</v>
      </c>
      <c r="C46">
        <v>250</v>
      </c>
      <c r="D46" t="s">
        <v>197</v>
      </c>
    </row>
    <row r="47" spans="1:6" x14ac:dyDescent="0.2">
      <c r="A47">
        <v>48</v>
      </c>
      <c r="B47">
        <v>41.4</v>
      </c>
      <c r="C47">
        <v>255</v>
      </c>
      <c r="D47" t="s">
        <v>198</v>
      </c>
    </row>
    <row r="48" spans="1:6" x14ac:dyDescent="0.2">
      <c r="A48">
        <v>49</v>
      </c>
      <c r="B48">
        <v>54.05</v>
      </c>
      <c r="C48">
        <v>255</v>
      </c>
      <c r="D48" t="s">
        <v>199</v>
      </c>
    </row>
    <row r="49" spans="1:6" x14ac:dyDescent="0.2">
      <c r="A49">
        <v>51</v>
      </c>
      <c r="B49">
        <v>42.5</v>
      </c>
      <c r="C49">
        <v>255</v>
      </c>
      <c r="D49" t="s">
        <v>200</v>
      </c>
    </row>
    <row r="50" spans="1:6" x14ac:dyDescent="0.2">
      <c r="A50">
        <v>59</v>
      </c>
      <c r="B50">
        <v>59</v>
      </c>
      <c r="C50">
        <v>265</v>
      </c>
      <c r="D50" t="s">
        <v>201</v>
      </c>
    </row>
    <row r="51" spans="1:6" x14ac:dyDescent="0.2">
      <c r="A51">
        <v>17</v>
      </c>
      <c r="B51">
        <v>46.994999999999997</v>
      </c>
      <c r="C51">
        <v>268</v>
      </c>
      <c r="D51" t="s">
        <v>202</v>
      </c>
    </row>
    <row r="52" spans="1:6" x14ac:dyDescent="0.2">
      <c r="A52">
        <v>61</v>
      </c>
      <c r="B52">
        <v>27.495000000000001</v>
      </c>
      <c r="C52">
        <v>268</v>
      </c>
      <c r="D52" t="s">
        <v>203</v>
      </c>
    </row>
    <row r="53" spans="1:6" x14ac:dyDescent="0.2">
      <c r="A53">
        <v>4</v>
      </c>
      <c r="B53">
        <v>37.6</v>
      </c>
      <c r="C53">
        <v>272</v>
      </c>
      <c r="D53" t="s">
        <v>204</v>
      </c>
    </row>
    <row r="54" spans="1:6" x14ac:dyDescent="0.2">
      <c r="A54">
        <v>18</v>
      </c>
      <c r="B54">
        <v>38.994999999999997</v>
      </c>
      <c r="C54">
        <v>272</v>
      </c>
      <c r="D54" t="s">
        <v>205</v>
      </c>
    </row>
    <row r="55" spans="1:6" x14ac:dyDescent="0.2">
      <c r="A55">
        <v>24</v>
      </c>
      <c r="B55">
        <v>25</v>
      </c>
      <c r="C55">
        <v>275</v>
      </c>
      <c r="D55" t="s">
        <v>206</v>
      </c>
    </row>
    <row r="56" spans="1:6" x14ac:dyDescent="0.2">
      <c r="A56">
        <v>25</v>
      </c>
      <c r="B56">
        <v>26.98</v>
      </c>
      <c r="C56">
        <v>287</v>
      </c>
      <c r="D56" t="s">
        <v>207</v>
      </c>
    </row>
    <row r="57" spans="1:6" x14ac:dyDescent="0.2">
      <c r="A57">
        <v>34</v>
      </c>
      <c r="B57">
        <v>27.8</v>
      </c>
      <c r="C57">
        <v>288</v>
      </c>
      <c r="D57" t="s">
        <v>208</v>
      </c>
      <c r="E57" t="s">
        <v>237</v>
      </c>
      <c r="F57" t="s">
        <v>238</v>
      </c>
    </row>
    <row r="58" spans="1:6" x14ac:dyDescent="0.2">
      <c r="A58">
        <v>1</v>
      </c>
      <c r="B58">
        <v>44.4</v>
      </c>
      <c r="C58">
        <v>290</v>
      </c>
      <c r="D58" t="s">
        <v>209</v>
      </c>
      <c r="E58">
        <f>MEDIAN(B57:B81)</f>
        <v>44.4</v>
      </c>
      <c r="F58">
        <f>MEDIAN(C57:C81)</f>
        <v>310</v>
      </c>
    </row>
    <row r="59" spans="1:6" x14ac:dyDescent="0.2">
      <c r="A59">
        <v>30</v>
      </c>
      <c r="B59">
        <v>30.49</v>
      </c>
      <c r="C59">
        <v>293</v>
      </c>
      <c r="D59" t="s">
        <v>210</v>
      </c>
    </row>
    <row r="60" spans="1:6" x14ac:dyDescent="0.2">
      <c r="A60">
        <v>42</v>
      </c>
      <c r="B60">
        <v>32.049999999999997</v>
      </c>
      <c r="C60">
        <v>293</v>
      </c>
      <c r="D60" t="s">
        <v>211</v>
      </c>
    </row>
    <row r="61" spans="1:6" x14ac:dyDescent="0.2">
      <c r="A61">
        <v>45</v>
      </c>
      <c r="B61">
        <v>44.15</v>
      </c>
      <c r="C61">
        <v>295</v>
      </c>
      <c r="D61" t="s">
        <v>212</v>
      </c>
    </row>
    <row r="62" spans="1:6" x14ac:dyDescent="0.2">
      <c r="A62">
        <v>31</v>
      </c>
      <c r="B62">
        <v>29.47</v>
      </c>
      <c r="C62">
        <v>300</v>
      </c>
      <c r="D62" t="s">
        <v>213</v>
      </c>
    </row>
    <row r="63" spans="1:6" x14ac:dyDescent="0.2">
      <c r="A63">
        <v>40</v>
      </c>
      <c r="B63">
        <v>36.4</v>
      </c>
      <c r="C63">
        <v>300</v>
      </c>
      <c r="D63" t="s">
        <v>214</v>
      </c>
    </row>
    <row r="64" spans="1:6" x14ac:dyDescent="0.2">
      <c r="A64">
        <v>58</v>
      </c>
      <c r="B64">
        <v>34.25</v>
      </c>
      <c r="C64">
        <v>300</v>
      </c>
      <c r="D64" t="s">
        <v>215</v>
      </c>
    </row>
    <row r="65" spans="1:4" x14ac:dyDescent="0.2">
      <c r="A65">
        <v>19</v>
      </c>
      <c r="B65">
        <v>46.795000000000002</v>
      </c>
      <c r="C65">
        <v>304</v>
      </c>
      <c r="D65" t="s">
        <v>216</v>
      </c>
    </row>
    <row r="66" spans="1:4" x14ac:dyDescent="0.2">
      <c r="A66">
        <v>23</v>
      </c>
      <c r="B66">
        <v>31.6</v>
      </c>
      <c r="C66">
        <v>305</v>
      </c>
      <c r="D66" t="s">
        <v>217</v>
      </c>
    </row>
    <row r="67" spans="1:4" x14ac:dyDescent="0.2">
      <c r="A67">
        <v>46</v>
      </c>
      <c r="B67">
        <v>46.31</v>
      </c>
      <c r="C67">
        <v>305</v>
      </c>
      <c r="D67" t="s">
        <v>218</v>
      </c>
    </row>
    <row r="68" spans="1:4" x14ac:dyDescent="0.2">
      <c r="A68">
        <v>9</v>
      </c>
      <c r="B68">
        <v>62</v>
      </c>
      <c r="C68">
        <v>310</v>
      </c>
      <c r="D68" t="s">
        <v>219</v>
      </c>
    </row>
    <row r="69" spans="1:4" x14ac:dyDescent="0.2">
      <c r="A69">
        <v>15</v>
      </c>
      <c r="B69">
        <v>40</v>
      </c>
      <c r="C69">
        <v>310</v>
      </c>
      <c r="D69" t="s">
        <v>220</v>
      </c>
    </row>
    <row r="70" spans="1:4" x14ac:dyDescent="0.2">
      <c r="A70">
        <v>16</v>
      </c>
      <c r="B70">
        <v>29.57</v>
      </c>
      <c r="C70">
        <v>310</v>
      </c>
      <c r="D70" t="s">
        <v>221</v>
      </c>
    </row>
    <row r="71" spans="1:4" x14ac:dyDescent="0.2">
      <c r="A71">
        <v>33</v>
      </c>
      <c r="B71">
        <v>26.67</v>
      </c>
      <c r="C71">
        <v>310</v>
      </c>
      <c r="D71" t="s">
        <v>222</v>
      </c>
    </row>
    <row r="72" spans="1:4" x14ac:dyDescent="0.2">
      <c r="A72">
        <v>52</v>
      </c>
      <c r="B72">
        <v>55.7</v>
      </c>
      <c r="C72">
        <v>329</v>
      </c>
      <c r="D72" t="s">
        <v>223</v>
      </c>
    </row>
    <row r="73" spans="1:4" x14ac:dyDescent="0.2">
      <c r="A73">
        <v>60</v>
      </c>
      <c r="B73">
        <v>66.8</v>
      </c>
      <c r="C73">
        <v>335</v>
      </c>
      <c r="D73" t="s">
        <v>224</v>
      </c>
    </row>
    <row r="74" spans="1:4" x14ac:dyDescent="0.2">
      <c r="A74">
        <v>22</v>
      </c>
      <c r="B74">
        <v>51.7</v>
      </c>
      <c r="C74">
        <v>345</v>
      </c>
      <c r="D74" t="s">
        <v>225</v>
      </c>
    </row>
    <row r="75" spans="1:4" x14ac:dyDescent="0.2">
      <c r="A75">
        <v>50</v>
      </c>
      <c r="B75">
        <v>91</v>
      </c>
      <c r="C75">
        <v>362</v>
      </c>
      <c r="D75" t="s">
        <v>226</v>
      </c>
    </row>
    <row r="76" spans="1:4" x14ac:dyDescent="0.2">
      <c r="A76">
        <v>53</v>
      </c>
      <c r="B76">
        <v>94.25</v>
      </c>
      <c r="C76">
        <v>362</v>
      </c>
      <c r="D76" t="s">
        <v>227</v>
      </c>
    </row>
    <row r="77" spans="1:4" x14ac:dyDescent="0.2">
      <c r="A77">
        <v>27</v>
      </c>
      <c r="B77">
        <v>29.47</v>
      </c>
      <c r="C77">
        <v>363</v>
      </c>
      <c r="D77" t="s">
        <v>228</v>
      </c>
    </row>
    <row r="78" spans="1:4" x14ac:dyDescent="0.2">
      <c r="A78">
        <v>44</v>
      </c>
      <c r="B78">
        <v>75.45</v>
      </c>
      <c r="C78">
        <v>416</v>
      </c>
      <c r="D78" t="s">
        <v>229</v>
      </c>
    </row>
    <row r="79" spans="1:4" x14ac:dyDescent="0.2">
      <c r="A79">
        <v>20</v>
      </c>
      <c r="B79">
        <v>75.194999999999993</v>
      </c>
      <c r="C79">
        <v>420</v>
      </c>
      <c r="D79" t="s">
        <v>230</v>
      </c>
    </row>
    <row r="80" spans="1:4" x14ac:dyDescent="0.2">
      <c r="A80">
        <v>47</v>
      </c>
      <c r="B80">
        <v>75.83</v>
      </c>
      <c r="C80">
        <v>450</v>
      </c>
      <c r="D80" t="s">
        <v>231</v>
      </c>
    </row>
    <row r="81" spans="1:4" x14ac:dyDescent="0.2">
      <c r="A81">
        <v>28</v>
      </c>
      <c r="B81">
        <v>129.94999999999999</v>
      </c>
      <c r="C81">
        <v>600</v>
      </c>
      <c r="D81" t="s">
        <v>232</v>
      </c>
    </row>
    <row r="88" spans="1:4" x14ac:dyDescent="0.2">
      <c r="A88" t="s">
        <v>113</v>
      </c>
    </row>
    <row r="89" spans="1:4" ht="17" thickBot="1" x14ac:dyDescent="0.25"/>
    <row r="90" spans="1:4" x14ac:dyDescent="0.2">
      <c r="A90" s="6" t="s">
        <v>114</v>
      </c>
      <c r="B90" s="6"/>
    </row>
    <row r="91" spans="1:4" x14ac:dyDescent="0.2">
      <c r="A91" s="2" t="s">
        <v>115</v>
      </c>
      <c r="B91" s="2">
        <v>0.80171977310355025</v>
      </c>
    </row>
    <row r="92" spans="1:4" x14ac:dyDescent="0.2">
      <c r="A92" s="2" t="s">
        <v>116</v>
      </c>
      <c r="B92" s="2">
        <v>0.64275459458520812</v>
      </c>
    </row>
    <row r="93" spans="1:4" x14ac:dyDescent="0.2">
      <c r="A93" s="2" t="s">
        <v>117</v>
      </c>
      <c r="B93" s="2">
        <v>0.63786082190829319</v>
      </c>
    </row>
    <row r="94" spans="1:4" x14ac:dyDescent="0.2">
      <c r="A94" s="2" t="s">
        <v>118</v>
      </c>
      <c r="B94" s="2">
        <v>12.007115206809253</v>
      </c>
    </row>
    <row r="95" spans="1:4" ht="17" thickBot="1" x14ac:dyDescent="0.25">
      <c r="A95" s="3" t="s">
        <v>119</v>
      </c>
      <c r="B95" s="3">
        <v>75</v>
      </c>
    </row>
    <row r="97" spans="1:9" ht="17" thickBot="1" x14ac:dyDescent="0.25">
      <c r="A97" t="s">
        <v>120</v>
      </c>
    </row>
    <row r="98" spans="1:9" x14ac:dyDescent="0.2">
      <c r="A98" s="4"/>
      <c r="B98" s="4" t="s">
        <v>125</v>
      </c>
      <c r="C98" s="4" t="s">
        <v>126</v>
      </c>
      <c r="D98" s="4" t="s">
        <v>127</v>
      </c>
      <c r="E98" s="4" t="s">
        <v>128</v>
      </c>
      <c r="F98" s="4" t="s">
        <v>129</v>
      </c>
    </row>
    <row r="99" spans="1:9" x14ac:dyDescent="0.2">
      <c r="A99" s="2" t="s">
        <v>121</v>
      </c>
      <c r="B99" s="2">
        <v>1</v>
      </c>
      <c r="C99" s="2">
        <v>18935.586150626601</v>
      </c>
      <c r="D99" s="2">
        <v>18935.586150626601</v>
      </c>
      <c r="E99" s="2">
        <v>131.34132642025412</v>
      </c>
      <c r="F99" s="2">
        <v>5.5576219799959801E-18</v>
      </c>
    </row>
    <row r="100" spans="1:9" x14ac:dyDescent="0.2">
      <c r="A100" s="2" t="s">
        <v>122</v>
      </c>
      <c r="B100" s="2">
        <v>73</v>
      </c>
      <c r="C100" s="2">
        <v>10524.46953804007</v>
      </c>
      <c r="D100" s="2">
        <v>144.17081558959001</v>
      </c>
      <c r="E100" s="2"/>
      <c r="F100" s="2"/>
    </row>
    <row r="101" spans="1:9" ht="17" thickBot="1" x14ac:dyDescent="0.25">
      <c r="A101" s="3" t="s">
        <v>123</v>
      </c>
      <c r="B101" s="3">
        <v>74</v>
      </c>
      <c r="C101" s="3">
        <v>29460.055688666671</v>
      </c>
      <c r="D101" s="3"/>
      <c r="E101" s="3"/>
      <c r="F101" s="3"/>
    </row>
    <row r="102" spans="1:9" ht="17" thickBot="1" x14ac:dyDescent="0.25"/>
    <row r="103" spans="1:9" x14ac:dyDescent="0.2">
      <c r="A103" s="4"/>
      <c r="B103" s="4" t="s">
        <v>130</v>
      </c>
      <c r="C103" s="4" t="s">
        <v>118</v>
      </c>
      <c r="D103" s="4" t="s">
        <v>131</v>
      </c>
      <c r="E103" s="4" t="s">
        <v>132</v>
      </c>
      <c r="F103" s="4" t="s">
        <v>133</v>
      </c>
      <c r="G103" s="4" t="s">
        <v>134</v>
      </c>
      <c r="H103" s="4" t="s">
        <v>135</v>
      </c>
      <c r="I103" s="4" t="s">
        <v>136</v>
      </c>
    </row>
    <row r="104" spans="1:9" x14ac:dyDescent="0.2">
      <c r="A104" s="2" t="s">
        <v>124</v>
      </c>
      <c r="B104" s="2">
        <v>-6.4744224835396125</v>
      </c>
      <c r="C104" s="2">
        <v>4.1597281398771502</v>
      </c>
      <c r="D104" s="2">
        <v>-1.5564532743072057</v>
      </c>
      <c r="E104" s="2">
        <v>0.12392539533424245</v>
      </c>
      <c r="F104" s="2">
        <v>-14.764748710797932</v>
      </c>
      <c r="G104" s="2">
        <v>1.8159037437187067</v>
      </c>
      <c r="H104" s="2">
        <v>-14.764748710797932</v>
      </c>
      <c r="I104" s="2">
        <v>1.8159037437187067</v>
      </c>
    </row>
    <row r="105" spans="1:9" ht="17" thickBot="1" x14ac:dyDescent="0.25">
      <c r="A105" s="3" t="s">
        <v>5</v>
      </c>
      <c r="B105" s="3">
        <v>0.18301599903716109</v>
      </c>
      <c r="C105" s="3">
        <v>1.5969391128251516E-2</v>
      </c>
      <c r="D105" s="3">
        <v>11.460424356028623</v>
      </c>
      <c r="E105" s="3">
        <v>5.5576219799959801E-18</v>
      </c>
      <c r="F105" s="3">
        <v>0.15118904841634484</v>
      </c>
      <c r="G105" s="3">
        <v>0.21484294965797734</v>
      </c>
      <c r="H105" s="3">
        <v>0.15118904841634484</v>
      </c>
      <c r="I105" s="3">
        <v>0.21484294965797734</v>
      </c>
    </row>
    <row r="109" spans="1:9" x14ac:dyDescent="0.2">
      <c r="A109" t="s">
        <v>243</v>
      </c>
    </row>
    <row r="110" spans="1:9" ht="17" thickBot="1" x14ac:dyDescent="0.25"/>
    <row r="111" spans="1:9" x14ac:dyDescent="0.2">
      <c r="A111" s="4" t="s">
        <v>244</v>
      </c>
      <c r="B111" s="4" t="s">
        <v>245</v>
      </c>
      <c r="C111" s="4" t="s">
        <v>246</v>
      </c>
    </row>
    <row r="112" spans="1:9" x14ac:dyDescent="0.2">
      <c r="A112" s="2">
        <v>1</v>
      </c>
      <c r="B112" s="2">
        <v>46.600217237237104</v>
      </c>
      <c r="C112" s="2">
        <v>-2.2002172372371049</v>
      </c>
    </row>
    <row r="113" spans="1:3" x14ac:dyDescent="0.2">
      <c r="A113" s="2">
        <v>2</v>
      </c>
      <c r="B113" s="2">
        <v>30.311793322929766</v>
      </c>
      <c r="C113" s="2">
        <v>-4.4117933229297677</v>
      </c>
    </row>
    <row r="114" spans="1:3" x14ac:dyDescent="0.2">
      <c r="A114" s="2">
        <v>3</v>
      </c>
      <c r="B114" s="2">
        <v>31.226873318115572</v>
      </c>
      <c r="C114" s="2">
        <v>1.7731266818844276</v>
      </c>
    </row>
    <row r="115" spans="1:3" x14ac:dyDescent="0.2">
      <c r="A115" s="2">
        <v>4</v>
      </c>
      <c r="B115" s="2">
        <v>43.305929254568206</v>
      </c>
      <c r="C115" s="2">
        <v>-5.7059292545682041</v>
      </c>
    </row>
    <row r="116" spans="1:3" x14ac:dyDescent="0.2">
      <c r="A116" s="2">
        <v>5</v>
      </c>
      <c r="B116" s="2">
        <v>20.977977372034552</v>
      </c>
      <c r="C116" s="2">
        <v>3.0120226279654467</v>
      </c>
    </row>
    <row r="117" spans="1:3" x14ac:dyDescent="0.2">
      <c r="A117" s="2">
        <v>6</v>
      </c>
      <c r="B117" s="2">
        <v>30.128777323892606</v>
      </c>
      <c r="C117" s="2">
        <v>3.8212226761073964</v>
      </c>
    </row>
    <row r="118" spans="1:3" x14ac:dyDescent="0.2">
      <c r="A118" s="2">
        <v>7</v>
      </c>
      <c r="B118" s="2">
        <v>35.253225296933117</v>
      </c>
      <c r="C118" s="2">
        <v>-0.55322529693311395</v>
      </c>
    </row>
    <row r="119" spans="1:3" x14ac:dyDescent="0.2">
      <c r="A119" s="2">
        <v>8</v>
      </c>
      <c r="B119" s="2">
        <v>38.913545277676342</v>
      </c>
      <c r="C119" s="2">
        <v>14.636454722323656</v>
      </c>
    </row>
    <row r="120" spans="1:3" x14ac:dyDescent="0.2">
      <c r="A120" s="2">
        <v>9</v>
      </c>
      <c r="B120" s="2">
        <v>50.260537217980328</v>
      </c>
      <c r="C120" s="2">
        <v>11.739462782019672</v>
      </c>
    </row>
    <row r="121" spans="1:3" x14ac:dyDescent="0.2">
      <c r="A121" s="2">
        <v>10</v>
      </c>
      <c r="B121" s="2">
        <v>38.913545277676342</v>
      </c>
      <c r="C121" s="2">
        <v>12.18645472232366</v>
      </c>
    </row>
    <row r="122" spans="1:3" x14ac:dyDescent="0.2">
      <c r="A122" s="2">
        <v>11</v>
      </c>
      <c r="B122" s="2">
        <v>28.847665330632481</v>
      </c>
      <c r="C122" s="2">
        <v>11.902334669367519</v>
      </c>
    </row>
    <row r="123" spans="1:3" x14ac:dyDescent="0.2">
      <c r="A123" s="2">
        <v>12</v>
      </c>
      <c r="B123" s="2">
        <v>38.913545277676342</v>
      </c>
      <c r="C123" s="2">
        <v>14.986454722323657</v>
      </c>
    </row>
    <row r="124" spans="1:3" x14ac:dyDescent="0.2">
      <c r="A124" s="2">
        <v>13</v>
      </c>
      <c r="B124" s="2">
        <v>30.128777323892606</v>
      </c>
      <c r="C124" s="2">
        <v>2.9412226761073939</v>
      </c>
    </row>
    <row r="125" spans="1:3" x14ac:dyDescent="0.2">
      <c r="A125" s="2">
        <v>14</v>
      </c>
      <c r="B125" s="2">
        <v>18.78178538358862</v>
      </c>
      <c r="C125" s="2">
        <v>4.4182146164113796</v>
      </c>
    </row>
    <row r="126" spans="1:3" x14ac:dyDescent="0.2">
      <c r="A126" s="2">
        <v>15</v>
      </c>
      <c r="B126" s="2">
        <v>50.260537217980328</v>
      </c>
      <c r="C126" s="2">
        <v>-10.260537217980328</v>
      </c>
    </row>
    <row r="127" spans="1:3" x14ac:dyDescent="0.2">
      <c r="A127" s="2">
        <v>16</v>
      </c>
      <c r="B127" s="2">
        <v>50.260537217980328</v>
      </c>
      <c r="C127" s="2">
        <v>-20.690537217980328</v>
      </c>
    </row>
    <row r="128" spans="1:3" x14ac:dyDescent="0.2">
      <c r="A128" s="2">
        <v>17</v>
      </c>
      <c r="B128" s="2">
        <v>42.573865258419559</v>
      </c>
      <c r="C128" s="2">
        <v>4.4211347415804383</v>
      </c>
    </row>
    <row r="129" spans="1:3" x14ac:dyDescent="0.2">
      <c r="A129" s="2">
        <v>18</v>
      </c>
      <c r="B129" s="2">
        <v>43.305929254568206</v>
      </c>
      <c r="C129" s="2">
        <v>-4.3109292545682081</v>
      </c>
    </row>
    <row r="130" spans="1:3" x14ac:dyDescent="0.2">
      <c r="A130" s="2">
        <v>19</v>
      </c>
      <c r="B130" s="2">
        <v>49.162441223757362</v>
      </c>
      <c r="C130" s="2">
        <v>-2.3674412237573605</v>
      </c>
    </row>
    <row r="131" spans="1:3" x14ac:dyDescent="0.2">
      <c r="A131" s="2">
        <v>20</v>
      </c>
      <c r="B131" s="2">
        <v>70.39229711206805</v>
      </c>
      <c r="C131" s="2">
        <v>4.8027028879319431</v>
      </c>
    </row>
    <row r="132" spans="1:3" x14ac:dyDescent="0.2">
      <c r="A132" s="2">
        <v>21</v>
      </c>
      <c r="B132" s="2">
        <v>22.808137362406164</v>
      </c>
      <c r="C132" s="2">
        <v>-0.71813736240616421</v>
      </c>
    </row>
    <row r="133" spans="1:3" x14ac:dyDescent="0.2">
      <c r="A133" s="2">
        <v>22</v>
      </c>
      <c r="B133" s="2">
        <v>56.666097184280964</v>
      </c>
      <c r="C133" s="2">
        <v>-4.9660971842809616</v>
      </c>
    </row>
    <row r="134" spans="1:3" x14ac:dyDescent="0.2">
      <c r="A134" s="2">
        <v>23</v>
      </c>
      <c r="B134" s="2">
        <v>49.345457222794522</v>
      </c>
      <c r="C134" s="2">
        <v>-17.745457222794521</v>
      </c>
    </row>
    <row r="135" spans="1:3" x14ac:dyDescent="0.2">
      <c r="A135" s="2">
        <v>24</v>
      </c>
      <c r="B135" s="2">
        <v>43.854977251679685</v>
      </c>
      <c r="C135" s="2">
        <v>-18.854977251679685</v>
      </c>
    </row>
    <row r="136" spans="1:3" x14ac:dyDescent="0.2">
      <c r="A136" s="2">
        <v>25</v>
      </c>
      <c r="B136" s="2">
        <v>46.051169240125624</v>
      </c>
      <c r="C136" s="2">
        <v>-19.071169240125624</v>
      </c>
    </row>
    <row r="137" spans="1:3" x14ac:dyDescent="0.2">
      <c r="A137" s="2">
        <v>26</v>
      </c>
      <c r="B137" s="2">
        <v>24.27226535470345</v>
      </c>
      <c r="C137" s="2">
        <v>9.4777346452965503</v>
      </c>
    </row>
    <row r="138" spans="1:3" x14ac:dyDescent="0.2">
      <c r="A138" s="2">
        <v>27</v>
      </c>
      <c r="B138" s="2">
        <v>59.960385166949862</v>
      </c>
      <c r="C138" s="2">
        <v>-30.490385166949864</v>
      </c>
    </row>
    <row r="139" spans="1:3" x14ac:dyDescent="0.2">
      <c r="A139" s="2">
        <v>28</v>
      </c>
      <c r="B139" s="2">
        <v>103.33517693875704</v>
      </c>
      <c r="C139" s="2">
        <v>26.614823061242944</v>
      </c>
    </row>
    <row r="140" spans="1:3" x14ac:dyDescent="0.2">
      <c r="A140" s="2">
        <v>29</v>
      </c>
      <c r="B140" s="2">
        <v>20.977977372034552</v>
      </c>
      <c r="C140" s="2">
        <v>6.0620226279654474</v>
      </c>
    </row>
    <row r="141" spans="1:3" x14ac:dyDescent="0.2">
      <c r="A141" s="2">
        <v>30</v>
      </c>
      <c r="B141" s="2">
        <v>47.14926523434859</v>
      </c>
      <c r="C141" s="2">
        <v>-16.659265234348592</v>
      </c>
    </row>
    <row r="142" spans="1:3" x14ac:dyDescent="0.2">
      <c r="A142" s="2">
        <v>31</v>
      </c>
      <c r="B142" s="2">
        <v>48.430377227608716</v>
      </c>
      <c r="C142" s="2">
        <v>-18.960377227608717</v>
      </c>
    </row>
    <row r="143" spans="1:3" x14ac:dyDescent="0.2">
      <c r="A143" s="2">
        <v>32</v>
      </c>
      <c r="B143" s="2">
        <v>13.108289413436623</v>
      </c>
      <c r="C143" s="2">
        <v>4.8417105865633765</v>
      </c>
    </row>
    <row r="144" spans="1:3" x14ac:dyDescent="0.2">
      <c r="A144" s="2">
        <v>33</v>
      </c>
      <c r="B144" s="2">
        <v>50.260537217980328</v>
      </c>
      <c r="C144" s="2">
        <v>-23.590537217980327</v>
      </c>
    </row>
    <row r="145" spans="1:3" x14ac:dyDescent="0.2">
      <c r="A145" s="2">
        <v>34</v>
      </c>
      <c r="B145" s="2">
        <v>46.234185239162784</v>
      </c>
      <c r="C145" s="2">
        <v>-18.434185239162783</v>
      </c>
    </row>
    <row r="146" spans="1:3" x14ac:dyDescent="0.2">
      <c r="A146" s="2">
        <v>35</v>
      </c>
      <c r="B146" s="2">
        <v>22.442105364331841</v>
      </c>
      <c r="C146" s="2">
        <v>-2.6921053643318409</v>
      </c>
    </row>
    <row r="147" spans="1:3" x14ac:dyDescent="0.2">
      <c r="A147" s="2">
        <v>36</v>
      </c>
      <c r="B147" s="2">
        <v>28.664649331595314</v>
      </c>
      <c r="C147" s="2">
        <v>-4.7946493315953127</v>
      </c>
    </row>
    <row r="148" spans="1:3" x14ac:dyDescent="0.2">
      <c r="A148" s="2">
        <v>37</v>
      </c>
      <c r="B148" s="2">
        <v>27.200521339298028</v>
      </c>
      <c r="C148" s="2">
        <v>-2.7505213392980288</v>
      </c>
    </row>
    <row r="149" spans="1:3" x14ac:dyDescent="0.2">
      <c r="A149" s="2">
        <v>38</v>
      </c>
      <c r="B149" s="2">
        <v>15.487497400919718</v>
      </c>
      <c r="C149" s="2">
        <v>-0.29249740091971788</v>
      </c>
    </row>
    <row r="150" spans="1:3" x14ac:dyDescent="0.2">
      <c r="A150" s="2">
        <v>39</v>
      </c>
      <c r="B150" s="2">
        <v>26.102425345075062</v>
      </c>
      <c r="C150" s="2">
        <v>-3.4524253450750635</v>
      </c>
    </row>
    <row r="151" spans="1:3" x14ac:dyDescent="0.2">
      <c r="A151" s="2">
        <v>40</v>
      </c>
      <c r="B151" s="2">
        <v>48.430377227608716</v>
      </c>
      <c r="C151" s="2">
        <v>-12.030377227608717</v>
      </c>
    </row>
    <row r="152" spans="1:3" x14ac:dyDescent="0.2">
      <c r="A152" s="2">
        <v>41</v>
      </c>
      <c r="B152" s="2">
        <v>38.730529278639175</v>
      </c>
      <c r="C152" s="2">
        <v>12.369470721360827</v>
      </c>
    </row>
    <row r="153" spans="1:3" x14ac:dyDescent="0.2">
      <c r="A153" s="2">
        <v>42</v>
      </c>
      <c r="B153" s="2">
        <v>47.14926523434859</v>
      </c>
      <c r="C153" s="2">
        <v>-15.099265234348593</v>
      </c>
    </row>
    <row r="154" spans="1:3" x14ac:dyDescent="0.2">
      <c r="A154" s="2">
        <v>43</v>
      </c>
      <c r="B154" s="2">
        <v>32.874017309450025</v>
      </c>
      <c r="C154" s="2">
        <v>7.0259826905499736</v>
      </c>
    </row>
    <row r="155" spans="1:3" x14ac:dyDescent="0.2">
      <c r="A155" s="2">
        <v>44</v>
      </c>
      <c r="B155" s="2">
        <v>69.660233115919397</v>
      </c>
      <c r="C155" s="2">
        <v>5.7897668840806062</v>
      </c>
    </row>
    <row r="156" spans="1:3" x14ac:dyDescent="0.2">
      <c r="A156" s="2">
        <v>45</v>
      </c>
      <c r="B156" s="2">
        <v>47.51529723242291</v>
      </c>
      <c r="C156" s="2">
        <v>-3.3652972324229111</v>
      </c>
    </row>
    <row r="157" spans="1:3" x14ac:dyDescent="0.2">
      <c r="A157" s="2">
        <v>46</v>
      </c>
      <c r="B157" s="2">
        <v>49.345457222794522</v>
      </c>
      <c r="C157" s="2">
        <v>-3.0354572227945198</v>
      </c>
    </row>
    <row r="158" spans="1:3" x14ac:dyDescent="0.2">
      <c r="A158" s="2">
        <v>47</v>
      </c>
      <c r="B158" s="2">
        <v>75.882777083182873</v>
      </c>
      <c r="C158" s="2">
        <v>-5.2777083182874662E-2</v>
      </c>
    </row>
    <row r="159" spans="1:3" x14ac:dyDescent="0.2">
      <c r="A159" s="2">
        <v>48</v>
      </c>
      <c r="B159" s="2">
        <v>40.194657270936467</v>
      </c>
      <c r="C159" s="2">
        <v>1.2053427290635312</v>
      </c>
    </row>
    <row r="160" spans="1:3" x14ac:dyDescent="0.2">
      <c r="A160" s="2">
        <v>49</v>
      </c>
      <c r="B160" s="2">
        <v>40.194657270936467</v>
      </c>
      <c r="C160" s="2">
        <v>13.85534272906353</v>
      </c>
    </row>
    <row r="161" spans="1:3" x14ac:dyDescent="0.2">
      <c r="A161" s="2">
        <v>50</v>
      </c>
      <c r="B161" s="2">
        <v>59.77736916791271</v>
      </c>
      <c r="C161" s="2">
        <v>31.22263083208729</v>
      </c>
    </row>
    <row r="162" spans="1:3" x14ac:dyDescent="0.2">
      <c r="A162" s="2">
        <v>51</v>
      </c>
      <c r="B162" s="2">
        <v>40.194657270936467</v>
      </c>
      <c r="C162" s="2">
        <v>2.3053427290635327</v>
      </c>
    </row>
    <row r="163" spans="1:3" x14ac:dyDescent="0.2">
      <c r="A163" s="2">
        <v>52</v>
      </c>
      <c r="B163" s="2">
        <v>53.737841199686386</v>
      </c>
      <c r="C163" s="2">
        <v>1.9621588003136168</v>
      </c>
    </row>
    <row r="164" spans="1:3" x14ac:dyDescent="0.2">
      <c r="A164" s="2">
        <v>53</v>
      </c>
      <c r="B164" s="2">
        <v>59.77736916791271</v>
      </c>
      <c r="C164" s="2">
        <v>34.47263083208729</v>
      </c>
    </row>
    <row r="165" spans="1:3" x14ac:dyDescent="0.2">
      <c r="A165" s="2">
        <v>54</v>
      </c>
      <c r="B165" s="2">
        <v>21.710041368183195</v>
      </c>
      <c r="C165" s="2">
        <v>1.1399586318168069</v>
      </c>
    </row>
    <row r="166" spans="1:3" x14ac:dyDescent="0.2">
      <c r="A166" s="2">
        <v>55</v>
      </c>
      <c r="B166" s="2">
        <v>16.219561397068365</v>
      </c>
      <c r="C166" s="2">
        <v>1.670438602931636</v>
      </c>
    </row>
    <row r="167" spans="1:3" x14ac:dyDescent="0.2">
      <c r="A167" s="2">
        <v>56</v>
      </c>
      <c r="B167" s="2">
        <v>26.834489341223708</v>
      </c>
      <c r="C167" s="2">
        <v>-2.734489341223707</v>
      </c>
    </row>
    <row r="168" spans="1:3" x14ac:dyDescent="0.2">
      <c r="A168" s="2">
        <v>57</v>
      </c>
      <c r="B168" s="2">
        <v>24.638297352777773</v>
      </c>
      <c r="C168" s="2">
        <v>0.5617026472222264</v>
      </c>
    </row>
    <row r="169" spans="1:3" x14ac:dyDescent="0.2">
      <c r="A169" s="2">
        <v>58</v>
      </c>
      <c r="B169" s="2">
        <v>48.430377227608716</v>
      </c>
      <c r="C169" s="2">
        <v>-14.180377227608716</v>
      </c>
    </row>
    <row r="170" spans="1:3" x14ac:dyDescent="0.2">
      <c r="A170" s="2">
        <v>59</v>
      </c>
      <c r="B170" s="2">
        <v>42.02481726130808</v>
      </c>
      <c r="C170" s="2">
        <v>16.97518273869192</v>
      </c>
    </row>
    <row r="171" spans="1:3" x14ac:dyDescent="0.2">
      <c r="A171" s="2">
        <v>60</v>
      </c>
      <c r="B171" s="2">
        <v>54.835937193909352</v>
      </c>
      <c r="C171" s="2">
        <v>11.964062806090645</v>
      </c>
    </row>
    <row r="172" spans="1:3" x14ac:dyDescent="0.2">
      <c r="A172" s="2">
        <v>61</v>
      </c>
      <c r="B172" s="2">
        <v>42.573865258419559</v>
      </c>
      <c r="C172" s="2">
        <v>-15.078865258419558</v>
      </c>
    </row>
    <row r="173" spans="1:3" x14ac:dyDescent="0.2">
      <c r="A173" s="2">
        <v>62</v>
      </c>
      <c r="B173" s="2">
        <v>26.834489341223708</v>
      </c>
      <c r="C173" s="2">
        <v>-2.3394893412237074</v>
      </c>
    </row>
    <row r="174" spans="1:3" x14ac:dyDescent="0.2">
      <c r="A174" s="2">
        <v>63</v>
      </c>
      <c r="B174" s="2">
        <v>26.834489341223708</v>
      </c>
      <c r="C174" s="2">
        <v>-0.18948934122370886</v>
      </c>
    </row>
    <row r="175" spans="1:3" x14ac:dyDescent="0.2">
      <c r="A175" s="2">
        <v>64</v>
      </c>
      <c r="B175" s="2">
        <v>18.96480138262578</v>
      </c>
      <c r="C175" s="2">
        <v>0.6351986173742219</v>
      </c>
    </row>
    <row r="176" spans="1:3" x14ac:dyDescent="0.2">
      <c r="A176" s="2">
        <v>65</v>
      </c>
      <c r="B176" s="2">
        <v>25.736393347000742</v>
      </c>
      <c r="C176" s="2">
        <v>0.11360665299925898</v>
      </c>
    </row>
    <row r="177" spans="1:3" x14ac:dyDescent="0.2">
      <c r="A177" s="2">
        <v>66</v>
      </c>
      <c r="B177" s="2">
        <v>30.677825321004086</v>
      </c>
      <c r="C177" s="2">
        <v>-6.3828253210040842</v>
      </c>
    </row>
    <row r="178" spans="1:3" x14ac:dyDescent="0.2">
      <c r="A178" s="2">
        <v>67</v>
      </c>
      <c r="B178" s="2">
        <v>20.977977372034552</v>
      </c>
      <c r="C178" s="2">
        <v>15.042022627965451</v>
      </c>
    </row>
    <row r="179" spans="1:3" x14ac:dyDescent="0.2">
      <c r="A179" s="2">
        <v>68</v>
      </c>
      <c r="B179" s="2">
        <v>35.253225296933117</v>
      </c>
      <c r="C179" s="2">
        <v>-6.6582252969331179</v>
      </c>
    </row>
    <row r="180" spans="1:3" x14ac:dyDescent="0.2">
      <c r="A180" s="2">
        <v>69</v>
      </c>
      <c r="B180" s="2">
        <v>20.428929374923069</v>
      </c>
      <c r="C180" s="2">
        <v>2.7660706250769316</v>
      </c>
    </row>
    <row r="181" spans="1:3" x14ac:dyDescent="0.2">
      <c r="A181" s="2">
        <v>70</v>
      </c>
      <c r="B181" s="2">
        <v>25.370361348926419</v>
      </c>
      <c r="C181" s="2">
        <v>-4.4753613489264197</v>
      </c>
    </row>
    <row r="182" spans="1:3" x14ac:dyDescent="0.2">
      <c r="A182" s="2">
        <v>71</v>
      </c>
      <c r="B182" s="2">
        <v>20.428929374923069</v>
      </c>
      <c r="C182" s="2">
        <v>-1.5339293749230691</v>
      </c>
    </row>
    <row r="183" spans="1:3" x14ac:dyDescent="0.2">
      <c r="A183" s="2">
        <v>72</v>
      </c>
      <c r="B183" s="2">
        <v>20.977977372034552</v>
      </c>
      <c r="C183" s="2">
        <v>4.31702262796545</v>
      </c>
    </row>
    <row r="184" spans="1:3" x14ac:dyDescent="0.2">
      <c r="A184" s="2">
        <v>73</v>
      </c>
      <c r="B184" s="2">
        <v>27.749569336409515</v>
      </c>
      <c r="C184" s="2">
        <v>5.9504306635904882</v>
      </c>
    </row>
    <row r="185" spans="1:3" x14ac:dyDescent="0.2">
      <c r="A185" s="2">
        <v>74</v>
      </c>
      <c r="B185" s="2">
        <v>39.279577275750661</v>
      </c>
      <c r="C185" s="2">
        <v>-3.229577275750664</v>
      </c>
    </row>
    <row r="186" spans="1:3" ht="17" thickBot="1" x14ac:dyDescent="0.25">
      <c r="A186" s="3">
        <v>75</v>
      </c>
      <c r="B186" s="3">
        <v>24.27226535470345</v>
      </c>
      <c r="C186" s="3">
        <v>15.377734645296549</v>
      </c>
    </row>
  </sheetData>
  <autoFilter ref="A6:C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workbookViewId="0">
      <selection activeCell="K24" sqref="K24"/>
    </sheetView>
  </sheetViews>
  <sheetFormatPr baseColWidth="10" defaultRowHeight="16" x14ac:dyDescent="0.2"/>
  <cols>
    <col min="2" max="2" width="17.1640625" customWidth="1"/>
  </cols>
  <sheetData>
    <row r="1" spans="1:8" x14ac:dyDescent="0.2">
      <c r="A1" t="s">
        <v>247</v>
      </c>
    </row>
    <row r="2" spans="1:8" x14ac:dyDescent="0.2">
      <c r="A2" t="s">
        <v>248</v>
      </c>
    </row>
    <row r="4" spans="1:8" x14ac:dyDescent="0.2">
      <c r="A4" t="s">
        <v>249</v>
      </c>
      <c r="B4" t="s">
        <v>246</v>
      </c>
      <c r="C4" t="s">
        <v>7</v>
      </c>
      <c r="D4" t="s">
        <v>157</v>
      </c>
    </row>
    <row r="5" spans="1:8" x14ac:dyDescent="0.2">
      <c r="A5">
        <v>14</v>
      </c>
      <c r="B5">
        <v>4.4182146164113796</v>
      </c>
      <c r="C5">
        <v>168</v>
      </c>
      <c r="D5" t="s">
        <v>158</v>
      </c>
      <c r="E5" t="s">
        <v>233</v>
      </c>
      <c r="F5" t="s">
        <v>234</v>
      </c>
    </row>
    <row r="6" spans="1:8" x14ac:dyDescent="0.2">
      <c r="A6">
        <v>68</v>
      </c>
      <c r="B6">
        <v>-6.6582252969331179</v>
      </c>
      <c r="C6">
        <v>168</v>
      </c>
      <c r="D6" t="s">
        <v>159</v>
      </c>
      <c r="E6">
        <f>MEDIAN(B5:B29)</f>
        <v>0.6351986173742219</v>
      </c>
      <c r="F6">
        <f>MEDIAN(C5:C29)</f>
        <v>178</v>
      </c>
    </row>
    <row r="7" spans="1:8" x14ac:dyDescent="0.2">
      <c r="A7">
        <v>69</v>
      </c>
      <c r="B7">
        <v>2.7660706250769316</v>
      </c>
      <c r="C7">
        <v>168</v>
      </c>
      <c r="D7" t="s">
        <v>160</v>
      </c>
    </row>
    <row r="8" spans="1:8" x14ac:dyDescent="0.2">
      <c r="A8">
        <v>70</v>
      </c>
      <c r="B8">
        <v>-4.4753613489264197</v>
      </c>
      <c r="C8">
        <v>169</v>
      </c>
      <c r="D8" t="s">
        <v>161</v>
      </c>
    </row>
    <row r="9" spans="1:8" x14ac:dyDescent="0.2">
      <c r="A9">
        <v>32</v>
      </c>
      <c r="B9">
        <v>4.8417105865633765</v>
      </c>
      <c r="C9">
        <v>172</v>
      </c>
      <c r="D9" t="s">
        <v>162</v>
      </c>
      <c r="G9" t="s">
        <v>240</v>
      </c>
    </row>
    <row r="10" spans="1:8" x14ac:dyDescent="0.2">
      <c r="A10">
        <v>59</v>
      </c>
      <c r="B10">
        <v>16.97518273869192</v>
      </c>
      <c r="C10">
        <v>172</v>
      </c>
      <c r="D10" t="s">
        <v>163</v>
      </c>
      <c r="G10">
        <f>(E6-E15)/(F6-F15)</f>
        <v>-7.2341048999818455E-2</v>
      </c>
    </row>
    <row r="11" spans="1:8" x14ac:dyDescent="0.2">
      <c r="A11">
        <v>38</v>
      </c>
      <c r="B11">
        <v>-0.29249740091971788</v>
      </c>
      <c r="C11">
        <v>173</v>
      </c>
      <c r="D11" t="s">
        <v>164</v>
      </c>
    </row>
    <row r="12" spans="1:8" x14ac:dyDescent="0.2">
      <c r="A12">
        <v>54</v>
      </c>
      <c r="B12">
        <v>1.1399586318168069</v>
      </c>
      <c r="C12">
        <v>173</v>
      </c>
      <c r="D12" t="s">
        <v>165</v>
      </c>
      <c r="H12" t="s">
        <v>250</v>
      </c>
    </row>
    <row r="13" spans="1:8" x14ac:dyDescent="0.2">
      <c r="A13">
        <v>73</v>
      </c>
      <c r="B13">
        <v>5.9504306635904882</v>
      </c>
      <c r="C13">
        <v>174</v>
      </c>
      <c r="D13" t="s">
        <v>166</v>
      </c>
      <c r="H13">
        <f>G10/G19</f>
        <v>1.45052111929389</v>
      </c>
    </row>
    <row r="14" spans="1:8" x14ac:dyDescent="0.2">
      <c r="A14">
        <v>28</v>
      </c>
      <c r="B14">
        <v>26.614823061242944</v>
      </c>
      <c r="C14">
        <v>176.7</v>
      </c>
      <c r="D14" t="s">
        <v>167</v>
      </c>
      <c r="E14" t="s">
        <v>235</v>
      </c>
      <c r="F14" t="s">
        <v>236</v>
      </c>
    </row>
    <row r="15" spans="1:8" x14ac:dyDescent="0.2">
      <c r="A15">
        <v>7</v>
      </c>
      <c r="B15">
        <v>-0.55322529693311395</v>
      </c>
      <c r="C15">
        <v>177</v>
      </c>
      <c r="D15" t="s">
        <v>168</v>
      </c>
      <c r="E15">
        <f>MEDIAN(B30:B54)</f>
        <v>-0.18948934122370886</v>
      </c>
      <c r="F15">
        <f>MEDIAN(C30:C54)</f>
        <v>189.4</v>
      </c>
      <c r="H15" t="s">
        <v>251</v>
      </c>
    </row>
    <row r="16" spans="1:8" x14ac:dyDescent="0.2">
      <c r="A16">
        <v>35</v>
      </c>
      <c r="B16">
        <v>-2.6921053643318409</v>
      </c>
      <c r="C16">
        <v>177</v>
      </c>
      <c r="D16" t="s">
        <v>169</v>
      </c>
    </row>
    <row r="17" spans="1:7" x14ac:dyDescent="0.2">
      <c r="A17">
        <v>5</v>
      </c>
      <c r="B17">
        <v>3.0120226279654467</v>
      </c>
      <c r="C17">
        <v>178</v>
      </c>
      <c r="D17" t="s">
        <v>170</v>
      </c>
    </row>
    <row r="18" spans="1:7" x14ac:dyDescent="0.2">
      <c r="A18">
        <v>37</v>
      </c>
      <c r="B18">
        <v>-2.7505213392980288</v>
      </c>
      <c r="C18">
        <v>181</v>
      </c>
      <c r="D18" t="s">
        <v>171</v>
      </c>
      <c r="G18" t="s">
        <v>239</v>
      </c>
    </row>
    <row r="19" spans="1:7" x14ac:dyDescent="0.2">
      <c r="A19">
        <v>61</v>
      </c>
      <c r="B19">
        <v>-15.078865258419558</v>
      </c>
      <c r="C19">
        <v>181</v>
      </c>
      <c r="D19" t="s">
        <v>172</v>
      </c>
      <c r="G19">
        <f>(E15-E56)/(F15-F56)</f>
        <v>-4.9872454828533551E-2</v>
      </c>
    </row>
    <row r="20" spans="1:7" x14ac:dyDescent="0.2">
      <c r="A20">
        <v>65</v>
      </c>
      <c r="B20">
        <v>0.11360665299925898</v>
      </c>
      <c r="C20">
        <v>181</v>
      </c>
      <c r="D20" t="s">
        <v>173</v>
      </c>
      <c r="E20" s="17" t="s">
        <v>237</v>
      </c>
      <c r="F20" s="17" t="s">
        <v>238</v>
      </c>
    </row>
    <row r="21" spans="1:7" x14ac:dyDescent="0.2">
      <c r="A21">
        <v>2</v>
      </c>
      <c r="B21">
        <v>-4.4117933229297677</v>
      </c>
      <c r="C21">
        <v>182</v>
      </c>
      <c r="D21" t="s">
        <v>174</v>
      </c>
      <c r="E21" s="17">
        <v>-0.718137362</v>
      </c>
      <c r="F21" s="17">
        <v>200</v>
      </c>
    </row>
    <row r="22" spans="1:7" x14ac:dyDescent="0.2">
      <c r="A22">
        <v>50</v>
      </c>
      <c r="B22">
        <v>31.22263083208729</v>
      </c>
      <c r="C22">
        <v>182</v>
      </c>
      <c r="D22" t="s">
        <v>175</v>
      </c>
    </row>
    <row r="23" spans="1:7" x14ac:dyDescent="0.2">
      <c r="A23">
        <v>55</v>
      </c>
      <c r="B23">
        <v>1.670438602931636</v>
      </c>
      <c r="C23">
        <v>182</v>
      </c>
      <c r="D23" t="s">
        <v>176</v>
      </c>
    </row>
    <row r="24" spans="1:7" x14ac:dyDescent="0.2">
      <c r="A24">
        <v>62</v>
      </c>
      <c r="B24">
        <v>-2.3394893412237074</v>
      </c>
      <c r="C24">
        <v>182</v>
      </c>
      <c r="D24" t="s">
        <v>177</v>
      </c>
    </row>
    <row r="25" spans="1:7" x14ac:dyDescent="0.2">
      <c r="A25">
        <v>64</v>
      </c>
      <c r="B25">
        <v>0.6351986173742219</v>
      </c>
      <c r="C25">
        <v>183</v>
      </c>
      <c r="D25" t="s">
        <v>178</v>
      </c>
    </row>
    <row r="26" spans="1:7" x14ac:dyDescent="0.2">
      <c r="A26">
        <v>33</v>
      </c>
      <c r="B26">
        <v>-23.590537217980327</v>
      </c>
      <c r="C26">
        <v>183.2</v>
      </c>
      <c r="D26" t="s">
        <v>179</v>
      </c>
    </row>
    <row r="27" spans="1:7" x14ac:dyDescent="0.2">
      <c r="A27">
        <v>18</v>
      </c>
      <c r="B27">
        <v>-4.3109292545682081</v>
      </c>
      <c r="C27">
        <v>184</v>
      </c>
      <c r="D27" t="s">
        <v>180</v>
      </c>
    </row>
    <row r="28" spans="1:7" x14ac:dyDescent="0.2">
      <c r="A28">
        <v>13</v>
      </c>
      <c r="B28">
        <v>2.9412226761073939</v>
      </c>
      <c r="C28">
        <v>185</v>
      </c>
      <c r="D28" t="s">
        <v>181</v>
      </c>
    </row>
    <row r="29" spans="1:7" x14ac:dyDescent="0.2">
      <c r="A29">
        <v>48</v>
      </c>
      <c r="B29">
        <v>1.2053427290635312</v>
      </c>
      <c r="C29">
        <v>185</v>
      </c>
      <c r="D29" t="s">
        <v>182</v>
      </c>
    </row>
    <row r="30" spans="1:7" x14ac:dyDescent="0.2">
      <c r="A30">
        <v>57</v>
      </c>
      <c r="B30">
        <v>0.5617026472222264</v>
      </c>
      <c r="C30">
        <v>185</v>
      </c>
      <c r="D30" t="s">
        <v>183</v>
      </c>
    </row>
    <row r="31" spans="1:7" x14ac:dyDescent="0.2">
      <c r="A31">
        <v>71</v>
      </c>
      <c r="B31">
        <v>-1.5339293749230691</v>
      </c>
      <c r="C31">
        <v>185</v>
      </c>
      <c r="D31" t="s">
        <v>184</v>
      </c>
    </row>
    <row r="32" spans="1:7" x14ac:dyDescent="0.2">
      <c r="A32">
        <v>39</v>
      </c>
      <c r="B32">
        <v>-3.4524253450750635</v>
      </c>
      <c r="C32">
        <v>185.4</v>
      </c>
      <c r="D32" t="s">
        <v>185</v>
      </c>
    </row>
    <row r="33" spans="1:4" x14ac:dyDescent="0.2">
      <c r="A33">
        <v>11</v>
      </c>
      <c r="B33">
        <v>11.902334669367519</v>
      </c>
      <c r="C33">
        <v>186</v>
      </c>
      <c r="D33" t="s">
        <v>186</v>
      </c>
    </row>
    <row r="34" spans="1:4" x14ac:dyDescent="0.2">
      <c r="A34">
        <v>4</v>
      </c>
      <c r="B34">
        <v>-5.7059292545682041</v>
      </c>
      <c r="C34">
        <v>187</v>
      </c>
      <c r="D34" t="s">
        <v>187</v>
      </c>
    </row>
    <row r="35" spans="1:4" x14ac:dyDescent="0.2">
      <c r="A35">
        <v>10</v>
      </c>
      <c r="B35">
        <v>12.18645472232366</v>
      </c>
      <c r="C35">
        <v>187</v>
      </c>
      <c r="D35" t="s">
        <v>188</v>
      </c>
    </row>
    <row r="36" spans="1:4" x14ac:dyDescent="0.2">
      <c r="A36">
        <v>51</v>
      </c>
      <c r="B36">
        <v>2.3053427290635327</v>
      </c>
      <c r="C36">
        <v>187</v>
      </c>
      <c r="D36" t="s">
        <v>189</v>
      </c>
    </row>
    <row r="37" spans="1:4" x14ac:dyDescent="0.2">
      <c r="A37">
        <v>74</v>
      </c>
      <c r="B37">
        <v>-3.229577275750664</v>
      </c>
      <c r="C37">
        <v>187</v>
      </c>
      <c r="D37" t="s">
        <v>190</v>
      </c>
    </row>
    <row r="38" spans="1:4" x14ac:dyDescent="0.2">
      <c r="A38">
        <v>75</v>
      </c>
      <c r="B38">
        <v>15.377734645296549</v>
      </c>
      <c r="C38">
        <v>187</v>
      </c>
      <c r="D38" t="s">
        <v>191</v>
      </c>
    </row>
    <row r="39" spans="1:4" x14ac:dyDescent="0.2">
      <c r="A39">
        <v>24</v>
      </c>
      <c r="B39">
        <v>-18.854977251679685</v>
      </c>
      <c r="C39">
        <v>188</v>
      </c>
      <c r="D39" t="s">
        <v>192</v>
      </c>
    </row>
    <row r="40" spans="1:4" x14ac:dyDescent="0.2">
      <c r="A40">
        <v>42</v>
      </c>
      <c r="B40">
        <v>-15.099265234348593</v>
      </c>
      <c r="C40">
        <v>189</v>
      </c>
      <c r="D40" t="s">
        <v>193</v>
      </c>
    </row>
    <row r="41" spans="1:4" x14ac:dyDescent="0.2">
      <c r="A41">
        <v>52</v>
      </c>
      <c r="B41">
        <v>1.9621588003136168</v>
      </c>
      <c r="C41">
        <v>189</v>
      </c>
      <c r="D41" t="s">
        <v>194</v>
      </c>
    </row>
    <row r="42" spans="1:4" x14ac:dyDescent="0.2">
      <c r="A42">
        <v>49</v>
      </c>
      <c r="B42">
        <v>13.85534272906353</v>
      </c>
      <c r="C42">
        <v>189.4</v>
      </c>
      <c r="D42" t="s">
        <v>195</v>
      </c>
    </row>
    <row r="43" spans="1:4" x14ac:dyDescent="0.2">
      <c r="A43">
        <v>40</v>
      </c>
      <c r="B43">
        <v>-12.030377227608717</v>
      </c>
      <c r="C43">
        <v>190</v>
      </c>
      <c r="D43" t="s">
        <v>196</v>
      </c>
    </row>
    <row r="44" spans="1:4" x14ac:dyDescent="0.2">
      <c r="A44">
        <v>67</v>
      </c>
      <c r="B44">
        <v>15.042022627965451</v>
      </c>
      <c r="C44">
        <v>190</v>
      </c>
      <c r="D44" t="s">
        <v>197</v>
      </c>
    </row>
    <row r="45" spans="1:4" x14ac:dyDescent="0.2">
      <c r="A45">
        <v>3</v>
      </c>
      <c r="B45">
        <v>1.7731266818844276</v>
      </c>
      <c r="C45">
        <v>191</v>
      </c>
      <c r="D45" t="s">
        <v>198</v>
      </c>
    </row>
    <row r="46" spans="1:4" x14ac:dyDescent="0.2">
      <c r="A46">
        <v>63</v>
      </c>
      <c r="B46">
        <v>-0.18948934122370886</v>
      </c>
      <c r="C46">
        <v>191</v>
      </c>
      <c r="D46" t="s">
        <v>199</v>
      </c>
    </row>
    <row r="47" spans="1:4" x14ac:dyDescent="0.2">
      <c r="A47">
        <v>6</v>
      </c>
      <c r="B47">
        <v>3.8212226761073964</v>
      </c>
      <c r="C47">
        <v>192</v>
      </c>
      <c r="D47" t="s">
        <v>200</v>
      </c>
    </row>
    <row r="48" spans="1:4" x14ac:dyDescent="0.2">
      <c r="A48">
        <v>36</v>
      </c>
      <c r="B48">
        <v>-4.7946493315953127</v>
      </c>
      <c r="C48">
        <v>192</v>
      </c>
      <c r="D48" t="s">
        <v>201</v>
      </c>
    </row>
    <row r="49" spans="1:6" x14ac:dyDescent="0.2">
      <c r="A49">
        <v>66</v>
      </c>
      <c r="B49">
        <v>-6.3828253210040842</v>
      </c>
      <c r="C49">
        <v>192</v>
      </c>
      <c r="D49" t="s">
        <v>202</v>
      </c>
    </row>
    <row r="50" spans="1:6" x14ac:dyDescent="0.2">
      <c r="A50">
        <v>72</v>
      </c>
      <c r="B50">
        <v>4.31702262796545</v>
      </c>
      <c r="C50">
        <v>192</v>
      </c>
      <c r="D50" t="s">
        <v>203</v>
      </c>
    </row>
    <row r="51" spans="1:6" x14ac:dyDescent="0.2">
      <c r="A51">
        <v>26</v>
      </c>
      <c r="B51">
        <v>9.4777346452965503</v>
      </c>
      <c r="C51">
        <v>193</v>
      </c>
      <c r="D51" t="s">
        <v>204</v>
      </c>
    </row>
    <row r="52" spans="1:6" x14ac:dyDescent="0.2">
      <c r="A52">
        <v>45</v>
      </c>
      <c r="B52">
        <v>-3.3652972324229111</v>
      </c>
      <c r="C52">
        <v>193</v>
      </c>
      <c r="D52" t="s">
        <v>205</v>
      </c>
    </row>
    <row r="53" spans="1:6" x14ac:dyDescent="0.2">
      <c r="A53">
        <v>56</v>
      </c>
      <c r="B53">
        <v>-2.734489341223707</v>
      </c>
      <c r="C53">
        <v>193</v>
      </c>
      <c r="D53" t="s">
        <v>206</v>
      </c>
    </row>
    <row r="54" spans="1:6" x14ac:dyDescent="0.2">
      <c r="A54">
        <v>58</v>
      </c>
      <c r="B54">
        <v>-14.180377227608716</v>
      </c>
      <c r="C54">
        <v>193</v>
      </c>
      <c r="D54" t="s">
        <v>207</v>
      </c>
    </row>
    <row r="55" spans="1:6" x14ac:dyDescent="0.2">
      <c r="A55">
        <v>30</v>
      </c>
      <c r="B55">
        <v>-16.659265234348592</v>
      </c>
      <c r="C55">
        <v>193.5</v>
      </c>
      <c r="D55" t="s">
        <v>208</v>
      </c>
      <c r="E55" t="s">
        <v>237</v>
      </c>
      <c r="F55" t="s">
        <v>238</v>
      </c>
    </row>
    <row r="56" spans="1:6" x14ac:dyDescent="0.2">
      <c r="A56">
        <v>21</v>
      </c>
      <c r="B56">
        <v>-0.71813736240616421</v>
      </c>
      <c r="C56">
        <v>194</v>
      </c>
      <c r="D56" t="s">
        <v>209</v>
      </c>
      <c r="E56">
        <f>MEDIAN(B55:B79)</f>
        <v>-0.71813736240616421</v>
      </c>
      <c r="F56">
        <f>MEDIAN(C55:C79)</f>
        <v>200</v>
      </c>
    </row>
    <row r="57" spans="1:6" x14ac:dyDescent="0.2">
      <c r="A57">
        <v>60</v>
      </c>
      <c r="B57">
        <v>11.964062806090645</v>
      </c>
      <c r="C57">
        <v>194</v>
      </c>
      <c r="D57" t="s">
        <v>210</v>
      </c>
    </row>
    <row r="58" spans="1:6" x14ac:dyDescent="0.2">
      <c r="A58">
        <v>12</v>
      </c>
      <c r="B58">
        <v>14.986454722323657</v>
      </c>
      <c r="C58">
        <v>195</v>
      </c>
      <c r="D58" t="s">
        <v>211</v>
      </c>
    </row>
    <row r="59" spans="1:6" x14ac:dyDescent="0.2">
      <c r="A59">
        <v>41</v>
      </c>
      <c r="B59">
        <v>12.369470721360827</v>
      </c>
      <c r="C59">
        <v>195</v>
      </c>
      <c r="D59" t="s">
        <v>212</v>
      </c>
    </row>
    <row r="60" spans="1:6" x14ac:dyDescent="0.2">
      <c r="A60">
        <v>1</v>
      </c>
      <c r="B60">
        <v>-2.2002172372371049</v>
      </c>
      <c r="C60">
        <v>196</v>
      </c>
      <c r="D60" t="s">
        <v>213</v>
      </c>
    </row>
    <row r="61" spans="1:6" x14ac:dyDescent="0.2">
      <c r="A61">
        <v>17</v>
      </c>
      <c r="B61">
        <v>4.4211347415804383</v>
      </c>
      <c r="C61">
        <v>196</v>
      </c>
      <c r="D61" t="s">
        <v>214</v>
      </c>
    </row>
    <row r="62" spans="1:6" x14ac:dyDescent="0.2">
      <c r="A62">
        <v>43</v>
      </c>
      <c r="B62">
        <v>7.0259826905499736</v>
      </c>
      <c r="C62">
        <v>196</v>
      </c>
      <c r="D62" t="s">
        <v>215</v>
      </c>
    </row>
    <row r="63" spans="1:6" x14ac:dyDescent="0.2">
      <c r="A63">
        <v>27</v>
      </c>
      <c r="B63">
        <v>-30.490385166949864</v>
      </c>
      <c r="C63">
        <v>197.8</v>
      </c>
      <c r="D63" t="s">
        <v>216</v>
      </c>
    </row>
    <row r="64" spans="1:6" x14ac:dyDescent="0.2">
      <c r="A64">
        <v>16</v>
      </c>
      <c r="B64">
        <v>-20.690537217980328</v>
      </c>
      <c r="C64">
        <v>198</v>
      </c>
      <c r="D64" t="s">
        <v>217</v>
      </c>
    </row>
    <row r="65" spans="1:4" x14ac:dyDescent="0.2">
      <c r="A65">
        <v>9</v>
      </c>
      <c r="B65">
        <v>11.739462782019672</v>
      </c>
      <c r="C65">
        <v>198.2</v>
      </c>
      <c r="D65" t="s">
        <v>218</v>
      </c>
    </row>
    <row r="66" spans="1:4" x14ac:dyDescent="0.2">
      <c r="A66">
        <v>53</v>
      </c>
      <c r="B66">
        <v>34.47263083208729</v>
      </c>
      <c r="C66">
        <v>199</v>
      </c>
      <c r="D66" t="s">
        <v>219</v>
      </c>
    </row>
    <row r="67" spans="1:4" x14ac:dyDescent="0.2">
      <c r="A67">
        <v>8</v>
      </c>
      <c r="B67">
        <v>14.636454722323656</v>
      </c>
      <c r="C67">
        <v>200</v>
      </c>
      <c r="D67" t="s">
        <v>220</v>
      </c>
    </row>
    <row r="68" spans="1:4" x14ac:dyDescent="0.2">
      <c r="A68">
        <v>19</v>
      </c>
      <c r="B68">
        <v>-2.3674412237573605</v>
      </c>
      <c r="C68">
        <v>201</v>
      </c>
      <c r="D68" t="s">
        <v>221</v>
      </c>
    </row>
    <row r="69" spans="1:4" x14ac:dyDescent="0.2">
      <c r="A69">
        <v>23</v>
      </c>
      <c r="B69">
        <v>-17.745457222794521</v>
      </c>
      <c r="C69">
        <v>201</v>
      </c>
      <c r="D69" t="s">
        <v>222</v>
      </c>
    </row>
    <row r="70" spans="1:4" x14ac:dyDescent="0.2">
      <c r="A70">
        <v>46</v>
      </c>
      <c r="B70">
        <v>-3.0354572227945198</v>
      </c>
      <c r="C70">
        <v>201</v>
      </c>
      <c r="D70" t="s">
        <v>223</v>
      </c>
    </row>
    <row r="71" spans="1:4" x14ac:dyDescent="0.2">
      <c r="A71">
        <v>15</v>
      </c>
      <c r="B71">
        <v>-10.260537217980328</v>
      </c>
      <c r="C71">
        <v>203</v>
      </c>
      <c r="D71" t="s">
        <v>224</v>
      </c>
    </row>
    <row r="72" spans="1:4" x14ac:dyDescent="0.2">
      <c r="A72">
        <v>29</v>
      </c>
      <c r="B72">
        <v>6.0620226279654474</v>
      </c>
      <c r="C72">
        <v>203</v>
      </c>
      <c r="D72" t="s">
        <v>225</v>
      </c>
    </row>
    <row r="73" spans="1:4" x14ac:dyDescent="0.2">
      <c r="A73">
        <v>34</v>
      </c>
      <c r="B73">
        <v>-18.434185239162783</v>
      </c>
      <c r="C73">
        <v>203</v>
      </c>
      <c r="D73" t="s">
        <v>226</v>
      </c>
    </row>
    <row r="74" spans="1:4" x14ac:dyDescent="0.2">
      <c r="A74">
        <v>20</v>
      </c>
      <c r="B74">
        <v>4.8027028879319431</v>
      </c>
      <c r="C74">
        <v>204</v>
      </c>
      <c r="D74" t="s">
        <v>227</v>
      </c>
    </row>
    <row r="75" spans="1:4" x14ac:dyDescent="0.2">
      <c r="A75">
        <v>25</v>
      </c>
      <c r="B75">
        <v>-19.071169240125624</v>
      </c>
      <c r="C75">
        <v>204</v>
      </c>
      <c r="D75" t="s">
        <v>228</v>
      </c>
    </row>
    <row r="76" spans="1:4" x14ac:dyDescent="0.2">
      <c r="A76">
        <v>44</v>
      </c>
      <c r="B76">
        <v>5.7897668840806062</v>
      </c>
      <c r="C76">
        <v>206</v>
      </c>
      <c r="D76" t="s">
        <v>229</v>
      </c>
    </row>
    <row r="77" spans="1:4" x14ac:dyDescent="0.2">
      <c r="A77">
        <v>47</v>
      </c>
      <c r="B77">
        <v>-5.2777083182874662E-2</v>
      </c>
      <c r="C77">
        <v>210</v>
      </c>
      <c r="D77" t="s">
        <v>230</v>
      </c>
    </row>
    <row r="78" spans="1:4" x14ac:dyDescent="0.2">
      <c r="A78">
        <v>22</v>
      </c>
      <c r="B78">
        <v>-4.9660971842809616</v>
      </c>
      <c r="C78">
        <v>224</v>
      </c>
      <c r="D78" t="s">
        <v>231</v>
      </c>
    </row>
    <row r="79" spans="1:4" x14ac:dyDescent="0.2">
      <c r="A79">
        <v>31</v>
      </c>
      <c r="B79">
        <v>-18.960377227608717</v>
      </c>
      <c r="C79">
        <v>224.2</v>
      </c>
      <c r="D79" t="s">
        <v>232</v>
      </c>
    </row>
  </sheetData>
  <autoFilter ref="A4:C4">
    <sortState ref="A5:C79">
      <sortCondition ref="C4:C79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workbookViewId="0">
      <selection activeCell="H13" sqref="H13"/>
    </sheetView>
  </sheetViews>
  <sheetFormatPr baseColWidth="10" defaultRowHeight="16" x14ac:dyDescent="0.2"/>
  <cols>
    <col min="2" max="2" width="17.83203125" customWidth="1"/>
    <col min="3" max="3" width="14" customWidth="1"/>
  </cols>
  <sheetData>
    <row r="1" spans="1:8" x14ac:dyDescent="0.2">
      <c r="A1" t="s">
        <v>252</v>
      </c>
    </row>
    <row r="2" spans="1:8" x14ac:dyDescent="0.2">
      <c r="A2" t="s">
        <v>253</v>
      </c>
    </row>
    <row r="4" spans="1:8" ht="17" thickBot="1" x14ac:dyDescent="0.25"/>
    <row r="5" spans="1:8" x14ac:dyDescent="0.2">
      <c r="A5" t="s">
        <v>249</v>
      </c>
      <c r="B5" s="11" t="s">
        <v>257</v>
      </c>
      <c r="C5" t="s">
        <v>9</v>
      </c>
      <c r="D5" t="s">
        <v>258</v>
      </c>
    </row>
    <row r="6" spans="1:8" x14ac:dyDescent="0.2">
      <c r="A6">
        <v>35</v>
      </c>
      <c r="B6" s="2">
        <v>-4.4525006167875887</v>
      </c>
      <c r="C6">
        <v>11.9</v>
      </c>
      <c r="D6" t="s">
        <v>158</v>
      </c>
      <c r="E6" t="s">
        <v>233</v>
      </c>
      <c r="F6" t="s">
        <v>234</v>
      </c>
    </row>
    <row r="7" spans="1:8" x14ac:dyDescent="0.2">
      <c r="A7">
        <v>38</v>
      </c>
      <c r="B7" s="2">
        <v>-2.4708237378805364</v>
      </c>
      <c r="C7">
        <v>11.9</v>
      </c>
      <c r="D7" t="s">
        <v>159</v>
      </c>
      <c r="E7">
        <f>MEDIAN(B6:B30)</f>
        <v>-1.1428988408239498</v>
      </c>
      <c r="F7">
        <f>MEDIAN(C6:C30)</f>
        <v>14.5</v>
      </c>
    </row>
    <row r="8" spans="1:8" x14ac:dyDescent="0.2">
      <c r="A8">
        <v>32</v>
      </c>
      <c r="B8" s="2">
        <v>2.6118264515959062</v>
      </c>
      <c r="C8">
        <v>12.4</v>
      </c>
      <c r="D8" t="s">
        <v>160</v>
      </c>
    </row>
    <row r="9" spans="1:8" x14ac:dyDescent="0.2">
      <c r="A9">
        <v>2</v>
      </c>
      <c r="B9" s="2">
        <v>-5.5817283257432564</v>
      </c>
      <c r="C9">
        <v>13.2</v>
      </c>
      <c r="D9" t="s">
        <v>161</v>
      </c>
      <c r="G9" t="s">
        <v>240</v>
      </c>
    </row>
    <row r="10" spans="1:8" x14ac:dyDescent="0.2">
      <c r="A10">
        <v>55</v>
      </c>
      <c r="B10" s="2">
        <v>1.6648530087496951</v>
      </c>
      <c r="C10">
        <v>13.2</v>
      </c>
      <c r="D10" t="s">
        <v>162</v>
      </c>
      <c r="G10">
        <f>(E7-E15)/(F7-F15)</f>
        <v>-0.83168740251127526</v>
      </c>
    </row>
    <row r="11" spans="1:8" x14ac:dyDescent="0.2">
      <c r="A11">
        <v>64</v>
      </c>
      <c r="B11" s="2">
        <v>0.65092797941628788</v>
      </c>
      <c r="C11">
        <v>13.2</v>
      </c>
      <c r="D11" t="s">
        <v>163</v>
      </c>
    </row>
    <row r="12" spans="1:8" x14ac:dyDescent="0.2">
      <c r="A12">
        <v>68</v>
      </c>
      <c r="B12" s="2">
        <v>-11.710346438125313</v>
      </c>
      <c r="C12">
        <v>13.2</v>
      </c>
      <c r="D12" t="s">
        <v>164</v>
      </c>
      <c r="H12" t="s">
        <v>259</v>
      </c>
    </row>
    <row r="13" spans="1:8" x14ac:dyDescent="0.2">
      <c r="A13">
        <v>69</v>
      </c>
      <c r="B13" s="2">
        <v>-1.0612154239184477</v>
      </c>
      <c r="C13">
        <v>13.2</v>
      </c>
      <c r="D13" t="s">
        <v>165</v>
      </c>
      <c r="H13">
        <f>G10/G18</f>
        <v>-0.3816749640857291</v>
      </c>
    </row>
    <row r="14" spans="1:8" x14ac:dyDescent="0.2">
      <c r="A14">
        <v>71</v>
      </c>
      <c r="B14" s="2">
        <v>-1.1428988408239498</v>
      </c>
      <c r="C14">
        <v>13.2</v>
      </c>
      <c r="D14" t="s">
        <v>166</v>
      </c>
      <c r="E14" t="s">
        <v>235</v>
      </c>
      <c r="F14" t="s">
        <v>236</v>
      </c>
    </row>
    <row r="15" spans="1:8" x14ac:dyDescent="0.2">
      <c r="A15">
        <v>14</v>
      </c>
      <c r="B15" s="2">
        <v>0.72702135543786639</v>
      </c>
      <c r="C15">
        <v>14</v>
      </c>
      <c r="D15" t="s">
        <v>167</v>
      </c>
      <c r="E15">
        <f>MEDIAN(B31:B55)</f>
        <v>-3.222117347102138</v>
      </c>
      <c r="F15">
        <f>MEDIAN(C31:C55)</f>
        <v>17</v>
      </c>
      <c r="H15" t="s">
        <v>274</v>
      </c>
    </row>
    <row r="16" spans="1:8" x14ac:dyDescent="0.2">
      <c r="A16">
        <v>73</v>
      </c>
      <c r="B16" s="2">
        <v>3.0071053965051107</v>
      </c>
      <c r="C16">
        <v>14.2</v>
      </c>
      <c r="D16" t="s">
        <v>168</v>
      </c>
    </row>
    <row r="17" spans="1:7" x14ac:dyDescent="0.2">
      <c r="A17">
        <v>13</v>
      </c>
      <c r="B17" s="2">
        <v>2.5308179029666178</v>
      </c>
      <c r="C17">
        <v>14.3</v>
      </c>
      <c r="D17" t="s">
        <v>169</v>
      </c>
      <c r="G17" t="s">
        <v>239</v>
      </c>
    </row>
    <row r="18" spans="1:7" x14ac:dyDescent="0.2">
      <c r="A18">
        <v>57</v>
      </c>
      <c r="B18" s="2">
        <v>0.60494050082101936</v>
      </c>
      <c r="C18">
        <v>14.5</v>
      </c>
      <c r="D18" t="s">
        <v>170</v>
      </c>
      <c r="G18">
        <f>(E15-E57)/(F15-F57)</f>
        <v>2.1790462586497226</v>
      </c>
    </row>
    <row r="19" spans="1:7" x14ac:dyDescent="0.2">
      <c r="A19">
        <v>66</v>
      </c>
      <c r="B19" s="2">
        <v>-5.1016404696622573</v>
      </c>
      <c r="C19">
        <v>14.5</v>
      </c>
      <c r="D19" t="s">
        <v>171</v>
      </c>
    </row>
    <row r="20" spans="1:7" x14ac:dyDescent="0.2">
      <c r="A20">
        <v>70</v>
      </c>
      <c r="B20" s="2">
        <v>-8.4627894923936147</v>
      </c>
      <c r="C20">
        <v>14.5</v>
      </c>
      <c r="D20" t="s">
        <v>172</v>
      </c>
      <c r="E20" s="17" t="s">
        <v>237</v>
      </c>
      <c r="F20" s="17" t="s">
        <v>238</v>
      </c>
    </row>
    <row r="21" spans="1:7" x14ac:dyDescent="0.2">
      <c r="A21">
        <v>74</v>
      </c>
      <c r="B21" s="2">
        <v>-3.8997805542697748</v>
      </c>
      <c r="C21">
        <v>14.5</v>
      </c>
      <c r="D21" t="s">
        <v>173</v>
      </c>
      <c r="E21" s="17">
        <v>5.7119723130000004</v>
      </c>
      <c r="F21" s="17">
        <v>21.1</v>
      </c>
    </row>
    <row r="22" spans="1:7" x14ac:dyDescent="0.2">
      <c r="A22">
        <v>75</v>
      </c>
      <c r="B22" s="2">
        <v>15.947487879865548</v>
      </c>
      <c r="C22">
        <v>14.5</v>
      </c>
      <c r="D22" t="s">
        <v>174</v>
      </c>
      <c r="E22" s="17"/>
      <c r="F22" s="17"/>
    </row>
    <row r="23" spans="1:7" x14ac:dyDescent="0.2">
      <c r="A23">
        <v>12</v>
      </c>
      <c r="B23" s="2">
        <v>16.331584442337522</v>
      </c>
      <c r="C23">
        <v>15</v>
      </c>
      <c r="D23" t="s">
        <v>175</v>
      </c>
    </row>
    <row r="24" spans="1:7" x14ac:dyDescent="0.2">
      <c r="A24">
        <v>37</v>
      </c>
      <c r="B24" s="2">
        <v>-3.9115284565528761</v>
      </c>
      <c r="C24">
        <v>15.3</v>
      </c>
      <c r="D24" t="s">
        <v>176</v>
      </c>
    </row>
    <row r="25" spans="1:7" x14ac:dyDescent="0.2">
      <c r="A25">
        <v>11</v>
      </c>
      <c r="B25" s="2">
        <v>11.845916112059768</v>
      </c>
      <c r="C25">
        <v>15.6</v>
      </c>
      <c r="D25" t="s">
        <v>177</v>
      </c>
    </row>
    <row r="26" spans="1:7" x14ac:dyDescent="0.2">
      <c r="A26">
        <v>33</v>
      </c>
      <c r="B26" s="2">
        <v>-26.110943574434984</v>
      </c>
      <c r="C26">
        <v>15.7</v>
      </c>
      <c r="D26" t="s">
        <v>178</v>
      </c>
    </row>
    <row r="27" spans="1:7" x14ac:dyDescent="0.2">
      <c r="A27">
        <v>16</v>
      </c>
      <c r="B27" s="2">
        <v>-19.53852678444683</v>
      </c>
      <c r="C27">
        <v>15.8</v>
      </c>
      <c r="D27" t="s">
        <v>179</v>
      </c>
    </row>
    <row r="28" spans="1:7" x14ac:dyDescent="0.2">
      <c r="A28">
        <v>21</v>
      </c>
      <c r="B28" s="2">
        <v>1.7095411264499454</v>
      </c>
      <c r="C28">
        <v>15.8</v>
      </c>
      <c r="D28" t="s">
        <v>180</v>
      </c>
    </row>
    <row r="29" spans="1:7" x14ac:dyDescent="0.2">
      <c r="A29">
        <v>7</v>
      </c>
      <c r="B29" s="2">
        <v>-3.3721200117811634</v>
      </c>
      <c r="C29">
        <v>15.9</v>
      </c>
      <c r="D29" t="s">
        <v>181</v>
      </c>
    </row>
    <row r="30" spans="1:7" x14ac:dyDescent="0.2">
      <c r="A30">
        <v>54</v>
      </c>
      <c r="B30" s="2">
        <v>-1.5524960154488525</v>
      </c>
      <c r="C30">
        <v>15.9</v>
      </c>
      <c r="D30" t="s">
        <v>182</v>
      </c>
    </row>
    <row r="31" spans="1:7" x14ac:dyDescent="0.2">
      <c r="A31">
        <v>61</v>
      </c>
      <c r="B31" s="2">
        <v>-17.510071730545182</v>
      </c>
      <c r="C31">
        <v>15.9</v>
      </c>
      <c r="D31" t="s">
        <v>183</v>
      </c>
    </row>
    <row r="32" spans="1:7" x14ac:dyDescent="0.2">
      <c r="A32">
        <v>65</v>
      </c>
      <c r="B32" s="2">
        <v>-0.92642909712504462</v>
      </c>
      <c r="C32">
        <v>15.9</v>
      </c>
      <c r="D32" t="s">
        <v>184</v>
      </c>
    </row>
    <row r="33" spans="1:4" x14ac:dyDescent="0.2">
      <c r="A33">
        <v>18</v>
      </c>
      <c r="B33" s="2">
        <v>-6.0582126014777202</v>
      </c>
      <c r="C33">
        <v>16</v>
      </c>
      <c r="D33" t="s">
        <v>185</v>
      </c>
    </row>
    <row r="34" spans="1:4" x14ac:dyDescent="0.2">
      <c r="A34">
        <v>25</v>
      </c>
      <c r="B34" s="2">
        <v>-16.082548508529033</v>
      </c>
      <c r="C34">
        <v>16</v>
      </c>
      <c r="D34" t="s">
        <v>186</v>
      </c>
    </row>
    <row r="35" spans="1:4" x14ac:dyDescent="0.2">
      <c r="A35">
        <v>26</v>
      </c>
      <c r="B35" s="2">
        <v>11.536305497428309</v>
      </c>
      <c r="C35">
        <v>16</v>
      </c>
      <c r="D35" t="s">
        <v>187</v>
      </c>
    </row>
    <row r="36" spans="1:4" x14ac:dyDescent="0.2">
      <c r="A36">
        <v>34</v>
      </c>
      <c r="B36" s="2">
        <v>-15.708822198051305</v>
      </c>
      <c r="C36">
        <v>16</v>
      </c>
      <c r="D36" t="s">
        <v>188</v>
      </c>
    </row>
    <row r="37" spans="1:4" x14ac:dyDescent="0.2">
      <c r="A37">
        <v>56</v>
      </c>
      <c r="B37" s="2">
        <v>-0.88761838157040529</v>
      </c>
      <c r="C37">
        <v>16.2</v>
      </c>
      <c r="D37" t="s">
        <v>189</v>
      </c>
    </row>
    <row r="38" spans="1:4" x14ac:dyDescent="0.2">
      <c r="A38">
        <v>5</v>
      </c>
      <c r="B38" s="2">
        <v>1.6207350122340465</v>
      </c>
      <c r="C38">
        <v>16.399999999999999</v>
      </c>
      <c r="D38" t="s">
        <v>190</v>
      </c>
    </row>
    <row r="39" spans="1:4" x14ac:dyDescent="0.2">
      <c r="A39">
        <v>48</v>
      </c>
      <c r="B39" s="2">
        <v>-3.6740193099760177E-2</v>
      </c>
      <c r="C39">
        <v>16.399999999999999</v>
      </c>
      <c r="D39" t="s">
        <v>191</v>
      </c>
    </row>
    <row r="40" spans="1:4" x14ac:dyDescent="0.2">
      <c r="A40">
        <v>62</v>
      </c>
      <c r="B40" s="2">
        <v>-3.222117347102138</v>
      </c>
      <c r="C40">
        <v>16.600000000000001</v>
      </c>
      <c r="D40" t="s">
        <v>192</v>
      </c>
    </row>
    <row r="41" spans="1:4" x14ac:dyDescent="0.2">
      <c r="A41">
        <v>24</v>
      </c>
      <c r="B41" s="2">
        <v>-19.655079782887981</v>
      </c>
      <c r="C41">
        <v>16.8</v>
      </c>
      <c r="D41" t="s">
        <v>193</v>
      </c>
    </row>
    <row r="42" spans="1:4" x14ac:dyDescent="0.2">
      <c r="A42">
        <v>27</v>
      </c>
      <c r="B42" s="2">
        <v>-30.189437294575008</v>
      </c>
      <c r="C42">
        <v>17</v>
      </c>
      <c r="D42" t="s">
        <v>194</v>
      </c>
    </row>
    <row r="43" spans="1:4" x14ac:dyDescent="0.2">
      <c r="A43">
        <v>59</v>
      </c>
      <c r="B43" s="2">
        <v>12.356114102896115</v>
      </c>
      <c r="C43">
        <v>17</v>
      </c>
      <c r="D43" t="s">
        <v>195</v>
      </c>
    </row>
    <row r="44" spans="1:4" x14ac:dyDescent="0.2">
      <c r="A44">
        <v>60</v>
      </c>
      <c r="B44" s="2">
        <v>11.745492638965999</v>
      </c>
      <c r="C44">
        <v>17</v>
      </c>
      <c r="D44" t="s">
        <v>196</v>
      </c>
    </row>
    <row r="45" spans="1:4" x14ac:dyDescent="0.2">
      <c r="A45">
        <v>4</v>
      </c>
      <c r="B45" s="2">
        <v>-6.7088037926963295</v>
      </c>
      <c r="C45">
        <v>17.100000000000001</v>
      </c>
      <c r="D45" t="s">
        <v>197</v>
      </c>
    </row>
    <row r="46" spans="1:4" x14ac:dyDescent="0.2">
      <c r="A46">
        <v>36</v>
      </c>
      <c r="B46" s="2">
        <v>-3.3471288504489856</v>
      </c>
      <c r="C46">
        <v>17.100000000000001</v>
      </c>
      <c r="D46" t="s">
        <v>198</v>
      </c>
    </row>
    <row r="47" spans="1:4" x14ac:dyDescent="0.2">
      <c r="A47">
        <v>3</v>
      </c>
      <c r="B47" s="2">
        <v>2.7608110009584905</v>
      </c>
      <c r="C47">
        <v>17.2</v>
      </c>
      <c r="D47" t="s">
        <v>199</v>
      </c>
    </row>
    <row r="48" spans="1:4" x14ac:dyDescent="0.2">
      <c r="A48">
        <v>10</v>
      </c>
      <c r="B48" s="2">
        <v>11.546494285587173</v>
      </c>
      <c r="C48">
        <v>17.2</v>
      </c>
      <c r="D48" t="s">
        <v>200</v>
      </c>
    </row>
    <row r="49" spans="1:6" x14ac:dyDescent="0.2">
      <c r="A49">
        <v>45</v>
      </c>
      <c r="B49" s="2">
        <v>-3.227146833488618</v>
      </c>
      <c r="C49">
        <v>17.2</v>
      </c>
      <c r="D49" t="s">
        <v>201</v>
      </c>
    </row>
    <row r="50" spans="1:6" x14ac:dyDescent="0.2">
      <c r="A50">
        <v>51</v>
      </c>
      <c r="B50" s="2">
        <v>1.5595323460878276</v>
      </c>
      <c r="C50">
        <v>17.399999999999999</v>
      </c>
      <c r="D50" t="s">
        <v>202</v>
      </c>
    </row>
    <row r="51" spans="1:6" x14ac:dyDescent="0.2">
      <c r="A51">
        <v>41</v>
      </c>
      <c r="B51" s="2">
        <v>13.729721862266011</v>
      </c>
      <c r="C51">
        <v>18.399999999999999</v>
      </c>
      <c r="D51" t="s">
        <v>203</v>
      </c>
    </row>
    <row r="52" spans="1:6" x14ac:dyDescent="0.2">
      <c r="A52">
        <v>6</v>
      </c>
      <c r="B52" s="2">
        <v>5.1477717901231728</v>
      </c>
      <c r="C52">
        <v>18.5</v>
      </c>
      <c r="D52" t="s">
        <v>204</v>
      </c>
    </row>
    <row r="53" spans="1:6" x14ac:dyDescent="0.2">
      <c r="A53">
        <v>23</v>
      </c>
      <c r="B53" s="2">
        <v>-15.773430876023049</v>
      </c>
      <c r="C53">
        <v>18.5</v>
      </c>
      <c r="D53" t="s">
        <v>205</v>
      </c>
    </row>
    <row r="54" spans="1:6" x14ac:dyDescent="0.2">
      <c r="A54">
        <v>39</v>
      </c>
      <c r="B54" s="2">
        <v>-3.4309043507693104</v>
      </c>
      <c r="C54">
        <v>18.5</v>
      </c>
      <c r="D54" t="s">
        <v>206</v>
      </c>
    </row>
    <row r="55" spans="1:6" x14ac:dyDescent="0.2">
      <c r="A55">
        <v>40</v>
      </c>
      <c r="B55" s="2">
        <v>-12.712242741912398</v>
      </c>
      <c r="C55">
        <v>18.5</v>
      </c>
      <c r="D55" t="s">
        <v>207</v>
      </c>
    </row>
    <row r="56" spans="1:6" x14ac:dyDescent="0.2">
      <c r="A56">
        <v>43</v>
      </c>
      <c r="B56" s="2">
        <v>9.1182555695711471</v>
      </c>
      <c r="C56">
        <v>18.5</v>
      </c>
      <c r="D56" t="s">
        <v>208</v>
      </c>
      <c r="E56" t="s">
        <v>237</v>
      </c>
      <c r="F56" t="s">
        <v>238</v>
      </c>
    </row>
    <row r="57" spans="1:6" x14ac:dyDescent="0.2">
      <c r="A57">
        <v>58</v>
      </c>
      <c r="B57" s="2">
        <v>-14.117833933131017</v>
      </c>
      <c r="C57">
        <v>18.5</v>
      </c>
      <c r="D57" t="s">
        <v>209</v>
      </c>
      <c r="E57">
        <f>MEDIAN(B56:B80)</f>
        <v>5.7119723133617271</v>
      </c>
      <c r="F57">
        <f>MEDIAN(C56:C80)</f>
        <v>21.1</v>
      </c>
    </row>
    <row r="58" spans="1:6" x14ac:dyDescent="0.2">
      <c r="A58">
        <v>63</v>
      </c>
      <c r="B58" s="2">
        <v>1.1611090792420065</v>
      </c>
      <c r="C58">
        <v>18.5</v>
      </c>
      <c r="D58" t="s">
        <v>210</v>
      </c>
    </row>
    <row r="59" spans="1:6" x14ac:dyDescent="0.2">
      <c r="A59">
        <v>72</v>
      </c>
      <c r="B59" s="2">
        <v>6.3996427865471617</v>
      </c>
      <c r="C59">
        <v>18.5</v>
      </c>
      <c r="D59" t="s">
        <v>211</v>
      </c>
    </row>
    <row r="60" spans="1:6" x14ac:dyDescent="0.2">
      <c r="A60">
        <v>15</v>
      </c>
      <c r="B60" s="2">
        <v>-7.8678454364778645</v>
      </c>
      <c r="C60">
        <v>19</v>
      </c>
      <c r="D60" t="s">
        <v>212</v>
      </c>
    </row>
    <row r="61" spans="1:6" x14ac:dyDescent="0.2">
      <c r="A61">
        <v>17</v>
      </c>
      <c r="B61" s="2">
        <v>5.7119723133617271</v>
      </c>
      <c r="C61">
        <v>19</v>
      </c>
      <c r="D61" t="s">
        <v>213</v>
      </c>
    </row>
    <row r="62" spans="1:6" x14ac:dyDescent="0.2">
      <c r="A62">
        <v>19</v>
      </c>
      <c r="B62" s="2">
        <v>-0.38029345609457721</v>
      </c>
      <c r="C62">
        <v>19</v>
      </c>
      <c r="D62" t="s">
        <v>214</v>
      </c>
    </row>
    <row r="63" spans="1:6" x14ac:dyDescent="0.2">
      <c r="A63">
        <v>28</v>
      </c>
      <c r="B63" s="2">
        <v>18.096318893946219</v>
      </c>
      <c r="C63">
        <v>19</v>
      </c>
      <c r="D63" t="s">
        <v>215</v>
      </c>
    </row>
    <row r="64" spans="1:6" x14ac:dyDescent="0.2">
      <c r="A64">
        <v>1</v>
      </c>
      <c r="B64" s="2">
        <v>-1.2420509250648308</v>
      </c>
      <c r="C64">
        <v>19.5</v>
      </c>
      <c r="D64" t="s">
        <v>216</v>
      </c>
    </row>
    <row r="65" spans="1:4" x14ac:dyDescent="0.2">
      <c r="A65">
        <v>29</v>
      </c>
      <c r="B65" s="2">
        <v>10.874141752078891</v>
      </c>
      <c r="C65">
        <v>20</v>
      </c>
      <c r="D65" t="s">
        <v>217</v>
      </c>
    </row>
    <row r="66" spans="1:4" x14ac:dyDescent="0.2">
      <c r="A66">
        <v>42</v>
      </c>
      <c r="B66" s="2">
        <v>-15.923417072006821</v>
      </c>
      <c r="C66">
        <v>20</v>
      </c>
      <c r="D66" t="s">
        <v>218</v>
      </c>
    </row>
    <row r="67" spans="1:4" x14ac:dyDescent="0.2">
      <c r="A67">
        <v>46</v>
      </c>
      <c r="B67" s="2">
        <v>-1.0634308760230482</v>
      </c>
      <c r="C67">
        <v>20</v>
      </c>
      <c r="D67" t="s">
        <v>219</v>
      </c>
    </row>
    <row r="68" spans="1:4" x14ac:dyDescent="0.2">
      <c r="A68">
        <v>49</v>
      </c>
      <c r="B68" s="2">
        <v>13.705059393112933</v>
      </c>
      <c r="C68">
        <v>21.1</v>
      </c>
      <c r="D68" t="s">
        <v>220</v>
      </c>
    </row>
    <row r="69" spans="1:4" x14ac:dyDescent="0.2">
      <c r="A69">
        <v>50</v>
      </c>
      <c r="B69" s="2">
        <v>27.618147065771517</v>
      </c>
      <c r="C69">
        <v>21.1</v>
      </c>
      <c r="D69" t="s">
        <v>221</v>
      </c>
    </row>
    <row r="70" spans="1:4" x14ac:dyDescent="0.2">
      <c r="A70">
        <v>8</v>
      </c>
      <c r="B70" s="2">
        <v>17.222265790306487</v>
      </c>
      <c r="C70">
        <v>22.5</v>
      </c>
      <c r="D70" t="s">
        <v>222</v>
      </c>
    </row>
    <row r="71" spans="1:4" x14ac:dyDescent="0.2">
      <c r="A71">
        <v>44</v>
      </c>
      <c r="B71" s="2">
        <v>7.323996859884673</v>
      </c>
      <c r="C71">
        <v>22.5</v>
      </c>
      <c r="D71" t="s">
        <v>223</v>
      </c>
    </row>
    <row r="72" spans="1:4" x14ac:dyDescent="0.2">
      <c r="A72">
        <v>67</v>
      </c>
      <c r="B72" s="2">
        <v>16.628370247359577</v>
      </c>
      <c r="C72">
        <v>23</v>
      </c>
      <c r="D72" t="s">
        <v>224</v>
      </c>
    </row>
    <row r="73" spans="1:4" x14ac:dyDescent="0.2">
      <c r="A73">
        <v>53</v>
      </c>
      <c r="B73" s="2">
        <v>35.086463648866015</v>
      </c>
      <c r="C73">
        <v>23.2</v>
      </c>
      <c r="D73" t="s">
        <v>225</v>
      </c>
    </row>
    <row r="74" spans="1:4" x14ac:dyDescent="0.2">
      <c r="A74">
        <v>9</v>
      </c>
      <c r="B74" s="2">
        <v>12.941100469471927</v>
      </c>
      <c r="C74">
        <v>23.7</v>
      </c>
      <c r="D74" t="s">
        <v>226</v>
      </c>
    </row>
    <row r="75" spans="1:4" x14ac:dyDescent="0.2">
      <c r="A75">
        <v>52</v>
      </c>
      <c r="B75" s="2">
        <v>0.59363581056791048</v>
      </c>
      <c r="C75">
        <v>24.6</v>
      </c>
      <c r="D75" t="s">
        <v>227</v>
      </c>
    </row>
    <row r="76" spans="1:4" x14ac:dyDescent="0.2">
      <c r="A76">
        <v>30</v>
      </c>
      <c r="B76" s="2">
        <v>-16.366803858834746</v>
      </c>
      <c r="C76">
        <v>25</v>
      </c>
      <c r="D76" t="s">
        <v>228</v>
      </c>
    </row>
    <row r="77" spans="1:4" x14ac:dyDescent="0.2">
      <c r="A77">
        <v>20</v>
      </c>
      <c r="B77" s="2">
        <v>5.7801746409831622</v>
      </c>
      <c r="C77">
        <v>26</v>
      </c>
      <c r="D77" t="s">
        <v>229</v>
      </c>
    </row>
    <row r="78" spans="1:4" x14ac:dyDescent="0.2">
      <c r="A78">
        <v>31</v>
      </c>
      <c r="B78" s="2">
        <v>-11.15598232180465</v>
      </c>
      <c r="C78">
        <v>26</v>
      </c>
      <c r="D78" t="s">
        <v>230</v>
      </c>
    </row>
    <row r="79" spans="1:4" x14ac:dyDescent="0.2">
      <c r="A79">
        <v>47</v>
      </c>
      <c r="B79" s="2">
        <v>1.9598696606915382</v>
      </c>
      <c r="C79">
        <v>30</v>
      </c>
      <c r="D79" t="s">
        <v>231</v>
      </c>
    </row>
    <row r="80" spans="1:4" ht="17" thickBot="1" x14ac:dyDescent="0.25">
      <c r="A80">
        <v>22</v>
      </c>
      <c r="B80" s="3">
        <v>2.1082065274950281</v>
      </c>
      <c r="C80">
        <v>31</v>
      </c>
      <c r="D80" t="s">
        <v>232</v>
      </c>
    </row>
  </sheetData>
  <autoFilter ref="A5:C5">
    <sortState ref="A6:C80">
      <sortCondition ref="C5:C8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Original Dataset</vt:lpstr>
      <vt:lpstr>Backward</vt:lpstr>
      <vt:lpstr>Sheet1</vt:lpstr>
      <vt:lpstr>Residual-X's</vt:lpstr>
      <vt:lpstr>Sheet2</vt:lpstr>
      <vt:lpstr>Train&amp;Test</vt:lpstr>
      <vt:lpstr>Transformation-1st</vt:lpstr>
      <vt:lpstr>Transformation-2nd</vt:lpstr>
      <vt:lpstr>Transformation-3rd</vt:lpstr>
      <vt:lpstr>Homoscedascity&amp;Normality</vt:lpstr>
      <vt:lpstr>Durbin Watson</vt:lpstr>
      <vt:lpstr>Linearity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卢 桦</dc:creator>
  <cp:lastModifiedBy>卢 桦</cp:lastModifiedBy>
  <dcterms:created xsi:type="dcterms:W3CDTF">2019-11-01T17:58:44Z</dcterms:created>
  <dcterms:modified xsi:type="dcterms:W3CDTF">2019-12-16T17:36:18Z</dcterms:modified>
</cp:coreProperties>
</file>