
<file path=[Content_Types].xml><?xml version="1.0" encoding="utf-8"?>
<Types xmlns="http://schemas.openxmlformats.org/package/2006/content-types">
  <Override PartName="/xl/charts/chart6.xml" ContentType="application/vnd.openxmlformats-officedocument.drawingml.chart+xml"/>
  <Override PartName="/xl/pivotTables/pivotTable6.xml" ContentType="application/vnd.openxmlformats-officedocument.spreadsheetml.pivotTabl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pivotTables/pivotTable11.xml" ContentType="application/vnd.openxmlformats-officedocument.spreadsheetml.pivotTable+xml"/>
  <Override PartName="/xl/pivotTables/pivotTable12.xml" ContentType="application/vnd.openxmlformats-officedocument.spreadsheetml.pivotTable+xml"/>
  <Override PartName="/xl/charts/chart16.xml" ContentType="application/vnd.openxmlformats-officedocument.drawingml.chart+xml"/>
  <Override PartName="/xl/calcChain.xml" ContentType="application/vnd.openxmlformats-officedocument.spreadsheetml.calcChain+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pivotCache/pivotCacheRecords1.xml" ContentType="application/vnd.openxmlformats-officedocument.spreadsheetml.pivotCacheRecords+xml"/>
  <Override PartName="/xl/charts/chart8.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ommentsmeta0" ContentType="application/binary"/>
  <Override PartName="/docProps/core.xml" ContentType="application/vnd.openxmlformats-package.core-properties+xml"/>
  <Default Extension="png" ContentType="image/png"/>
  <Override PartName="/xl/charts/chart7.xml" ContentType="application/vnd.openxmlformats-officedocument.drawingml.chart+xml"/>
  <Override PartName="/xl/pivotTables/pivotTable5.xml" ContentType="application/vnd.openxmlformats-officedocument.spreadsheetml.pivotTable+xml"/>
  <Override PartName="/xl/charts/chart10.xml" ContentType="application/vnd.openxmlformats-officedocument.drawingml.chart+xml"/>
  <Override PartName="/xl/charts/chart5.xml" ContentType="application/vnd.openxmlformats-officedocument.drawingml.chart+xml"/>
  <Override PartName="/xl/pivotTables/pivotTable3.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495" windowWidth="24615" windowHeight="13485" activeTab="5"/>
  </bookViews>
  <sheets>
    <sheet name="Số liệu Lead-MQL-SQL" sheetId="1" r:id="rId1"/>
    <sheet name="BC chuyển đổi" sheetId="2" state="hidden" r:id="rId2"/>
    <sheet name="Tìm hiểu thêm về AMIS HRM" sheetId="3" r:id="rId3"/>
    <sheet name="Hướng dẫn sử dụng" sheetId="4" r:id="rId4"/>
    <sheet name="Hạn chế khi dùng template" sheetId="5" r:id="rId5"/>
    <sheet name="03.DASHBOARDS" sheetId="6" r:id="rId6"/>
    <sheet name="01.DATA" sheetId="7" r:id="rId7"/>
    <sheet name="02.Chart" sheetId="8" r:id="rId8"/>
  </sheets>
  <calcPr calcId="124519"/>
  <pivotCaches>
    <pivotCache cacheId="6" r:id="rId9"/>
  </pivotCaches>
  <extLst>
    <ext uri="GoogleSheetsCustomDataVersion1">
      <go:sheetsCustomData xmlns:go="http://customooxmlschemas.google.com/" r:id="rId13" roundtripDataSignature="AMtx7mgiGWRocxJ/ib18wyY2vK6BIWJaNw=="/>
    </ext>
  </extLst>
</workbook>
</file>

<file path=xl/calcChain.xml><?xml version="1.0" encoding="utf-8"?>
<calcChain xmlns="http://schemas.openxmlformats.org/spreadsheetml/2006/main">
  <c r="BS37" i="7" a="1"/>
  <c r="BS37" s="1"/>
  <c r="BS36" a="1"/>
  <c r="BS36" s="1"/>
  <c r="BS35" a="1"/>
  <c r="BS35" s="1"/>
  <c r="BS34" a="1"/>
  <c r="BS34" s="1"/>
  <c r="BS33" a="1"/>
  <c r="BS33" s="1"/>
  <c r="BS32" a="1"/>
  <c r="BS32" s="1"/>
  <c r="BS31" a="1"/>
  <c r="BS31" s="1"/>
  <c r="BS30" a="1"/>
  <c r="BS30"/>
  <c r="BS29" a="1"/>
  <c r="BS29" s="1"/>
  <c r="BS28" a="1"/>
  <c r="BS28" s="1"/>
  <c r="BS27" a="1"/>
  <c r="BS27" s="1"/>
  <c r="BS26" a="1"/>
  <c r="BS26" s="1"/>
  <c r="BS25" a="1"/>
  <c r="BS25" s="1"/>
  <c r="BS24" a="1"/>
  <c r="BS24" s="1"/>
  <c r="BS23" a="1"/>
  <c r="BS23" s="1"/>
  <c r="BS22" a="1"/>
  <c r="BS22"/>
  <c r="BS21" a="1"/>
  <c r="BS21" s="1"/>
  <c r="BS20" a="1"/>
  <c r="BS20" s="1"/>
  <c r="BS19" a="1"/>
  <c r="BS19" s="1"/>
  <c r="BS18" a="1"/>
  <c r="BS18" s="1"/>
  <c r="BS17" a="1"/>
  <c r="BS17" s="1"/>
  <c r="BQ17" a="1"/>
  <c r="BQ17"/>
  <c r="BS16" a="1"/>
  <c r="BS16" s="1"/>
  <c r="BQ16" a="1"/>
  <c r="BQ16" s="1"/>
  <c r="BS15" a="1"/>
  <c r="BS15" s="1"/>
  <c r="BQ15" a="1"/>
  <c r="BQ15" s="1"/>
  <c r="BS14" a="1"/>
  <c r="BS14"/>
  <c r="BQ14" a="1"/>
  <c r="BQ14" s="1"/>
  <c r="BS13" a="1"/>
  <c r="BS13" s="1"/>
  <c r="BQ13" a="1"/>
  <c r="BQ13" s="1"/>
  <c r="BS12" a="1"/>
  <c r="BS12" s="1"/>
  <c r="BQ12" a="1"/>
  <c r="BQ12" s="1"/>
  <c r="BS11" a="1"/>
  <c r="BS11" s="1"/>
  <c r="BQ11" a="1"/>
  <c r="BQ11" s="1"/>
  <c r="BS10" a="1"/>
  <c r="BS10" s="1"/>
  <c r="BQ10" a="1"/>
  <c r="BQ10" s="1"/>
  <c r="BS9" a="1"/>
  <c r="BS9" s="1"/>
  <c r="BQ9" a="1"/>
  <c r="BQ9"/>
  <c r="BS8" a="1"/>
  <c r="BS8" s="1"/>
  <c r="BQ8" a="1"/>
  <c r="BQ8" s="1"/>
  <c r="G5"/>
  <c r="I5" s="1"/>
  <c r="F5"/>
  <c r="H5" s="1"/>
  <c r="F3"/>
  <c r="M12" i="6"/>
  <c r="J12"/>
  <c r="G12"/>
  <c r="D12"/>
  <c r="B12"/>
  <c r="E7"/>
  <c r="O6"/>
  <c r="J6"/>
  <c r="E6"/>
  <c r="O5"/>
  <c r="O8" s="1"/>
  <c r="J5"/>
  <c r="E5"/>
  <c r="E8" s="1"/>
  <c r="P2"/>
  <c r="O2"/>
  <c r="B15" i="2"/>
  <c r="J18" i="1"/>
  <c r="G18"/>
  <c r="M18" s="1"/>
  <c r="M17"/>
  <c r="J17"/>
  <c r="G17"/>
  <c r="M16"/>
  <c r="G16"/>
  <c r="J16" s="1"/>
  <c r="B16"/>
  <c r="B17" s="1"/>
  <c r="B18" s="1"/>
  <c r="G15"/>
  <c r="E15"/>
  <c r="B15"/>
  <c r="A15"/>
  <c r="A16" s="1"/>
  <c r="A17" s="1"/>
  <c r="A18" s="1"/>
  <c r="M14"/>
  <c r="J14"/>
  <c r="G14"/>
  <c r="C15" s="1"/>
  <c r="M15" s="1"/>
  <c r="E14"/>
  <c r="C14"/>
  <c r="M13"/>
  <c r="L13"/>
  <c r="K13"/>
  <c r="I13"/>
  <c r="O13" s="1"/>
  <c r="H13"/>
  <c r="N13" s="1"/>
  <c r="G13"/>
  <c r="J13" s="1"/>
  <c r="A8"/>
  <c r="A7"/>
  <c r="A6"/>
  <c r="B5"/>
  <c r="B6" s="1"/>
  <c r="B7" s="1"/>
  <c r="B8" s="1"/>
  <c r="A5"/>
  <c r="E10" i="2"/>
  <c r="K10"/>
  <c r="BV8" i="7"/>
  <c r="O6" i="2"/>
  <c r="G9"/>
  <c r="BV25" i="7"/>
  <c r="F10" i="2"/>
  <c r="BU16" i="7"/>
  <c r="BV35"/>
  <c r="N4" i="2"/>
  <c r="BV33" i="7"/>
  <c r="I10" i="2"/>
  <c r="K4"/>
  <c r="I3"/>
  <c r="BU14" i="7"/>
  <c r="O8" i="2"/>
  <c r="BU29" i="7"/>
  <c r="M10" i="2"/>
  <c r="E6"/>
  <c r="H7"/>
  <c r="BV27" i="7"/>
  <c r="G3" i="2"/>
  <c r="G5"/>
  <c r="BU21" i="7"/>
  <c r="BU23"/>
  <c r="BV34"/>
  <c r="BV10"/>
  <c r="O4" i="2"/>
  <c r="BV11" i="7"/>
  <c r="BV36"/>
  <c r="BV9"/>
  <c r="G6" i="2"/>
  <c r="N7"/>
  <c r="BU33" i="7"/>
  <c r="BU20"/>
  <c r="BU15"/>
  <c r="BV26"/>
  <c r="N5" i="2"/>
  <c r="M4"/>
  <c r="H6"/>
  <c r="BU30" i="7"/>
  <c r="F7" i="2"/>
  <c r="I7"/>
  <c r="K6"/>
  <c r="BU34" i="7"/>
  <c r="N10" i="2"/>
  <c r="I5"/>
  <c r="G10"/>
  <c r="BU9" i="7"/>
  <c r="N6" i="2"/>
  <c r="BV14" i="7"/>
  <c r="BU19"/>
  <c r="BU22"/>
  <c r="K8" i="2"/>
  <c r="E3"/>
  <c r="E8"/>
  <c r="BV21" i="7"/>
  <c r="F3" i="2"/>
  <c r="BV19" i="7"/>
  <c r="M6" i="2"/>
  <c r="F6"/>
  <c r="BV15" i="7"/>
  <c r="BU28"/>
  <c r="M9" i="2"/>
  <c r="BU26" i="7"/>
  <c r="E7" i="2"/>
  <c r="BV23" i="7"/>
  <c r="BU36"/>
  <c r="BU24"/>
  <c r="N8" i="2"/>
  <c r="L3"/>
  <c r="BV18" i="7"/>
  <c r="BU35"/>
  <c r="BU12"/>
  <c r="M5" i="2"/>
  <c r="M8"/>
  <c r="BU18" i="7"/>
  <c r="F5" i="2"/>
  <c r="BV22" i="7"/>
  <c r="BU27"/>
  <c r="H9" i="2"/>
  <c r="H10"/>
  <c r="BV28" i="7"/>
  <c r="BV30"/>
  <c r="BU31"/>
  <c r="BU25"/>
  <c r="E9" i="2"/>
  <c r="BV17" i="7"/>
  <c r="M3" i="2"/>
  <c r="I9"/>
  <c r="BV20" i="7"/>
  <c r="BV29"/>
  <c r="N3" i="2"/>
  <c r="M7"/>
  <c r="K5"/>
  <c r="G7"/>
  <c r="BV37" i="7"/>
  <c r="K3" i="2"/>
  <c r="I8"/>
  <c r="BV31" i="7"/>
  <c r="BU11"/>
  <c r="BV32"/>
  <c r="BV12"/>
  <c r="BU37"/>
  <c r="H5" i="2"/>
  <c r="BU13" i="7"/>
  <c r="H3" i="2"/>
  <c r="BU8" i="7"/>
  <c r="BU10"/>
  <c r="K7" i="2"/>
  <c r="E4"/>
  <c r="BV16" i="7"/>
  <c r="F9" i="2"/>
  <c r="E5"/>
  <c r="N9"/>
  <c r="K9"/>
  <c r="BV13" i="7"/>
  <c r="I6" i="2"/>
  <c r="BU32" i="7"/>
  <c r="BU17"/>
  <c r="BV24"/>
  <c r="J8" i="6" l="1"/>
  <c r="F12" i="2"/>
  <c r="BT13" i="7"/>
  <c r="BT21"/>
  <c r="BT29"/>
  <c r="BT37"/>
  <c r="BT8"/>
  <c r="BT38" s="1"/>
  <c r="BU38"/>
  <c r="BT12"/>
  <c r="BT20"/>
  <c r="BT28"/>
  <c r="BT36"/>
  <c r="BT11"/>
  <c r="BT19"/>
  <c r="BT27"/>
  <c r="BT35"/>
  <c r="G11" i="2"/>
  <c r="F11"/>
  <c r="I11"/>
  <c r="BT10" i="7"/>
  <c r="BT18"/>
  <c r="BT26"/>
  <c r="BT34"/>
  <c r="I12" i="2"/>
  <c r="H12"/>
  <c r="G12"/>
  <c r="H11"/>
  <c r="BV38" i="7"/>
  <c r="BT9"/>
  <c r="BT17"/>
  <c r="BT25"/>
  <c r="BT33"/>
  <c r="BT16"/>
  <c r="BT24"/>
  <c r="BT32"/>
  <c r="BT15"/>
  <c r="BT23"/>
  <c r="BT31"/>
  <c r="BT14"/>
  <c r="BT22"/>
  <c r="BT30"/>
  <c r="BS38"/>
  <c r="K5"/>
  <c r="I6"/>
  <c r="H6"/>
  <c r="J5"/>
  <c r="J15" i="1"/>
  <c r="G6" i="7"/>
  <c r="F6"/>
  <c r="K6" l="1"/>
  <c r="M5"/>
  <c r="J6"/>
  <c r="L5"/>
  <c r="M6" l="1"/>
  <c r="O5"/>
  <c r="N5"/>
  <c r="L6"/>
  <c r="P5" l="1"/>
  <c r="N6"/>
  <c r="Q5"/>
  <c r="O6"/>
  <c r="P6" l="1"/>
  <c r="R5"/>
  <c r="Q6"/>
  <c r="S5"/>
  <c r="R6" l="1"/>
  <c r="T5"/>
  <c r="S6"/>
  <c r="U5"/>
  <c r="V5" l="1"/>
  <c r="T6"/>
  <c r="W5"/>
  <c r="U6"/>
  <c r="X5" l="1"/>
  <c r="V6"/>
  <c r="Y5"/>
  <c r="W6"/>
  <c r="X6" l="1"/>
  <c r="Z5"/>
  <c r="Y6"/>
  <c r="AA5"/>
  <c r="Z6" l="1"/>
  <c r="AB5"/>
  <c r="AA6"/>
  <c r="AC5"/>
  <c r="AD5" l="1"/>
  <c r="AB6"/>
  <c r="AE5"/>
  <c r="AC6"/>
  <c r="AF5" l="1"/>
  <c r="AD6"/>
  <c r="AG5"/>
  <c r="AE6"/>
  <c r="AG6" l="1"/>
  <c r="AI5"/>
  <c r="AF6"/>
  <c r="AH5"/>
  <c r="AI6" l="1"/>
  <c r="AK5"/>
  <c r="AH6"/>
  <c r="AJ5"/>
  <c r="AK6" l="1"/>
  <c r="AM5"/>
  <c r="AL5"/>
  <c r="AJ6"/>
  <c r="AN5" l="1"/>
  <c r="AL6"/>
  <c r="AO5"/>
  <c r="AM6"/>
  <c r="AQ5" l="1"/>
  <c r="AO6"/>
  <c r="AN6"/>
  <c r="AP5"/>
  <c r="AQ6" l="1"/>
  <c r="AS5"/>
  <c r="AP6"/>
  <c r="AR5"/>
  <c r="AU5" l="1"/>
  <c r="AS6"/>
  <c r="AT5"/>
  <c r="AR6"/>
  <c r="AW5" l="1"/>
  <c r="AU6"/>
  <c r="AV5"/>
  <c r="AT6"/>
  <c r="AV6" l="1"/>
  <c r="AX5"/>
  <c r="AW6"/>
  <c r="AY5"/>
  <c r="AX6" l="1"/>
  <c r="AZ5"/>
  <c r="AY6"/>
  <c r="BA5"/>
  <c r="BB5" l="1"/>
  <c r="AZ6"/>
  <c r="BC5"/>
  <c r="BA6"/>
  <c r="BD5" l="1"/>
  <c r="BB6"/>
  <c r="BE5"/>
  <c r="BC6"/>
  <c r="BD6" l="1"/>
  <c r="BF5"/>
  <c r="BE6"/>
  <c r="BG5"/>
  <c r="BF6" l="1"/>
  <c r="BH5"/>
  <c r="BG6"/>
  <c r="BI5"/>
  <c r="BJ5" l="1"/>
  <c r="BH6"/>
  <c r="BI6"/>
  <c r="BK5"/>
  <c r="BL5" l="1"/>
  <c r="BJ6"/>
  <c r="BJ7" s="1"/>
  <c r="BM5"/>
  <c r="BK6"/>
  <c r="BK7" s="1"/>
  <c r="BL6" l="1"/>
  <c r="BL7" s="1"/>
  <c r="BR24" s="1"/>
  <c r="BN5"/>
  <c r="BN6" s="1"/>
  <c r="BN7" s="1"/>
  <c r="BR33" s="1"/>
  <c r="BO5"/>
  <c r="BM6"/>
  <c r="BM7" s="1"/>
  <c r="BP10"/>
  <c r="BP13" l="1"/>
  <c r="BR15"/>
  <c r="BR21"/>
  <c r="BR11"/>
  <c r="BR34"/>
  <c r="BR13"/>
  <c r="BR36"/>
  <c r="BR26"/>
  <c r="BP27"/>
  <c r="BQ27" s="1" a="1"/>
  <c r="BQ27" s="1"/>
  <c r="BR30"/>
  <c r="BR28"/>
  <c r="BR18"/>
  <c r="BO6"/>
  <c r="BO7" s="1"/>
  <c r="E2"/>
  <c r="BR16"/>
  <c r="BR22"/>
  <c r="BR20"/>
  <c r="BP24"/>
  <c r="BQ24" s="1" a="1"/>
  <c r="BQ24" s="1"/>
  <c r="BR8"/>
  <c r="BR14"/>
  <c r="BR12"/>
  <c r="BR10"/>
  <c r="BP34"/>
  <c r="BQ34" s="1" a="1"/>
  <c r="BQ34" s="1"/>
  <c r="BR37"/>
  <c r="BR35"/>
  <c r="BR25"/>
  <c r="BR31"/>
  <c r="BP32"/>
  <c r="BQ32" s="1" a="1"/>
  <c r="BQ32" s="1"/>
  <c r="BR27"/>
  <c r="BR17"/>
  <c r="BR23"/>
  <c r="BR29"/>
  <c r="BR19"/>
  <c r="BP21" l="1"/>
  <c r="BQ21" s="1" a="1"/>
  <c r="BQ21" s="1"/>
  <c r="BP8"/>
  <c r="BP35"/>
  <c r="BQ35" s="1" a="1"/>
  <c r="BQ35" s="1"/>
  <c r="BP20"/>
  <c r="BQ20" s="1" a="1"/>
  <c r="BQ20" s="1"/>
  <c r="BP29"/>
  <c r="BQ29" s="1" a="1"/>
  <c r="BQ29" s="1"/>
  <c r="BP16"/>
  <c r="BP19"/>
  <c r="BQ19" s="1" a="1"/>
  <c r="BQ19" s="1"/>
  <c r="BP37"/>
  <c r="BQ37" s="1" a="1"/>
  <c r="BQ37" s="1"/>
  <c r="BP15"/>
  <c r="BP18"/>
  <c r="BQ18" s="1" a="1"/>
  <c r="BQ18" s="1"/>
  <c r="BP12"/>
  <c r="BP23"/>
  <c r="BQ23" s="1" a="1"/>
  <c r="BQ23" s="1"/>
  <c r="BP26"/>
  <c r="BQ26" s="1" a="1"/>
  <c r="BQ26" s="1"/>
  <c r="BP31"/>
  <c r="BQ31" s="1" a="1"/>
  <c r="BQ31" s="1"/>
  <c r="BP9"/>
  <c r="BP28"/>
  <c r="BQ28" s="1" a="1"/>
  <c r="BQ28" s="1"/>
  <c r="BP14"/>
  <c r="BP17"/>
  <c r="BP36"/>
  <c r="BQ36" s="1" a="1"/>
  <c r="BQ36" s="1"/>
  <c r="BP22"/>
  <c r="BQ22" s="1" a="1"/>
  <c r="BQ22" s="1"/>
  <c r="BP25"/>
  <c r="BQ25" s="1" a="1"/>
  <c r="BQ25" s="1"/>
  <c r="BP11"/>
  <c r="BR9"/>
  <c r="BR38" s="1"/>
  <c r="BP30"/>
  <c r="BQ30" s="1" a="1"/>
  <c r="BQ30" s="1"/>
  <c r="BP33"/>
  <c r="BQ33" s="1" a="1"/>
  <c r="BQ33" s="1"/>
  <c r="BR32"/>
  <c r="BQ38" l="1"/>
  <c r="BP38"/>
</calcChain>
</file>

<file path=xl/comments1.xml><?xml version="1.0" encoding="utf-8"?>
<comments xmlns="http://schemas.openxmlformats.org/spreadsheetml/2006/main">
  <authors>
    <author/>
  </authors>
  <commentList>
    <comment ref="D4" authorId="0">
      <text>
        <r>
          <rPr>
            <sz val="10"/>
            <color rgb="FF000000"/>
            <rFont val="Arial"/>
            <scheme val="minor"/>
          </rPr>
          <t>======
ID#AAAAli6kVOI
    (2022-12-13 03:33:10)
23
10</t>
        </r>
      </text>
    </comment>
    <comment ref="D5" authorId="0">
      <text>
        <r>
          <rPr>
            <sz val="10"/>
            <color rgb="FF000000"/>
            <rFont val="Arial"/>
            <scheme val="minor"/>
          </rPr>
          <t>======
ID#AAAAli6kVOM
    (2022-12-13 03:33:10)
21
7</t>
        </r>
      </text>
    </comment>
    <comment ref="D6" authorId="0">
      <text>
        <r>
          <rPr>
            <sz val="10"/>
            <color rgb="FF000000"/>
            <rFont val="Arial"/>
            <scheme val="minor"/>
          </rPr>
          <t>======
ID#AAAAli6kVOE
    (2022-12-13 03:33:10)
17
3</t>
        </r>
      </text>
    </comment>
  </commentList>
  <extLst xmlns:r="http://schemas.openxmlformats.org/officeDocument/2006/relationships">
    <ext uri="GoogleSheetsCustomDataVersion1">
      <go:sheetsCustomData xmlns:go="http://customooxmlschemas.google.com/" r:id="rId1" roundtripDataSignature="AMtx7mhp0xn46LWwugpj4wanNSFliVw6eQ=="/>
    </ext>
  </extLst>
</comments>
</file>

<file path=xl/sharedStrings.xml><?xml version="1.0" encoding="utf-8"?>
<sst xmlns="http://schemas.openxmlformats.org/spreadsheetml/2006/main" count="467" uniqueCount="189">
  <si>
    <t>Số lượng Lead, MQL, SQL thực đạt theo tuần</t>
  </si>
  <si>
    <t>Ngày bắt đầu</t>
  </si>
  <si>
    <t>Ngày kết thúc</t>
  </si>
  <si>
    <t>Lead</t>
  </si>
  <si>
    <t>Tháng 10</t>
  </si>
  <si>
    <t>MQL</t>
  </si>
  <si>
    <t>SQL</t>
  </si>
  <si>
    <t>Blog</t>
  </si>
  <si>
    <t>Organic</t>
  </si>
  <si>
    <t>Direct/Referral</t>
  </si>
  <si>
    <t>So sánh với mục tiêu tuần &amp; tháng</t>
  </si>
  <si>
    <t>Mục tiêu</t>
  </si>
  <si>
    <t>Thực đạt</t>
  </si>
  <si>
    <t>So sánh (số)</t>
  </si>
  <si>
    <t>So sánh (tỷ lệ)</t>
  </si>
  <si>
    <t>1. Dữ liệu chuyển đổi theo tuần</t>
  </si>
  <si>
    <t>Dữ liệu</t>
  </si>
  <si>
    <t>Sản phẩm</t>
  </si>
  <si>
    <t>Nguồn SEO</t>
  </si>
  <si>
    <t>Mục tiêu tuần</t>
  </si>
  <si>
    <t>Từ 29/09 - 05/10</t>
  </si>
  <si>
    <t>Từ 06/10 - 12/10</t>
  </si>
  <si>
    <t>Từ 13/10 - 19/10</t>
  </si>
  <si>
    <t>Từ 20/10 - 26/10</t>
  </si>
  <si>
    <t>Từ 27/10 - 02/11</t>
  </si>
  <si>
    <t>% hoàn thành tuần</t>
  </si>
  <si>
    <t>Mục tiêu tháng</t>
  </si>
  <si>
    <t>% hoàn thành tháng</t>
  </si>
  <si>
    <t>Thực đạt tháng</t>
  </si>
  <si>
    <t>Ghi chú</t>
  </si>
  <si>
    <t>HRM</t>
  </si>
  <si>
    <t>Lead thực tế</t>
  </si>
  <si>
    <t>Lead theo GA</t>
  </si>
  <si>
    <t>Tỷ lệ SQL/Lead</t>
  </si>
  <si>
    <t>2. Vấn đề - giải pháp và hành động</t>
  </si>
  <si>
    <t xml:space="preserve">Tuần </t>
  </si>
  <si>
    <t>Vấn đề</t>
  </si>
  <si>
    <t>Giải pháp</t>
  </si>
  <si>
    <t>PIC</t>
  </si>
  <si>
    <t>Thời gian</t>
  </si>
  <si>
    <r>
      <rPr>
        <sz val="11"/>
        <rFont val="Roboto"/>
      </rPr>
      <t xml:space="preserve">Tỷ lệ chuyển đổi giảm 
Traffic tổng tăng 1300 so với tuần trước 
Top từ khóa bộ mục tiêu tuần này:  
1.  Đã xử lý được top cụm Lương 3P từ top 59 -&gt; top 9
2.  Cụm bảng chấm công và mẫu bảng chấm công sai </t>
    </r>
    <r>
      <rPr>
        <i/>
        <sz val="11"/>
        <rFont val="Roboto"/>
      </rPr>
      <t>search intent</t>
    </r>
    <r>
      <rPr>
        <sz val="11"/>
        <rFont val="Roboto"/>
      </rPr>
      <t xml:space="preserve"> -&gt; Cần tách bài.
3. Cụm hệ số lương cơ bản bị tụt top sâu từ 9 -&gt; 20. Do thừa nội dung.
KH Tuần tới: 
Đẩy top từ khóa mục tiêu + Từ khóa phương tiện các cụm trọn</t>
    </r>
    <r>
      <rPr>
        <sz val="11"/>
        <color rgb="FF000000"/>
        <rFont val="Roboto"/>
      </rPr>
      <t xml:space="preserve">g </t>
    </r>
    <r>
      <rPr>
        <u/>
        <sz val="11"/>
        <color rgb="FF1155CC"/>
        <rFont val="Roboto"/>
      </rPr>
      <t xml:space="preserve">File
</t>
    </r>
    <r>
      <rPr>
        <i/>
        <u/>
        <sz val="11"/>
        <color rgb="FF1155CC"/>
        <rFont val="Roboto"/>
      </rPr>
      <t xml:space="preserve">
</t>
    </r>
    <r>
      <rPr>
        <i/>
        <sz val="11"/>
        <rFont val="Roboto"/>
      </rPr>
      <t xml:space="preserve">Khắc phục tình trạng giảm SQL: 
Tối ưu 9 bài giảm Lead </t>
    </r>
  </si>
  <si>
    <t xml:space="preserve">
1. Tiếp tục đẩy top.
2. Cụm bảng chấm công và mẫu bảng chấm công: SEO đã xử lý lên outline, đăng bài mới -&gt; Tuy nhiên top cần 5-10 ngày mới về đúng trang đích.
3. Đã xóa nội dung thừa -&gt; Tuy nhiên top cần 5-10 ngày mới về đúng trang đích.
Bổ sung từ khóa trong bảng volume thành các từ khóa thay thế.
Check url của 51 KW xem chuyển đổi 
98 99 lead đến từ những bài nào. </t>
  </si>
  <si>
    <t xml:space="preserve">
1. Cụm Lương 3p tăng trưởng vào top 5.
2.  Từ khóa 2 nhóm  bảng chấm công và mẫu bảng chấm công -&gt; Tăng trưởng tắt cả vào top 10.
3. Dự kiến top cụm hệ số lương trong top 10 </t>
  </si>
  <si>
    <t xml:space="preserve">
Huệ
Huệ
Huệ</t>
  </si>
  <si>
    <t xml:space="preserve">
28/10 - 4/11
28/10 - 8/11
28/10 - 4/11
28/10 - 4/11</t>
  </si>
  <si>
    <t>Cảm ơn Anh/chị đã tin tưởng và tải các biểu mẫu do MISA biên tập và phát hành.</t>
  </si>
  <si>
    <t>Đội ngũ MISA luôn sửa đổi, cập nhật thông tin và công thức mới nhất để cung cấp cho Anh/chị làm CEO/ HR có thể tham khảo, vận dụng vào doanh nghiệp mình.</t>
  </si>
  <si>
    <t>Các Biểu mẫu do MISA phát hành luôn đảm bảo tính chính xác về thao tác thức hiện QT-QĐ trong Quản lý nhân sự và vẫn thể hiện giao diện, hình ảnh bắt mắt, độ Visual cao không kém phần mềm chuyên nghiệp. Anh/chị cùng khám phá và áp dụng nhé!</t>
  </si>
  <si>
    <t>Hướng dẫn sử dụng template báo cáo THEO DÕI CHẤM CÔNG</t>
  </si>
  <si>
    <t>I. Giới thiệu: Báo cáo THEO DÕI CHẤM CÔNG là gì?</t>
  </si>
  <si>
    <t>Tổng hợp ngày công đi làm và tần suất đi muộn, về sớm của CBNV trong đơn vị là nhiệm vụ cần thiết để đánh giá mức độ chấp hành kỷ luật của mỗi nhân viên.</t>
  </si>
  <si>
    <t>Với template này, bạn có thể dễ dàng theo dõi tình hình nhân sự trong kỳ của công ty, tiết kiệm thời gian, công sức lập báo cáo. Kết quả sẽ được cập nhật tự động khi bạn thay số liệu, giúp bạn dễ dàng lập báo cáo theo nhiều dạng biểu đồ khác nhau. MISA AMIS khuyên bạn nên thực hiện theo hướng dẫn sau đây để số liệu không bị lỗi khi áp dụng</t>
  </si>
  <si>
    <t>II. Hướng dẫn sử dụng chi tiết</t>
  </si>
  <si>
    <r>
      <rPr>
        <sz val="11"/>
        <color rgb="FF000000"/>
        <rFont val="Arial"/>
      </rPr>
      <t xml:space="preserve">Bước 1: 
- Cập nhật thông tin nhân sự vào sheet "01. Data"
- Bấm F5 hoặc Refresh lại trang tính để số liệu tự cập nhật
</t>
    </r>
    <r>
      <rPr>
        <b/>
        <i/>
        <sz val="11"/>
        <color rgb="FF000000"/>
        <rFont val="Arial"/>
      </rPr>
      <t>Lưu ý: Chỉ cập nhật thông tin các cột có đánh dấu "Nhập" bởi thông tin nhân sự kiểm soát trên bảng excel không được cập nhật từ phần mềm chuyên dụng hỗ trợ.</t>
    </r>
  </si>
  <si>
    <t>Bước 2: 
- Kiểm tra lại thông tin trong sheet "02. Chart" 
- Nhấn chuột phải, chọn Refresh hoặc F5</t>
  </si>
  <si>
    <r>
      <rPr>
        <sz val="11"/>
        <color rgb="FF000000"/>
        <rFont val="Arial"/>
      </rPr>
      <t xml:space="preserve">Bước 3: Kiểm tra, rà soát lại sheet "03. Dashboards"
</t>
    </r>
    <r>
      <rPr>
        <b/>
        <i/>
        <sz val="11"/>
        <color rgb="FF000000"/>
        <rFont val="Arial"/>
      </rPr>
      <t>Lưu ý: Các Sheet còn lại tự cập nhật - Anh/chị không sửa dữ liệu nào để bảng báo cáo được xuất ra đúng nhất</t>
    </r>
  </si>
  <si>
    <t>III. Một số tips khi sử dụng</t>
  </si>
  <si>
    <t>1. Save file thường xuyên, không tự ý thay đổi công thức
2. MISA sẽ update thường xuyên thông tin để đảm bảo báo cáo theo đúng quy định của nhà nước.
3. Với việc thiết kế bảng lương theo cấu trúc "Cơ sở dữ liệu", có thể tùy nghi thêm/bớt thu nhập, điều chỉnh công thức và có thể xây dựng nhiều loại báo cáo</t>
  </si>
  <si>
    <t>Trong quá trình sử dụng nếu có bất kỳ khó khăn nào, bạn có thể liên hệ: 
Hotline: 090 488 58 33
Fanpage: https://www.facebook.com/amisquantrinhansu
Email: contact@misa.com.vn
Chat với chúng tôi: https://m.me/amisquantrinhansu</t>
  </si>
  <si>
    <t>ƯU ĐIỂM - NHƯỢC ĐIỂM CỦA TEMPLATE THEO DÕI CHẤM CÔNG</t>
  </si>
  <si>
    <t>Ưu điểm</t>
  </si>
  <si>
    <t>1. Hỗ trợ người làm nhân sự có thể tổng hợp số liệu nhanh nhất để tạo báo cáo phục vụ công việc
2. Biểu mẫu đã cài công thức sẵn nên Biểu đồ sẽ tự động hiện ra khi bạn cập nhật số liệu
3. Biểu mẫu đủ tính năng theo dõi số liệu, lập báo cáo thống kê... tương tự như một phần mềm quản lý
4. Hỗ trợ doanh nghiệp nhỏ và vừa tiết kiệm chi phí mua phần mềm</t>
  </si>
  <si>
    <t>Nhược điểm</t>
  </si>
  <si>
    <t>1. Yêu cầu người dùng thành thạo excel mới có thể dễ dàng sử dụng
2. Chỉ phục vụ những doanh nghiệp số lượng nhân sự ít (kiểm soát DSNS hiện tại và DS nghỉ việc trên cùng 1 sheet) → Khuyến khích các doanh nghiệp tách sheet kiểm soát hiện tại, sheet nghỉ việc, sheet hợp đồng, ... để dễ link công thức, tuy nhiên khối lượng kiểm soát và link công thức cần rất được chú ý, tránh sai sót.
3. Không tích hợp và liên kết dữ liệu với máy quét dữ liệu nhân sự hoặc phần mềm nhân sự
4. File làm trên google sheet khiến người dùng có thể gặp lỗi khi refesh, tốn kém thời gian tải file
5. Thông tin không bảo mật
6. Dữ liệu dễ bị mất do sơ ý hoặc thao tác nhầm.</t>
  </si>
  <si>
    <t>Để giải quyết những khó khăn kể trên, doanh nghiệp có thể tham khảo dùng bộ giải pháp MISA AMIS HRM - bộ quản trị nhân sự toàn diện được phát triển bởi công ty MISA.</t>
  </si>
  <si>
    <t>Với phần mềm, HR có thể dễ dàng làm báo cáo chuyên nghiệp, đánh giá được tình hình THEO DÕI CHẤM CÔNG trong công ty theo từng giai đoạn.</t>
  </si>
  <si>
    <r>
      <rPr>
        <b/>
        <sz val="11"/>
        <color rgb="FF000000"/>
        <rFont val="Arial"/>
      </rPr>
      <t>Giải pháp gồm nhiều tính năng, trong đó tích hợp 2 tính năng là Kiểm soát thông tin nhân sự, nhờ đó, bộ phận C&amp;B có thể:</t>
    </r>
    <r>
      <rPr>
        <sz val="11"/>
        <color rgb="FF000000"/>
        <rFont val="Arial"/>
      </rPr>
      <t xml:space="preserve">
1. Phần mềm cho phép chấm công bằng vân tay, khuôn mặt, GPS,…. chấm công ngay trên ứng dụng, phù hợp với công ty có nhân sự thường xuyên đi công tác, làm việc từ xa.
2. Việc chấm công cho nhân sự đi ca kíp hoặc công ty có nhiều chi nhánh cũng đơn giản hơn, dữ liệu sẽ được tổng hợp trên một phần mềm để dễ dàng xuất dữ liệu và tính lương.
3. Nhân sự có thể tạo đơn xin nghỉ phép, đi sớm về muộn ngay trên phần mềm, loại bỏ thao tác thủ công.
4. Tạo báo cáo trực quan, dễ nhìn để ban lãnh đạo có thể theo dõi được thời gian làm việc của nhân viên và đưa ra chính sách phù hợp.</t>
    </r>
  </si>
  <si>
    <t>MISA AMIS HRM giúp bộ phận C&amp;B nói riêng và bộ phận nhân sự nói chung tiết kiệm được 50% công sức, giảm thiểu toàn bộ thao tác thủ công mà vẫn đảm bảo hiệu quả 100% trong công việc.</t>
  </si>
  <si>
    <t>Để trải nghiệm các tính năng hiện đại của phần mềm, mời bạn đăng ký dùng thử TẠI ĐÂY</t>
  </si>
  <si>
    <t>Nếu có bất kỳ khó khăn nào, bạn có thể liên hệ: 
Hotline: 090 488 58 33
Fanpage: https://www.facebook.com/amisquantrinhansu
Email: contact@misa.com.vn
Chat với chúng tôi: https://m.me/amisquantrinhansu</t>
  </si>
  <si>
    <t>TỔNG QUAN THEO DÕI CHẤM CÔNG
ĐI MUỘN - VỀ SỚM</t>
  </si>
  <si>
    <t>THÁNG</t>
  </si>
  <si>
    <t>TỔNG SỐ NHÂN VIÊN</t>
  </si>
  <si>
    <t>THỐNG KÊ THEO CHỨC VỤ</t>
  </si>
  <si>
    <t>THỐNG KÊ THEO GIỚI TÍNH</t>
  </si>
  <si>
    <t>Phòng TCKT</t>
  </si>
  <si>
    <t>Quản lý (TP, PP)</t>
  </si>
  <si>
    <t>Nam</t>
  </si>
  <si>
    <t>Phòng HCNS</t>
  </si>
  <si>
    <t>Nhân viên (CV, NV)</t>
  </si>
  <si>
    <t>Nữ</t>
  </si>
  <si>
    <t>Phòng KD</t>
  </si>
  <si>
    <t>TỔNG NHÂN VIÊN</t>
  </si>
  <si>
    <t>Tần suất đi muộn</t>
  </si>
  <si>
    <t>Số phút đi muộn</t>
  </si>
  <si>
    <t>Tần suất về sớm</t>
  </si>
  <si>
    <t>Số phút về sớm</t>
  </si>
  <si>
    <t>Số ngày nghỉ</t>
  </si>
  <si>
    <t>Ký hiệu:</t>
  </si>
  <si>
    <t>Nghỉ phép</t>
  </si>
  <si>
    <t>P</t>
  </si>
  <si>
    <t>Thai sản</t>
  </si>
  <si>
    <t>ThS</t>
  </si>
  <si>
    <t>Ốm</t>
  </si>
  <si>
    <t>O</t>
  </si>
  <si>
    <t>Ngày công</t>
  </si>
  <si>
    <t>BẢNG CHẤM CÔNG VÀO RA - ĐI MUỘN VỀ SỚM - THEO THÁNG</t>
  </si>
  <si>
    <t>Học tập, công tác</t>
  </si>
  <si>
    <t>H</t>
  </si>
  <si>
    <t>Không lương</t>
  </si>
  <si>
    <t>KL</t>
  </si>
  <si>
    <t>Tháng</t>
  </si>
  <si>
    <t>Năm</t>
  </si>
  <si>
    <t>NGÀY</t>
  </si>
  <si>
    <t>Vào trễ/Ra sớm</t>
  </si>
  <si>
    <t>Mã NV</t>
  </si>
  <si>
    <t>Tên nhân viên</t>
  </si>
  <si>
    <t>Giới tính</t>
  </si>
  <si>
    <t>Phòng/ban</t>
  </si>
  <si>
    <t>Chức vụ</t>
  </si>
  <si>
    <t>IN</t>
  </si>
  <si>
    <t>OUT</t>
  </si>
  <si>
    <t>Tổng số lần vào trễ</t>
  </si>
  <si>
    <t>Tổng số phút vào trễ</t>
  </si>
  <si>
    <t>Tổng số lần ra sớm</t>
  </si>
  <si>
    <t>Tổng số phút  ra sớm</t>
  </si>
  <si>
    <t>Số ngày công đi làm</t>
  </si>
  <si>
    <t>Số ngày làm nửa ngày</t>
  </si>
  <si>
    <t>NV01</t>
  </si>
  <si>
    <t>Lê Kim Oanh</t>
  </si>
  <si>
    <t>Trưởng phòng</t>
  </si>
  <si>
    <t>NV02</t>
  </si>
  <si>
    <t>Phạm Thị Nụ</t>
  </si>
  <si>
    <t>Chuyên viên</t>
  </si>
  <si>
    <t>NV03</t>
  </si>
  <si>
    <t>Ngô Hồng Quý</t>
  </si>
  <si>
    <t>NV04</t>
  </si>
  <si>
    <t>Trần Thị Hiền</t>
  </si>
  <si>
    <t>NV05</t>
  </si>
  <si>
    <t>Trần Thị Lụa</t>
  </si>
  <si>
    <t>NV06</t>
  </si>
  <si>
    <t>Nguyễn Thị Toan</t>
  </si>
  <si>
    <t>NV07</t>
  </si>
  <si>
    <t>Nguyễn Thị Hoài</t>
  </si>
  <si>
    <t>NV08</t>
  </si>
  <si>
    <t>Nguyễn Thị Phương</t>
  </si>
  <si>
    <t>NV09</t>
  </si>
  <si>
    <t>Bùi Thị Tám</t>
  </si>
  <si>
    <t>NV10</t>
  </si>
  <si>
    <t>Nguyễn Thị Lan</t>
  </si>
  <si>
    <t>NV11</t>
  </si>
  <si>
    <t>Bùi Thị Lánh</t>
  </si>
  <si>
    <t>NV12</t>
  </si>
  <si>
    <t>Nguyễn Thị Ngoãn</t>
  </si>
  <si>
    <t>NV13</t>
  </si>
  <si>
    <t>Bùi Văn Khang</t>
  </si>
  <si>
    <t>NV14</t>
  </si>
  <si>
    <t>Nguyễn Văn Trường</t>
  </si>
  <si>
    <t>NV15</t>
  </si>
  <si>
    <t>Trần Thị Thuỷ</t>
  </si>
  <si>
    <t>NV16</t>
  </si>
  <si>
    <t>Kiều Oanh</t>
  </si>
  <si>
    <t>NV17</t>
  </si>
  <si>
    <t>Vương Thu Phương</t>
  </si>
  <si>
    <t>NV18</t>
  </si>
  <si>
    <t>Phạm Thị Mai</t>
  </si>
  <si>
    <t>NV19</t>
  </si>
  <si>
    <t>Nguyễn Thị Ninh</t>
  </si>
  <si>
    <t>NV20</t>
  </si>
  <si>
    <t>Hoàng Thị Ngọc</t>
  </si>
  <si>
    <t>NV21</t>
  </si>
  <si>
    <t>Trần Thị Hồng</t>
  </si>
  <si>
    <t>NV22</t>
  </si>
  <si>
    <t>Nguyễn Quốc Bộ</t>
  </si>
  <si>
    <t>NV23</t>
  </si>
  <si>
    <t>Dương Thanh Liễu</t>
  </si>
  <si>
    <t>NV24</t>
  </si>
  <si>
    <t>Phan Binh</t>
  </si>
  <si>
    <t>NV25</t>
  </si>
  <si>
    <t>Lê Thụy Nhật Linh</t>
  </si>
  <si>
    <t>NV26</t>
  </si>
  <si>
    <t>phạm khôi</t>
  </si>
  <si>
    <t>NV27</t>
  </si>
  <si>
    <t>Lê Thị Thu Diễm</t>
  </si>
  <si>
    <t>NV28</t>
  </si>
  <si>
    <t>Lê Văn Ngân</t>
  </si>
  <si>
    <t>NV29</t>
  </si>
  <si>
    <t>nguyễn thùy linh</t>
  </si>
  <si>
    <t>NV30</t>
  </si>
  <si>
    <t>Mai Thị Hường</t>
  </si>
  <si>
    <t>SUM of Tổng số lần vào trễ</t>
  </si>
  <si>
    <t>SUM of Tổng số phút vào trễ</t>
  </si>
  <si>
    <t>SUM of Tổng số lần ra sớm</t>
  </si>
  <si>
    <t>SUM of Tổng số phút  ra sớm</t>
  </si>
  <si>
    <t>Tần suất đi muôn</t>
  </si>
  <si>
    <t>Tổng thời gian đi muộn</t>
  </si>
  <si>
    <t>Tổng thời gian về sớm</t>
  </si>
  <si>
    <t/>
  </si>
  <si>
    <t>Grand Total</t>
  </si>
</sst>
</file>

<file path=xl/styles.xml><?xml version="1.0" encoding="utf-8"?>
<styleSheet xmlns="http://schemas.openxmlformats.org/spreadsheetml/2006/main">
  <numFmts count="5">
    <numFmt numFmtId="43" formatCode="_(* #,##0.00_);_(* \(#,##0.00\);_(* &quot;-&quot;??_);_(@_)"/>
    <numFmt numFmtId="164" formatCode="dd/mm/yyyy"/>
    <numFmt numFmtId="165" formatCode="_(* #,##0_);_(* \(#,##0\);_(* &quot;-&quot;??_);_(@_)"/>
    <numFmt numFmtId="166" formatCode="dd"/>
    <numFmt numFmtId="167" formatCode="_(* #,##0.0_);_(* \(#,##0.0\);_(* &quot;-&quot;??.0_);_(@_)"/>
  </numFmts>
  <fonts count="56">
    <font>
      <sz val="10"/>
      <color rgb="FF000000"/>
      <name val="Arial"/>
      <scheme val="minor"/>
    </font>
    <font>
      <i/>
      <sz val="10"/>
      <color theme="1"/>
      <name val="Roboto"/>
    </font>
    <font>
      <sz val="10"/>
      <color theme="1"/>
      <name val="Roboto"/>
    </font>
    <font>
      <sz val="10"/>
      <color theme="0"/>
      <name val="Roboto"/>
    </font>
    <font>
      <sz val="10"/>
      <color rgb="FF000000"/>
      <name val="Roboto"/>
    </font>
    <font>
      <sz val="10"/>
      <name val="Arial"/>
    </font>
    <font>
      <sz val="10"/>
      <color rgb="FFFFFFFF"/>
      <name val="Roboto"/>
    </font>
    <font>
      <sz val="9"/>
      <color theme="1"/>
      <name val="Roboto"/>
    </font>
    <font>
      <b/>
      <sz val="10"/>
      <color theme="1"/>
      <name val="Arial"/>
    </font>
    <font>
      <b/>
      <sz val="9"/>
      <color theme="1"/>
      <name val="Roboto"/>
    </font>
    <font>
      <sz val="10"/>
      <color theme="1"/>
      <name val="Arial"/>
    </font>
    <font>
      <u/>
      <sz val="9"/>
      <color rgb="FF0000FF"/>
      <name val="Roboto"/>
    </font>
    <font>
      <sz val="11"/>
      <color theme="1"/>
      <name val="Roboto"/>
    </font>
    <font>
      <u/>
      <sz val="11"/>
      <color rgb="FF0000FF"/>
      <name val="Roboto"/>
    </font>
    <font>
      <sz val="11"/>
      <color rgb="FF000000"/>
      <name val="Arial"/>
    </font>
    <font>
      <sz val="12"/>
      <color rgb="FF000000"/>
      <name val="Arial"/>
    </font>
    <font>
      <sz val="18"/>
      <color rgb="FF000000"/>
      <name val="Arial"/>
    </font>
    <font>
      <b/>
      <sz val="18"/>
      <color rgb="FF000000"/>
      <name val="Arial"/>
    </font>
    <font>
      <b/>
      <sz val="12"/>
      <color rgb="FF000000"/>
      <name val="Arial"/>
    </font>
    <font>
      <b/>
      <sz val="18"/>
      <color rgb="FFFF6600"/>
      <name val="Arial"/>
    </font>
    <font>
      <b/>
      <sz val="16"/>
      <color rgb="FFFFFFFF"/>
      <name val="Arial"/>
    </font>
    <font>
      <b/>
      <sz val="11"/>
      <color rgb="FFFFFFFF"/>
      <name val="Arial"/>
    </font>
    <font>
      <b/>
      <sz val="16"/>
      <color rgb="FF262626"/>
      <name val="Arial"/>
    </font>
    <font>
      <sz val="16"/>
      <color rgb="FF000000"/>
      <name val="Arial"/>
    </font>
    <font>
      <b/>
      <sz val="14"/>
      <color rgb="FFFFFFFF"/>
      <name val="Arial"/>
    </font>
    <font>
      <sz val="14"/>
      <color rgb="FF000000"/>
      <name val="Arial"/>
    </font>
    <font>
      <b/>
      <sz val="11"/>
      <color rgb="FF000000"/>
      <name val="Arial"/>
    </font>
    <font>
      <u/>
      <sz val="11"/>
      <color rgb="FF0563C1"/>
      <name val="Arial"/>
    </font>
    <font>
      <b/>
      <sz val="11"/>
      <color theme="1"/>
      <name val="Arial"/>
    </font>
    <font>
      <b/>
      <sz val="18"/>
      <color rgb="FF0B5394"/>
      <name val="Arial"/>
    </font>
    <font>
      <b/>
      <sz val="18"/>
      <color theme="1"/>
      <name val="Arial"/>
    </font>
    <font>
      <b/>
      <sz val="24"/>
      <color theme="1"/>
      <name val="Arial"/>
    </font>
    <font>
      <b/>
      <sz val="14"/>
      <color rgb="FF0B5394"/>
      <name val="Arial"/>
    </font>
    <font>
      <sz val="11"/>
      <color theme="1"/>
      <name val="Arial"/>
    </font>
    <font>
      <b/>
      <sz val="12"/>
      <color rgb="FF434343"/>
      <name val="Arial"/>
    </font>
    <font>
      <b/>
      <sz val="12"/>
      <color rgb="FF0B5394"/>
      <name val="Arial"/>
    </font>
    <font>
      <b/>
      <sz val="11"/>
      <color rgb="FF0B5394"/>
      <name val="Arial"/>
    </font>
    <font>
      <b/>
      <sz val="30"/>
      <color rgb="FF0B5394"/>
      <name val="Arial"/>
    </font>
    <font>
      <sz val="11"/>
      <color rgb="FF0B5394"/>
      <name val="Arial"/>
    </font>
    <font>
      <sz val="10"/>
      <color rgb="FF000000"/>
      <name val="Arial"/>
    </font>
    <font>
      <sz val="10"/>
      <color theme="1"/>
      <name val="Arial"/>
    </font>
    <font>
      <b/>
      <sz val="10"/>
      <color rgb="FFFF0000"/>
      <name val="Times New Roman"/>
    </font>
    <font>
      <sz val="10"/>
      <color theme="1"/>
      <name val="Times New Roman"/>
    </font>
    <font>
      <b/>
      <sz val="10"/>
      <color theme="1"/>
      <name val="Times New Roman"/>
    </font>
    <font>
      <b/>
      <sz val="14"/>
      <color theme="1"/>
      <name val="Arial"/>
    </font>
    <font>
      <sz val="10"/>
      <color theme="1"/>
      <name val="Calibri"/>
    </font>
    <font>
      <b/>
      <sz val="9"/>
      <color rgb="FFFFFFFF"/>
      <name val="Arial"/>
    </font>
    <font>
      <b/>
      <sz val="9"/>
      <color theme="1"/>
      <name val="Arial"/>
    </font>
    <font>
      <b/>
      <sz val="10"/>
      <color rgb="FF000000"/>
      <name val="Arial"/>
    </font>
    <font>
      <b/>
      <sz val="10"/>
      <color theme="1"/>
      <name val="Arial"/>
    </font>
    <font>
      <sz val="11"/>
      <name val="Roboto"/>
    </font>
    <font>
      <i/>
      <sz val="11"/>
      <name val="Roboto"/>
    </font>
    <font>
      <sz val="11"/>
      <color rgb="FF000000"/>
      <name val="Roboto"/>
    </font>
    <font>
      <u/>
      <sz val="11"/>
      <color rgb="FF1155CC"/>
      <name val="Roboto"/>
    </font>
    <font>
      <i/>
      <u/>
      <sz val="11"/>
      <color rgb="FF1155CC"/>
      <name val="Roboto"/>
    </font>
    <font>
      <b/>
      <i/>
      <sz val="11"/>
      <color rgb="FF000000"/>
      <name val="Arial"/>
    </font>
  </fonts>
  <fills count="20">
    <fill>
      <patternFill patternType="none"/>
    </fill>
    <fill>
      <patternFill patternType="gray125"/>
    </fill>
    <fill>
      <patternFill patternType="solid">
        <fgColor rgb="FF134F5C"/>
        <bgColor rgb="FF134F5C"/>
      </patternFill>
    </fill>
    <fill>
      <patternFill patternType="solid">
        <fgColor rgb="FFFFF2CC"/>
        <bgColor rgb="FFFFF2CC"/>
      </patternFill>
    </fill>
    <fill>
      <patternFill patternType="solid">
        <fgColor rgb="FFEAD1DC"/>
        <bgColor rgb="FFEAD1DC"/>
      </patternFill>
    </fill>
    <fill>
      <patternFill patternType="solid">
        <fgColor rgb="FFFFE599"/>
        <bgColor rgb="FFFFE599"/>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D9EAD3"/>
        <bgColor rgb="FFD9EAD3"/>
      </patternFill>
    </fill>
    <fill>
      <patternFill patternType="solid">
        <fgColor rgb="FFF9CB9C"/>
        <bgColor rgb="FFF9CB9C"/>
      </patternFill>
    </fill>
    <fill>
      <patternFill patternType="solid">
        <fgColor rgb="FFFCE5CD"/>
        <bgColor rgb="FFFCE5CD"/>
      </patternFill>
    </fill>
    <fill>
      <patternFill patternType="solid">
        <fgColor rgb="FF0099FF"/>
        <bgColor rgb="FF0099FF"/>
      </patternFill>
    </fill>
    <fill>
      <patternFill patternType="solid">
        <fgColor rgb="FFED7D31"/>
        <bgColor rgb="FFED7D31"/>
      </patternFill>
    </fill>
    <fill>
      <patternFill patternType="solid">
        <fgColor rgb="FF66CCFF"/>
        <bgColor rgb="FF66CCFF"/>
      </patternFill>
    </fill>
    <fill>
      <patternFill patternType="solid">
        <fgColor rgb="FFBDD6EE"/>
        <bgColor rgb="FFBDD6EE"/>
      </patternFill>
    </fill>
    <fill>
      <patternFill patternType="solid">
        <fgColor rgb="FFC5E0B3"/>
        <bgColor rgb="FFC5E0B3"/>
      </patternFill>
    </fill>
    <fill>
      <patternFill patternType="solid">
        <fgColor rgb="FF0B5394"/>
        <bgColor rgb="FF0B5394"/>
      </patternFill>
    </fill>
    <fill>
      <patternFill patternType="solid">
        <fgColor rgb="FFCFE2F3"/>
        <bgColor rgb="FFCFE2F3"/>
      </patternFill>
    </fill>
    <fill>
      <patternFill patternType="solid">
        <fgColor theme="0" tint="-0.14999847407452621"/>
        <bgColor indexed="64"/>
      </patternFill>
    </fill>
  </fills>
  <borders count="48">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666666"/>
      </left>
      <right style="thin">
        <color rgb="FF666666"/>
      </right>
      <top style="thin">
        <color rgb="FF666666"/>
      </top>
      <bottom style="thin">
        <color rgb="FF666666"/>
      </bottom>
      <diagonal/>
    </border>
    <border>
      <left style="thin">
        <color rgb="FF000000"/>
      </left>
      <right style="thin">
        <color rgb="FF000000"/>
      </right>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top/>
      <bottom style="medium">
        <color rgb="FF0B5394"/>
      </bottom>
      <diagonal/>
    </border>
    <border>
      <left style="thin">
        <color rgb="FF000000"/>
      </left>
      <right style="thin">
        <color rgb="FFB7B7B7"/>
      </right>
      <top style="thin">
        <color rgb="FF000000"/>
      </top>
      <bottom style="thin">
        <color rgb="FFB7B7B7"/>
      </bottom>
      <diagonal/>
    </border>
    <border>
      <left style="thin">
        <color rgb="FFB7B7B7"/>
      </left>
      <right style="thin">
        <color rgb="FFB7B7B7"/>
      </right>
      <top style="thin">
        <color rgb="FF000000"/>
      </top>
      <bottom style="thin">
        <color rgb="FFB7B7B7"/>
      </bottom>
      <diagonal/>
    </border>
    <border>
      <left style="thin">
        <color rgb="FFB7B7B7"/>
      </left>
      <right style="thin">
        <color rgb="FFB7B7B7"/>
      </right>
      <top/>
      <bottom style="thin">
        <color rgb="FFB7B7B7"/>
      </bottom>
      <diagonal/>
    </border>
    <border>
      <left style="thin">
        <color rgb="FFB7B7B7"/>
      </left>
      <right style="thin">
        <color rgb="FFB7B7B7"/>
      </right>
      <top style="thin">
        <color rgb="FFB7B7B7"/>
      </top>
      <bottom style="thin">
        <color rgb="FFB7B7B7"/>
      </bottom>
      <diagonal/>
    </border>
    <border>
      <left style="thin">
        <color rgb="FFB7B7B7"/>
      </left>
      <right/>
      <top style="thin">
        <color rgb="FF000000"/>
      </top>
      <bottom style="thin">
        <color rgb="FFB7B7B7"/>
      </bottom>
      <diagonal/>
    </border>
    <border>
      <left style="thin">
        <color rgb="FF000000"/>
      </left>
      <right style="thin">
        <color rgb="FF000000"/>
      </right>
      <top style="thin">
        <color rgb="FF000000"/>
      </top>
      <bottom style="thin">
        <color rgb="FF666666"/>
      </bottom>
      <diagonal/>
    </border>
    <border>
      <left style="thin">
        <color rgb="FF000000"/>
      </left>
      <right style="thin">
        <color rgb="FF000000"/>
      </right>
      <top/>
      <bottom style="thin">
        <color rgb="FF666666"/>
      </bottom>
      <diagonal/>
    </border>
    <border>
      <left style="thin">
        <color rgb="FF000000"/>
      </left>
      <right style="thin">
        <color rgb="FFB7B7B7"/>
      </right>
      <top style="thin">
        <color rgb="FFB7B7B7"/>
      </top>
      <bottom style="thin">
        <color rgb="FFB7B7B7"/>
      </bottom>
      <diagonal/>
    </border>
    <border>
      <left style="thin">
        <color rgb="FFB7B7B7"/>
      </left>
      <right/>
      <top style="thin">
        <color rgb="FFB7B7B7"/>
      </top>
      <bottom style="thin">
        <color rgb="FFB7B7B7"/>
      </bottom>
      <diagonal/>
    </border>
    <border>
      <left style="thin">
        <color rgb="FF000000"/>
      </left>
      <right style="thin">
        <color rgb="FF000000"/>
      </right>
      <top style="thin">
        <color rgb="FF666666"/>
      </top>
      <bottom style="thin">
        <color rgb="FF666666"/>
      </bottom>
      <diagonal/>
    </border>
    <border>
      <left style="thin">
        <color rgb="FF000000"/>
      </left>
      <right style="thin">
        <color rgb="FFB7B7B7"/>
      </right>
      <top style="thin">
        <color rgb="FFB7B7B7"/>
      </top>
      <bottom style="thin">
        <color rgb="FF000000"/>
      </bottom>
      <diagonal/>
    </border>
    <border>
      <left style="thin">
        <color rgb="FFB7B7B7"/>
      </left>
      <right style="thin">
        <color rgb="FFB7B7B7"/>
      </right>
      <top style="thin">
        <color rgb="FFB7B7B7"/>
      </top>
      <bottom style="thin">
        <color rgb="FF000000"/>
      </bottom>
      <diagonal/>
    </border>
    <border>
      <left style="thin">
        <color rgb="FFB7B7B7"/>
      </left>
      <right/>
      <top style="thin">
        <color rgb="FFB7B7B7"/>
      </top>
      <bottom style="thin">
        <color rgb="FF000000"/>
      </bottom>
      <diagonal/>
    </border>
    <border>
      <left style="thin">
        <color rgb="FF000000"/>
      </left>
      <right style="thin">
        <color rgb="FF000000"/>
      </right>
      <top style="thin">
        <color rgb="FF666666"/>
      </top>
      <bottom style="thin">
        <color rgb="FF000000"/>
      </bottom>
      <diagonal/>
    </border>
    <border>
      <left style="thin">
        <color indexed="8"/>
      </left>
      <right/>
      <top style="thin">
        <color indexed="8"/>
      </top>
      <bottom/>
      <diagonal/>
    </border>
    <border>
      <left style="thin">
        <color indexed="65"/>
      </left>
      <right style="thin">
        <color indexed="8"/>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65"/>
      </left>
      <right/>
      <top style="thin">
        <color indexed="8"/>
      </top>
      <bottom/>
      <diagonal/>
    </border>
    <border>
      <left/>
      <right/>
      <top style="thin">
        <color indexed="8"/>
      </top>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s>
  <cellStyleXfs count="1">
    <xf numFmtId="0" fontId="0" fillId="0" borderId="0"/>
  </cellStyleXfs>
  <cellXfs count="217">
    <xf numFmtId="0" fontId="0" fillId="0" borderId="0" xfId="0" applyFont="1" applyAlignment="1"/>
    <xf numFmtId="0" fontId="1" fillId="0" borderId="0" xfId="0" applyFont="1"/>
    <xf numFmtId="0" fontId="2" fillId="0" borderId="0" xfId="0" applyFont="1"/>
    <xf numFmtId="0" fontId="2" fillId="0" borderId="0" xfId="0" applyFont="1" applyAlignment="1">
      <alignment horizontal="center" vertical="center"/>
    </xf>
    <xf numFmtId="0" fontId="3" fillId="0" borderId="0" xfId="0" applyFont="1" applyAlignment="1">
      <alignment horizontal="center" vertical="center"/>
    </xf>
    <xf numFmtId="0" fontId="4" fillId="3" borderId="6" xfId="0" applyFont="1" applyFill="1" applyBorder="1" applyAlignment="1">
      <alignment horizontal="center"/>
    </xf>
    <xf numFmtId="0" fontId="4" fillId="3" borderId="6" xfId="0" applyFont="1" applyFill="1" applyBorder="1" applyAlignment="1">
      <alignment horizontal="center" wrapText="1"/>
    </xf>
    <xf numFmtId="164" fontId="7" fillId="4" borderId="7" xfId="0" applyNumberFormat="1" applyFont="1" applyFill="1" applyBorder="1" applyAlignment="1">
      <alignment horizontal="center"/>
    </xf>
    <xf numFmtId="0" fontId="2" fillId="3" borderId="6" xfId="0" applyFont="1" applyFill="1" applyBorder="1" applyAlignment="1">
      <alignment horizontal="center"/>
    </xf>
    <xf numFmtId="0" fontId="2" fillId="0" borderId="6" xfId="0" applyFont="1" applyBorder="1" applyAlignment="1">
      <alignment horizontal="center"/>
    </xf>
    <xf numFmtId="10" fontId="2" fillId="0" borderId="6" xfId="0" applyNumberFormat="1" applyFont="1" applyBorder="1" applyAlignment="1">
      <alignment horizontal="center"/>
    </xf>
    <xf numFmtId="1" fontId="2" fillId="3" borderId="6" xfId="0" applyNumberFormat="1" applyFont="1" applyFill="1" applyBorder="1" applyAlignment="1">
      <alignment horizontal="center"/>
    </xf>
    <xf numFmtId="10" fontId="2" fillId="3" borderId="6" xfId="0" applyNumberFormat="1" applyFont="1" applyFill="1" applyBorder="1" applyAlignment="1">
      <alignment horizontal="center"/>
    </xf>
    <xf numFmtId="10" fontId="2" fillId="0" borderId="0" xfId="0" applyNumberFormat="1" applyFont="1"/>
    <xf numFmtId="0" fontId="8" fillId="0" borderId="0" xfId="0" applyFont="1" applyAlignment="1">
      <alignment horizontal="left"/>
    </xf>
    <xf numFmtId="0" fontId="9" fillId="5" borderId="6" xfId="0" applyFont="1" applyFill="1" applyBorder="1" applyAlignment="1">
      <alignment wrapText="1"/>
    </xf>
    <xf numFmtId="0" fontId="9" fillId="5" borderId="4" xfId="0" applyFont="1" applyFill="1" applyBorder="1" applyAlignment="1">
      <alignment wrapText="1"/>
    </xf>
    <xf numFmtId="0" fontId="7" fillId="0" borderId="10" xfId="0" applyFont="1" applyBorder="1" applyAlignment="1">
      <alignment wrapText="1"/>
    </xf>
    <xf numFmtId="3" fontId="10" fillId="0" borderId="10" xfId="0" applyNumberFormat="1" applyFont="1" applyBorder="1"/>
    <xf numFmtId="3" fontId="7" fillId="0" borderId="10" xfId="0" applyNumberFormat="1" applyFont="1" applyBorder="1" applyAlignment="1">
      <alignment horizontal="right" wrapText="1"/>
    </xf>
    <xf numFmtId="10" fontId="7" fillId="0" borderId="10" xfId="0" applyNumberFormat="1" applyFont="1" applyBorder="1" applyAlignment="1">
      <alignment horizontal="right" wrapText="1"/>
    </xf>
    <xf numFmtId="0" fontId="10" fillId="0" borderId="10" xfId="0" applyFont="1" applyBorder="1"/>
    <xf numFmtId="0" fontId="7" fillId="0" borderId="10" xfId="0" applyFont="1" applyBorder="1" applyAlignment="1">
      <alignment horizontal="right" wrapText="1"/>
    </xf>
    <xf numFmtId="0" fontId="11" fillId="0" borderId="10" xfId="0" applyFont="1" applyBorder="1" applyAlignment="1">
      <alignment horizontal="right" wrapText="1"/>
    </xf>
    <xf numFmtId="0" fontId="10" fillId="0" borderId="0" xfId="0" applyFont="1"/>
    <xf numFmtId="10" fontId="10" fillId="0" borderId="0" xfId="0" applyNumberFormat="1" applyFont="1"/>
    <xf numFmtId="0" fontId="14" fillId="0" borderId="0" xfId="0" applyFont="1" applyAlignment="1">
      <alignment horizontal="left" vertical="center"/>
    </xf>
    <xf numFmtId="0" fontId="15" fillId="0" borderId="0" xfId="0" applyFont="1" applyAlignment="1"/>
    <xf numFmtId="0" fontId="15" fillId="0" borderId="0" xfId="0" applyFont="1" applyAlignment="1"/>
    <xf numFmtId="0" fontId="15" fillId="0" borderId="0" xfId="0" applyFont="1" applyAlignment="1"/>
    <xf numFmtId="0" fontId="15" fillId="0" borderId="0" xfId="0" applyFont="1" applyAlignment="1">
      <alignment horizontal="left"/>
    </xf>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10" fillId="0" borderId="0" xfId="0" applyFont="1" applyAlignment="1">
      <alignment vertical="center"/>
    </xf>
    <xf numFmtId="0" fontId="23" fillId="0" borderId="0" xfId="0" applyFont="1" applyAlignment="1"/>
    <xf numFmtId="0" fontId="25" fillId="0" borderId="0" xfId="0" applyFont="1" applyAlignment="1"/>
    <xf numFmtId="0" fontId="14" fillId="0" borderId="0" xfId="0" applyFont="1" applyAlignment="1">
      <alignment horizontal="left" vertical="top"/>
    </xf>
    <xf numFmtId="0" fontId="14" fillId="0" borderId="0" xfId="0" applyFont="1" applyAlignment="1"/>
    <xf numFmtId="0" fontId="14" fillId="0" borderId="0" xfId="0" applyFont="1" applyAlignment="1">
      <alignment vertical="center"/>
    </xf>
    <xf numFmtId="0" fontId="26" fillId="0" borderId="0" xfId="0" applyFont="1" applyAlignment="1">
      <alignment horizontal="left" vertical="top"/>
    </xf>
    <xf numFmtId="0" fontId="27" fillId="0" borderId="0" xfId="0" applyFont="1" applyAlignment="1">
      <alignment vertical="top"/>
    </xf>
    <xf numFmtId="0" fontId="39" fillId="0" borderId="0" xfId="0" applyFont="1" applyAlignment="1">
      <alignment vertical="center"/>
    </xf>
    <xf numFmtId="0" fontId="39" fillId="0" borderId="0" xfId="0" applyFont="1" applyAlignment="1">
      <alignment horizontal="center" vertical="center"/>
    </xf>
    <xf numFmtId="0" fontId="40" fillId="0" borderId="0" xfId="0" applyFont="1" applyAlignment="1">
      <alignment vertical="center"/>
    </xf>
    <xf numFmtId="0" fontId="41" fillId="0" borderId="0" xfId="0" applyFont="1" applyAlignment="1"/>
    <xf numFmtId="0" fontId="41" fillId="0" borderId="0" xfId="0" applyFont="1" applyAlignment="1"/>
    <xf numFmtId="0" fontId="42" fillId="0" borderId="0" xfId="0" quotePrefix="1" applyFont="1" applyAlignment="1"/>
    <xf numFmtId="0" fontId="42" fillId="0" borderId="0" xfId="0" applyFont="1" applyAlignment="1"/>
    <xf numFmtId="0" fontId="43" fillId="0" borderId="0" xfId="0" applyFont="1" applyAlignment="1"/>
    <xf numFmtId="0" fontId="42" fillId="0" borderId="0" xfId="0" applyFont="1" applyAlignment="1"/>
    <xf numFmtId="0" fontId="43" fillId="0" borderId="0" xfId="0" applyFont="1" applyAlignment="1"/>
    <xf numFmtId="0" fontId="43" fillId="0" borderId="0" xfId="0" applyFont="1" applyAlignment="1">
      <alignment horizontal="center"/>
    </xf>
    <xf numFmtId="0" fontId="40" fillId="0" borderId="0" xfId="0" applyFont="1"/>
    <xf numFmtId="2" fontId="10" fillId="0" borderId="0" xfId="0" applyNumberFormat="1" applyFont="1" applyAlignment="1">
      <alignment horizontal="center" vertical="center"/>
    </xf>
    <xf numFmtId="165" fontId="40" fillId="0" borderId="0" xfId="0" applyNumberFormat="1" applyFont="1" applyAlignment="1">
      <alignment horizontal="center" vertical="center"/>
    </xf>
    <xf numFmtId="0" fontId="18" fillId="0" borderId="0" xfId="0" applyFont="1" applyAlignment="1">
      <alignment horizontal="center" vertical="center"/>
    </xf>
    <xf numFmtId="166" fontId="25" fillId="0" borderId="6" xfId="0" applyNumberFormat="1" applyFont="1" applyBorder="1" applyAlignment="1">
      <alignment horizontal="center" vertical="center"/>
    </xf>
    <xf numFmtId="0" fontId="44" fillId="0" borderId="0" xfId="0" applyFont="1" applyAlignment="1">
      <alignment horizontal="left" vertical="center"/>
    </xf>
    <xf numFmtId="0" fontId="45" fillId="0" borderId="0" xfId="0" applyFont="1" applyAlignment="1"/>
    <xf numFmtId="0" fontId="16" fillId="0" borderId="0" xfId="0" applyFont="1" applyAlignment="1">
      <alignment horizontal="center" vertical="center"/>
    </xf>
    <xf numFmtId="0" fontId="16" fillId="15" borderId="6" xfId="0" applyFont="1" applyFill="1" applyBorder="1" applyAlignment="1">
      <alignment horizontal="center" vertical="center"/>
    </xf>
    <xf numFmtId="0" fontId="40" fillId="0" borderId="0" xfId="0" applyFont="1" applyAlignment="1">
      <alignment horizontal="center" vertical="center"/>
    </xf>
    <xf numFmtId="0" fontId="16" fillId="16" borderId="6" xfId="0" applyFont="1" applyFill="1" applyBorder="1" applyAlignment="1">
      <alignment horizontal="center" vertical="center"/>
    </xf>
    <xf numFmtId="165" fontId="47" fillId="18" borderId="11" xfId="0" applyNumberFormat="1" applyFont="1" applyFill="1" applyBorder="1" applyAlignment="1">
      <alignment horizontal="center" vertical="center" wrapText="1"/>
    </xf>
    <xf numFmtId="165" fontId="47" fillId="18" borderId="1" xfId="0" applyNumberFormat="1" applyFont="1" applyFill="1" applyBorder="1" applyAlignment="1">
      <alignment horizontal="center" vertical="center" wrapText="1"/>
    </xf>
    <xf numFmtId="0" fontId="40" fillId="0" borderId="0" xfId="0" applyFont="1" applyAlignment="1">
      <alignment horizontal="center" vertical="center" wrapText="1"/>
    </xf>
    <xf numFmtId="0" fontId="48" fillId="0" borderId="1" xfId="0" applyFont="1" applyBorder="1" applyAlignment="1">
      <alignment horizontal="center" vertical="center"/>
    </xf>
    <xf numFmtId="166" fontId="40" fillId="0" borderId="6" xfId="0" applyNumberFormat="1" applyFont="1" applyBorder="1" applyAlignment="1">
      <alignment horizontal="center" vertical="center"/>
    </xf>
    <xf numFmtId="0" fontId="46" fillId="17" borderId="9" xfId="0" applyFont="1" applyFill="1" applyBorder="1" applyAlignment="1">
      <alignment horizontal="center" vertical="center" wrapText="1"/>
    </xf>
    <xf numFmtId="0" fontId="46" fillId="17" borderId="0" xfId="0" applyFont="1" applyFill="1" applyAlignment="1">
      <alignment horizontal="center" vertical="center" wrapText="1"/>
    </xf>
    <xf numFmtId="165" fontId="47" fillId="18" borderId="14" xfId="0" applyNumberFormat="1" applyFont="1" applyFill="1" applyBorder="1" applyAlignment="1">
      <alignment horizontal="center" vertical="center" wrapText="1"/>
    </xf>
    <xf numFmtId="165" fontId="47" fillId="18" borderId="8" xfId="0" applyNumberFormat="1" applyFont="1" applyFill="1" applyBorder="1" applyAlignment="1">
      <alignment horizontal="center" vertical="center" wrapText="1"/>
    </xf>
    <xf numFmtId="0" fontId="48" fillId="0" borderId="8" xfId="0" applyFont="1" applyBorder="1" applyAlignment="1">
      <alignment horizontal="center" vertical="center"/>
    </xf>
    <xf numFmtId="0" fontId="49" fillId="0" borderId="6" xfId="0" applyFont="1" applyBorder="1" applyAlignment="1">
      <alignment horizontal="center" vertical="center" textRotation="90"/>
    </xf>
    <xf numFmtId="0" fontId="48" fillId="0" borderId="6" xfId="0" applyFont="1" applyBorder="1" applyAlignment="1">
      <alignment horizontal="center" vertical="center"/>
    </xf>
    <xf numFmtId="0" fontId="40" fillId="0" borderId="6" xfId="0" applyFont="1" applyBorder="1" applyAlignment="1">
      <alignment horizontal="center" vertical="center"/>
    </xf>
    <xf numFmtId="165" fontId="47" fillId="18" borderId="15" xfId="0" applyNumberFormat="1" applyFont="1" applyFill="1" applyBorder="1" applyAlignment="1">
      <alignment horizontal="center" vertical="center" wrapText="1"/>
    </xf>
    <xf numFmtId="165" fontId="47" fillId="18" borderId="5" xfId="0" applyNumberFormat="1" applyFont="1" applyFill="1" applyBorder="1" applyAlignment="1">
      <alignment horizontal="center" vertical="center" wrapText="1"/>
    </xf>
    <xf numFmtId="0" fontId="39" fillId="0" borderId="18" xfId="0" applyFont="1" applyBorder="1" applyAlignment="1">
      <alignment vertical="center"/>
    </xf>
    <xf numFmtId="0" fontId="39" fillId="0" borderId="19" xfId="0" applyFont="1" applyBorder="1" applyAlignment="1">
      <alignment vertical="center"/>
    </xf>
    <xf numFmtId="0" fontId="39" fillId="0" borderId="20" xfId="0" applyFont="1" applyBorder="1" applyAlignment="1">
      <alignment horizontal="center" vertical="center"/>
    </xf>
    <xf numFmtId="0" fontId="39" fillId="0" borderId="19" xfId="0" applyFont="1" applyBorder="1" applyAlignment="1">
      <alignment horizontal="center" vertical="center"/>
    </xf>
    <xf numFmtId="20" fontId="40" fillId="0" borderId="19" xfId="0" applyNumberFormat="1" applyFont="1" applyBorder="1" applyAlignment="1">
      <alignment vertical="center"/>
    </xf>
    <xf numFmtId="20" fontId="40" fillId="0" borderId="21" xfId="0" applyNumberFormat="1" applyFont="1" applyBorder="1" applyAlignment="1">
      <alignment vertical="center"/>
    </xf>
    <xf numFmtId="20" fontId="40" fillId="0" borderId="22" xfId="0" applyNumberFormat="1" applyFont="1" applyBorder="1" applyAlignment="1">
      <alignment vertical="center"/>
    </xf>
    <xf numFmtId="43" fontId="40" fillId="0" borderId="23" xfId="0" applyNumberFormat="1" applyFont="1" applyBorder="1" applyAlignment="1">
      <alignment vertical="center"/>
    </xf>
    <xf numFmtId="165" fontId="40" fillId="0" borderId="23" xfId="0" applyNumberFormat="1" applyFont="1" applyBorder="1" applyAlignment="1">
      <alignment horizontal="center" vertical="center"/>
    </xf>
    <xf numFmtId="167" fontId="40" fillId="0" borderId="24" xfId="0" applyNumberFormat="1" applyFont="1" applyBorder="1" applyAlignment="1">
      <alignment horizontal="center" vertical="center"/>
    </xf>
    <xf numFmtId="165" fontId="40" fillId="9" borderId="24" xfId="0" applyNumberFormat="1" applyFont="1" applyFill="1" applyBorder="1" applyAlignment="1">
      <alignment horizontal="center" vertical="center"/>
    </xf>
    <xf numFmtId="165" fontId="40" fillId="0" borderId="24" xfId="0" applyNumberFormat="1" applyFont="1" applyBorder="1" applyAlignment="1">
      <alignment horizontal="center" vertical="center"/>
    </xf>
    <xf numFmtId="43" fontId="40" fillId="0" borderId="0" xfId="0" applyNumberFormat="1" applyFont="1" applyAlignment="1">
      <alignment vertical="center"/>
    </xf>
    <xf numFmtId="0" fontId="39" fillId="0" borderId="25" xfId="0" applyFont="1" applyBorder="1" applyAlignment="1">
      <alignment vertical="center"/>
    </xf>
    <xf numFmtId="0" fontId="39" fillId="0" borderId="21" xfId="0" applyFont="1" applyBorder="1" applyAlignment="1">
      <alignment vertical="center"/>
    </xf>
    <xf numFmtId="0" fontId="39" fillId="0" borderId="21" xfId="0" applyFont="1" applyBorder="1" applyAlignment="1">
      <alignment horizontal="center" vertical="center"/>
    </xf>
    <xf numFmtId="20" fontId="40" fillId="0" borderId="26" xfId="0" applyNumberFormat="1" applyFont="1" applyBorder="1" applyAlignment="1">
      <alignment vertical="center"/>
    </xf>
    <xf numFmtId="43" fontId="40" fillId="0" borderId="27" xfId="0" applyNumberFormat="1" applyFont="1" applyBorder="1" applyAlignment="1">
      <alignment vertical="center"/>
    </xf>
    <xf numFmtId="165" fontId="40" fillId="0" borderId="27" xfId="0" applyNumberFormat="1" applyFont="1" applyBorder="1" applyAlignment="1">
      <alignment horizontal="center" vertical="center"/>
    </xf>
    <xf numFmtId="167" fontId="40" fillId="0" borderId="27" xfId="0" applyNumberFormat="1" applyFont="1" applyBorder="1" applyAlignment="1">
      <alignment horizontal="center" vertical="center"/>
    </xf>
    <xf numFmtId="165" fontId="40" fillId="9" borderId="27" xfId="0" applyNumberFormat="1" applyFont="1" applyFill="1" applyBorder="1" applyAlignment="1">
      <alignment horizontal="center" vertical="center"/>
    </xf>
    <xf numFmtId="49" fontId="39" fillId="0" borderId="21" xfId="0" applyNumberFormat="1" applyFont="1" applyBorder="1" applyAlignment="1"/>
    <xf numFmtId="0" fontId="39" fillId="0" borderId="28" xfId="0" applyFont="1" applyBorder="1" applyAlignment="1">
      <alignment vertical="center"/>
    </xf>
    <xf numFmtId="49" fontId="39" fillId="0" borderId="29" xfId="0" applyNumberFormat="1" applyFont="1" applyBorder="1" applyAlignment="1"/>
    <xf numFmtId="0" fontId="39" fillId="0" borderId="29" xfId="0" applyFont="1" applyBorder="1" applyAlignment="1">
      <alignment horizontal="center" vertical="center"/>
    </xf>
    <xf numFmtId="20" fontId="40" fillId="0" borderId="29" xfId="0" applyNumberFormat="1" applyFont="1" applyBorder="1" applyAlignment="1">
      <alignment vertical="center"/>
    </xf>
    <xf numFmtId="20" fontId="40" fillId="0" borderId="30" xfId="0" applyNumberFormat="1" applyFont="1" applyBorder="1" applyAlignment="1">
      <alignment vertical="center"/>
    </xf>
    <xf numFmtId="43" fontId="40" fillId="0" borderId="31" xfId="0" applyNumberFormat="1" applyFont="1" applyBorder="1" applyAlignment="1">
      <alignment vertical="center"/>
    </xf>
    <xf numFmtId="165" fontId="40" fillId="0" borderId="31" xfId="0" applyNumberFormat="1" applyFont="1" applyBorder="1" applyAlignment="1">
      <alignment horizontal="center" vertical="center"/>
    </xf>
    <xf numFmtId="167" fontId="40" fillId="0" borderId="31" xfId="0" applyNumberFormat="1" applyFont="1" applyBorder="1" applyAlignment="1">
      <alignment horizontal="center" vertical="center"/>
    </xf>
    <xf numFmtId="165" fontId="40" fillId="9" borderId="31" xfId="0" applyNumberFormat="1" applyFont="1" applyFill="1" applyBorder="1" applyAlignment="1">
      <alignment horizontal="center" vertical="center"/>
    </xf>
    <xf numFmtId="165" fontId="40" fillId="0" borderId="0" xfId="0" applyNumberFormat="1" applyFont="1" applyAlignment="1">
      <alignment vertical="center"/>
    </xf>
    <xf numFmtId="167" fontId="40" fillId="0" borderId="0" xfId="0" applyNumberFormat="1" applyFont="1" applyAlignment="1">
      <alignment vertical="center"/>
    </xf>
    <xf numFmtId="0" fontId="10" fillId="0" borderId="0" xfId="0" applyFont="1" applyAlignment="1">
      <alignment horizontal="center" vertical="center" wrapText="1"/>
    </xf>
    <xf numFmtId="0" fontId="10" fillId="0" borderId="0" xfId="0" applyFont="1" applyAlignment="1">
      <alignment horizontal="center"/>
    </xf>
    <xf numFmtId="0" fontId="0" fillId="0" borderId="32" xfId="0" applyFont="1" applyBorder="1" applyAlignment="1"/>
    <xf numFmtId="0" fontId="0" fillId="0" borderId="32" xfId="0" pivotButton="1" applyFont="1" applyBorder="1" applyAlignment="1"/>
    <xf numFmtId="0" fontId="0" fillId="0" borderId="33" xfId="0" applyFont="1" applyBorder="1" applyAlignment="1"/>
    <xf numFmtId="0" fontId="0" fillId="0" borderId="34" xfId="0" applyFont="1" applyBorder="1" applyAlignment="1"/>
    <xf numFmtId="0" fontId="0" fillId="0" borderId="32" xfId="0" applyNumberFormat="1" applyFont="1" applyBorder="1" applyAlignment="1"/>
    <xf numFmtId="0" fontId="0" fillId="0" borderId="34" xfId="0" applyNumberFormat="1" applyFont="1" applyBorder="1" applyAlignment="1"/>
    <xf numFmtId="0" fontId="0" fillId="0" borderId="35" xfId="0" applyFont="1" applyBorder="1" applyAlignment="1"/>
    <xf numFmtId="0" fontId="0" fillId="0" borderId="35" xfId="0" applyNumberFormat="1" applyFont="1" applyBorder="1" applyAlignment="1"/>
    <xf numFmtId="0" fontId="0" fillId="0" borderId="36" xfId="0" applyNumberFormat="1" applyFont="1" applyBorder="1" applyAlignment="1"/>
    <xf numFmtId="0" fontId="0" fillId="0" borderId="37" xfId="0" applyFont="1" applyBorder="1" applyAlignment="1"/>
    <xf numFmtId="0" fontId="0" fillId="0" borderId="37" xfId="0" applyNumberFormat="1" applyFont="1" applyBorder="1" applyAlignment="1"/>
    <xf numFmtId="0" fontId="0" fillId="0" borderId="38" xfId="0" applyNumberFormat="1" applyFont="1" applyBorder="1" applyAlignment="1"/>
    <xf numFmtId="0" fontId="0" fillId="0" borderId="39" xfId="0" applyFont="1" applyBorder="1" applyAlignment="1"/>
    <xf numFmtId="0" fontId="0" fillId="0" borderId="40" xfId="0" applyFont="1" applyBorder="1" applyAlignment="1"/>
    <xf numFmtId="0" fontId="0" fillId="0" borderId="40" xfId="0" applyNumberFormat="1" applyFont="1" applyBorder="1" applyAlignment="1"/>
    <xf numFmtId="0" fontId="0" fillId="0" borderId="0" xfId="0" applyNumberFormat="1" applyFont="1" applyAlignment="1"/>
    <xf numFmtId="0" fontId="0" fillId="0" borderId="41" xfId="0" applyNumberFormat="1" applyFont="1" applyBorder="1" applyAlignment="1"/>
    <xf numFmtId="0" fontId="0" fillId="0" borderId="42" xfId="0" applyFont="1" applyBorder="1" applyAlignment="1"/>
    <xf numFmtId="0" fontId="0" fillId="0" borderId="42" xfId="0" applyNumberFormat="1" applyFont="1" applyBorder="1" applyAlignment="1"/>
    <xf numFmtId="0" fontId="0" fillId="0" borderId="43" xfId="0" applyNumberFormat="1" applyFont="1" applyBorder="1" applyAlignment="1"/>
    <xf numFmtId="0" fontId="0" fillId="0" borderId="44" xfId="0" applyNumberFormat="1" applyFont="1" applyBorder="1" applyAlignment="1"/>
    <xf numFmtId="0" fontId="0" fillId="0" borderId="44" xfId="0" pivotButton="1" applyFont="1" applyBorder="1" applyAlignment="1"/>
    <xf numFmtId="165" fontId="0" fillId="0" borderId="44" xfId="0" applyNumberFormat="1" applyFont="1" applyBorder="1" applyAlignment="1">
      <alignment horizontal="left"/>
    </xf>
    <xf numFmtId="0" fontId="0" fillId="0" borderId="45" xfId="0" applyFont="1" applyBorder="1" applyAlignment="1"/>
    <xf numFmtId="0" fontId="0" fillId="0" borderId="45" xfId="0" applyNumberFormat="1" applyFont="1" applyBorder="1" applyAlignment="1"/>
    <xf numFmtId="0" fontId="0" fillId="0" borderId="46" xfId="0" applyNumberFormat="1" applyFont="1" applyBorder="1" applyAlignment="1"/>
    <xf numFmtId="0" fontId="0" fillId="0" borderId="47" xfId="0" applyNumberFormat="1" applyFont="1" applyBorder="1" applyAlignment="1"/>
    <xf numFmtId="0" fontId="4" fillId="3" borderId="2" xfId="0" applyFont="1" applyFill="1" applyBorder="1" applyAlignment="1">
      <alignment horizontal="center"/>
    </xf>
    <xf numFmtId="0" fontId="5" fillId="0" borderId="3" xfId="0" applyFont="1" applyBorder="1"/>
    <xf numFmtId="0" fontId="5" fillId="0" borderId="4" xfId="0" applyFont="1" applyBorder="1"/>
    <xf numFmtId="0" fontId="3" fillId="2" borderId="1" xfId="0" applyFont="1" applyFill="1" applyBorder="1" applyAlignment="1">
      <alignment vertical="center"/>
    </xf>
    <xf numFmtId="0" fontId="5" fillId="0" borderId="5" xfId="0" applyFont="1" applyBorder="1"/>
    <xf numFmtId="0" fontId="6" fillId="2" borderId="1" xfId="0" applyFont="1" applyFill="1" applyBorder="1" applyAlignment="1">
      <alignment vertical="center"/>
    </xf>
    <xf numFmtId="0" fontId="12" fillId="0" borderId="11" xfId="0" applyFont="1" applyBorder="1" applyAlignment="1">
      <alignment vertical="top" wrapText="1"/>
    </xf>
    <xf numFmtId="0" fontId="5" fillId="0" borderId="12" xfId="0" applyFont="1" applyBorder="1"/>
    <xf numFmtId="0" fontId="5" fillId="0" borderId="13" xfId="0" applyFont="1" applyBorder="1"/>
    <xf numFmtId="0" fontId="5" fillId="0" borderId="14" xfId="0" applyFont="1" applyBorder="1"/>
    <xf numFmtId="0" fontId="0" fillId="0" borderId="0" xfId="0" applyFont="1" applyAlignment="1"/>
    <xf numFmtId="0" fontId="5" fillId="0" borderId="9" xfId="0" applyFont="1" applyBorder="1"/>
    <xf numFmtId="0" fontId="5" fillId="0" borderId="15" xfId="0" applyFont="1" applyBorder="1"/>
    <xf numFmtId="0" fontId="5" fillId="0" borderId="16" xfId="0" applyFont="1" applyBorder="1"/>
    <xf numFmtId="0" fontId="5" fillId="0" borderId="10" xfId="0" applyFont="1" applyBorder="1"/>
    <xf numFmtId="0" fontId="12" fillId="0" borderId="1" xfId="0" applyFont="1" applyBorder="1" applyAlignment="1">
      <alignment vertical="top" wrapText="1"/>
    </xf>
    <xf numFmtId="0" fontId="5" fillId="0" borderId="8" xfId="0" applyFont="1" applyBorder="1"/>
    <xf numFmtId="0" fontId="7" fillId="6" borderId="8" xfId="0" applyFont="1" applyFill="1" applyBorder="1" applyAlignment="1">
      <alignment wrapText="1"/>
    </xf>
    <xf numFmtId="0" fontId="7" fillId="7" borderId="9" xfId="0" applyFont="1" applyFill="1" applyBorder="1" applyAlignment="1">
      <alignment wrapText="1"/>
    </xf>
    <xf numFmtId="0" fontId="7" fillId="8" borderId="8" xfId="0" applyFont="1" applyFill="1" applyBorder="1" applyAlignment="1">
      <alignment wrapText="1"/>
    </xf>
    <xf numFmtId="0" fontId="7" fillId="9" borderId="9" xfId="0" applyFont="1" applyFill="1" applyBorder="1" applyAlignment="1">
      <alignment wrapText="1"/>
    </xf>
    <xf numFmtId="0" fontId="7" fillId="10" borderId="8" xfId="0" applyFont="1" applyFill="1" applyBorder="1" applyAlignment="1">
      <alignment wrapText="1"/>
    </xf>
    <xf numFmtId="0" fontId="7" fillId="11" borderId="9" xfId="0" applyFont="1" applyFill="1" applyBorder="1" applyAlignment="1">
      <alignment wrapText="1"/>
    </xf>
    <xf numFmtId="0" fontId="7" fillId="10" borderId="1" xfId="0" applyFont="1" applyFill="1" applyBorder="1" applyAlignment="1">
      <alignment wrapText="1"/>
    </xf>
    <xf numFmtId="0" fontId="9" fillId="5" borderId="2" xfId="0" applyFont="1" applyFill="1" applyBorder="1" applyAlignment="1">
      <alignment wrapText="1"/>
    </xf>
    <xf numFmtId="0" fontId="13" fillId="0" borderId="11" xfId="0" applyFont="1" applyBorder="1" applyAlignment="1">
      <alignment vertical="top" wrapText="1"/>
    </xf>
    <xf numFmtId="0" fontId="14" fillId="0" borderId="0" xfId="0" applyFont="1" applyAlignment="1">
      <alignment horizontal="left" vertical="center"/>
    </xf>
    <xf numFmtId="0" fontId="15" fillId="0" borderId="0" xfId="0" applyFont="1" applyAlignment="1">
      <alignment horizontal="left" vertical="center" wrapText="1"/>
    </xf>
    <xf numFmtId="0" fontId="15" fillId="0" borderId="0" xfId="0" applyFont="1" applyAlignment="1">
      <alignment horizontal="left" wrapText="1"/>
    </xf>
    <xf numFmtId="0" fontId="21" fillId="13" borderId="0" xfId="0" applyFont="1" applyFill="1" applyAlignment="1">
      <alignment horizontal="left" vertical="top"/>
    </xf>
    <xf numFmtId="0" fontId="20" fillId="12" borderId="0" xfId="0" applyFont="1" applyFill="1" applyAlignment="1">
      <alignment horizontal="center" vertical="top"/>
    </xf>
    <xf numFmtId="0" fontId="14" fillId="0" borderId="0" xfId="0" applyFont="1" applyAlignment="1">
      <alignment horizontal="left" vertical="top" wrapText="1"/>
    </xf>
    <xf numFmtId="0" fontId="14" fillId="0" borderId="0" xfId="0" applyFont="1" applyAlignment="1">
      <alignment horizontal="left" vertical="center" wrapText="1"/>
    </xf>
    <xf numFmtId="0" fontId="26" fillId="0" borderId="0" xfId="0" applyFont="1" applyAlignment="1">
      <alignment horizontal="left" vertical="center" wrapText="1"/>
    </xf>
    <xf numFmtId="0" fontId="22" fillId="14" borderId="0" xfId="0" applyFont="1" applyFill="1" applyAlignment="1">
      <alignment horizontal="center"/>
    </xf>
    <xf numFmtId="0" fontId="24" fillId="13" borderId="0" xfId="0" applyFont="1" applyFill="1" applyAlignment="1">
      <alignment horizontal="left"/>
    </xf>
    <xf numFmtId="0" fontId="14" fillId="0" borderId="0" xfId="0" applyFont="1" applyAlignment="1">
      <alignment horizontal="left" vertical="top"/>
    </xf>
    <xf numFmtId="0" fontId="26" fillId="0" borderId="0" xfId="0" applyFont="1" applyAlignment="1">
      <alignment vertical="center"/>
    </xf>
    <xf numFmtId="0" fontId="14" fillId="0" borderId="0" xfId="0" applyFont="1" applyAlignment="1">
      <alignment vertical="center"/>
    </xf>
    <xf numFmtId="0" fontId="39" fillId="0" borderId="0" xfId="0" applyFont="1" applyAlignment="1">
      <alignment vertical="center"/>
    </xf>
    <xf numFmtId="0" fontId="30" fillId="0" borderId="15" xfId="0" applyFont="1" applyBorder="1" applyAlignment="1">
      <alignment horizontal="center" vertical="center"/>
    </xf>
    <xf numFmtId="0" fontId="44" fillId="0" borderId="3" xfId="0" applyFont="1" applyBorder="1" applyAlignment="1">
      <alignment horizontal="center" vertical="center"/>
    </xf>
    <xf numFmtId="0" fontId="46" fillId="17" borderId="3" xfId="0" applyFont="1" applyFill="1" applyBorder="1" applyAlignment="1">
      <alignment horizontal="center" vertical="center" wrapText="1"/>
    </xf>
    <xf numFmtId="0" fontId="0" fillId="19" borderId="0" xfId="0" applyFont="1" applyFill="1" applyAlignment="1"/>
    <xf numFmtId="0" fontId="0" fillId="0" borderId="0" xfId="0" applyFont="1" applyFill="1" applyAlignment="1"/>
    <xf numFmtId="0" fontId="33" fillId="0" borderId="0" xfId="0" applyFont="1" applyFill="1"/>
    <xf numFmtId="0" fontId="28" fillId="19" borderId="0" xfId="0" applyFont="1" applyFill="1" applyAlignment="1">
      <alignment vertical="top"/>
    </xf>
    <xf numFmtId="0" fontId="28" fillId="19" borderId="0" xfId="0" applyFont="1" applyFill="1" applyAlignment="1">
      <alignment vertical="top"/>
    </xf>
    <xf numFmtId="0" fontId="0" fillId="19" borderId="0" xfId="0" applyFont="1" applyFill="1" applyAlignment="1"/>
    <xf numFmtId="0" fontId="28" fillId="19" borderId="0" xfId="0" applyFont="1" applyFill="1" applyAlignment="1">
      <alignment vertical="center"/>
    </xf>
    <xf numFmtId="0" fontId="29" fillId="19" borderId="0" xfId="0" applyFont="1" applyFill="1" applyAlignment="1">
      <alignment horizontal="center" vertical="center"/>
    </xf>
    <xf numFmtId="0" fontId="30" fillId="19" borderId="0" xfId="0" applyFont="1" applyFill="1" applyAlignment="1">
      <alignment horizontal="center" vertical="center"/>
    </xf>
    <xf numFmtId="0" fontId="31" fillId="19" borderId="0" xfId="0" applyFont="1" applyFill="1" applyAlignment="1">
      <alignment horizontal="center" vertical="center"/>
    </xf>
    <xf numFmtId="0" fontId="5" fillId="19" borderId="17" xfId="0" applyFont="1" applyFill="1" applyBorder="1"/>
    <xf numFmtId="0" fontId="28" fillId="19" borderId="17" xfId="0" applyFont="1" applyFill="1" applyBorder="1" applyAlignment="1">
      <alignment vertical="center"/>
    </xf>
    <xf numFmtId="0" fontId="32" fillId="19" borderId="17" xfId="0" applyFont="1" applyFill="1" applyBorder="1" applyAlignment="1">
      <alignment horizontal="center" vertical="center"/>
    </xf>
    <xf numFmtId="0" fontId="32" fillId="19" borderId="17" xfId="0" applyFont="1" applyFill="1" applyBorder="1" applyAlignment="1">
      <alignment horizontal="center" vertical="center"/>
    </xf>
    <xf numFmtId="0" fontId="28" fillId="19" borderId="0" xfId="0" applyFont="1" applyFill="1" applyAlignment="1">
      <alignment horizontal="right" vertical="center"/>
    </xf>
    <xf numFmtId="0" fontId="33" fillId="19" borderId="0" xfId="0" applyFont="1" applyFill="1" applyAlignment="1">
      <alignment horizontal="left" vertical="center"/>
    </xf>
    <xf numFmtId="0" fontId="34" fillId="19" borderId="0" xfId="0" applyFont="1" applyFill="1" applyAlignment="1">
      <alignment horizontal="center" vertical="center"/>
    </xf>
    <xf numFmtId="0" fontId="35" fillId="19" borderId="0" xfId="0" applyFont="1" applyFill="1" applyAlignment="1">
      <alignment horizontal="center" vertical="center"/>
    </xf>
    <xf numFmtId="0" fontId="33" fillId="19" borderId="0" xfId="0" applyFont="1" applyFill="1" applyAlignment="1">
      <alignment horizontal="left" vertical="center"/>
    </xf>
    <xf numFmtId="0" fontId="36" fillId="19" borderId="0" xfId="0" applyFont="1" applyFill="1" applyAlignment="1">
      <alignment vertical="center"/>
    </xf>
    <xf numFmtId="0" fontId="28" fillId="19" borderId="0" xfId="0" applyFont="1" applyFill="1" applyAlignment="1">
      <alignment horizontal="right" vertical="center"/>
    </xf>
    <xf numFmtId="0" fontId="28" fillId="19" borderId="0" xfId="0" applyFont="1" applyFill="1" applyAlignment="1">
      <alignment horizontal="left" vertical="center"/>
    </xf>
    <xf numFmtId="0" fontId="33" fillId="19" borderId="0" xfId="0" applyFont="1" applyFill="1"/>
    <xf numFmtId="0" fontId="28" fillId="19" borderId="0" xfId="0" applyFont="1" applyFill="1" applyAlignment="1">
      <alignment horizontal="center" vertical="center"/>
    </xf>
    <xf numFmtId="0" fontId="28" fillId="19" borderId="0" xfId="0" applyFont="1" applyFill="1" applyAlignment="1">
      <alignment horizontal="center" vertical="center"/>
    </xf>
    <xf numFmtId="165" fontId="37" fillId="19" borderId="0" xfId="0" applyNumberFormat="1" applyFont="1" applyFill="1" applyAlignment="1">
      <alignment horizontal="left" vertical="center"/>
    </xf>
    <xf numFmtId="0" fontId="38" fillId="19" borderId="0" xfId="0" applyFont="1" applyFill="1"/>
    <xf numFmtId="165" fontId="37" fillId="19" borderId="0" xfId="0" applyNumberFormat="1" applyFont="1" applyFill="1" applyAlignment="1">
      <alignment horizontal="center" vertical="center"/>
    </xf>
    <xf numFmtId="0" fontId="33" fillId="19" borderId="0" xfId="0" applyFont="1" applyFill="1" applyAlignment="1">
      <alignment horizontal="center" vertical="center"/>
    </xf>
    <xf numFmtId="0" fontId="33" fillId="19" borderId="0" xfId="0" applyFont="1" applyFill="1" applyAlignment="1">
      <alignment horizontal="center"/>
    </xf>
    <xf numFmtId="0" fontId="28" fillId="19" borderId="0" xfId="0" applyFont="1" applyFill="1"/>
    <xf numFmtId="0" fontId="33" fillId="19" borderId="0" xfId="0" applyFont="1" applyFill="1" applyAlignment="1">
      <alignment vertical="center"/>
    </xf>
  </cellXfs>
  <cellStyles count="1">
    <cellStyle name="Normal" xfId="0" builtinId="0"/>
  </cellStyles>
  <dxfs count="5">
    <dxf>
      <fill>
        <patternFill patternType="solid">
          <fgColor rgb="FFFFF2CC"/>
          <bgColor rgb="FFFFF2CC"/>
        </patternFill>
      </fill>
    </dxf>
    <dxf>
      <fill>
        <patternFill patternType="solid">
          <fgColor rgb="FFFFF2CC"/>
          <bgColor rgb="FFFFF2CC"/>
        </patternFill>
      </fill>
    </dxf>
    <dxf>
      <fill>
        <patternFill patternType="solid">
          <fgColor rgb="FFD9EAD3"/>
          <bgColor rgb="FFD9EAD3"/>
        </patternFill>
      </fill>
    </dxf>
    <dxf>
      <fill>
        <patternFill patternType="solid">
          <fgColor rgb="FFD8D8D8"/>
          <bgColor rgb="FFD8D8D8"/>
        </patternFill>
      </fill>
    </dxf>
    <dxf>
      <fill>
        <patternFill patternType="solid">
          <fgColor rgb="FFF4CCCC"/>
          <bgColor rgb="FFF4CCCC"/>
        </patternFill>
      </fill>
    </dxf>
  </dxfs>
  <tableStyles count="0" defaultTableStyle="TableStyleMedium9" defaultPivotStyle="PivotStyleLight16"/>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tần suất đi muộn theo Phòng/ Ban</a:t>
            </a:r>
          </a:p>
        </c:rich>
      </c:tx>
      <c:layout/>
    </c:title>
    <c:plotArea>
      <c:layout/>
      <c:barChart>
        <c:barDir val="col"/>
        <c:grouping val="clustered"/>
        <c:ser>
          <c:idx val="0"/>
          <c:order val="0"/>
          <c:tx>
            <c:strRef>
              <c:f>'02.Chart'!$B$1</c:f>
              <c:strCache>
                <c:ptCount val="1"/>
                <c:pt idx="0">
                  <c:v>SUM of Tổng số lần vào trễ</c:v>
                </c:pt>
              </c:strCache>
            </c:strRef>
          </c:tx>
          <c:spPr>
            <a:solidFill>
              <a:schemeClr val="accent1"/>
            </a:solidFill>
            <a:ln cmpd="sng">
              <a:solidFill>
                <a:srgbClr val="000000"/>
              </a:solidFill>
            </a:ln>
          </c:spPr>
          <c:dPt>
            <c:idx val="0"/>
            <c:spPr>
              <a:solidFill>
                <a:srgbClr val="F6B26B"/>
              </a:solidFill>
              <a:ln cmpd="sng">
                <a:solidFill>
                  <a:srgbClr val="000000"/>
                </a:solidFill>
              </a:ln>
            </c:spPr>
          </c:dPt>
          <c:dPt>
            <c:idx val="1"/>
            <c:spPr>
              <a:solidFill>
                <a:srgbClr val="6FA8DC"/>
              </a:solidFill>
              <a:ln cmpd="sng">
                <a:solidFill>
                  <a:srgbClr val="000000"/>
                </a:solidFill>
              </a:ln>
            </c:spPr>
          </c:dPt>
          <c:dPt>
            <c:idx val="2"/>
            <c:spPr>
              <a:solidFill>
                <a:srgbClr val="D5A6BD"/>
              </a:solidFill>
              <a:ln cmpd="sng">
                <a:solidFill>
                  <a:srgbClr val="000000"/>
                </a:solidFill>
              </a:ln>
            </c:spPr>
          </c:dPt>
          <c:dLbls>
            <c:numFmt formatCode="General" sourceLinked="0"/>
            <c:txPr>
              <a:bodyPr/>
              <a:lstStyle/>
              <a:p>
                <a:pPr lvl="0">
                  <a:defRPr b="1" i="0"/>
                </a:pPr>
                <a:endParaRPr lang="en-US"/>
              </a:p>
            </c:txPr>
            <c:showVal val="1"/>
          </c:dLbls>
          <c:cat>
            <c:strRef>
              <c:f>'02.Chart'!$A$2:$A$4</c:f>
              <c:strCache>
                <c:ptCount val="3"/>
                <c:pt idx="0">
                  <c:v>Phòng HCNS</c:v>
                </c:pt>
                <c:pt idx="1">
                  <c:v>Phòng KD</c:v>
                </c:pt>
                <c:pt idx="2">
                  <c:v>Phòng TCKT</c:v>
                </c:pt>
              </c:strCache>
            </c:strRef>
          </c:cat>
          <c:val>
            <c:numRef>
              <c:f>'02.Chart'!$B$2:$B$4</c:f>
              <c:numCache>
                <c:formatCode>General</c:formatCode>
                <c:ptCount val="3"/>
                <c:pt idx="0">
                  <c:v>12</c:v>
                </c:pt>
                <c:pt idx="1">
                  <c:v>34</c:v>
                </c:pt>
                <c:pt idx="2">
                  <c:v>20</c:v>
                </c:pt>
              </c:numCache>
            </c:numRef>
          </c:val>
        </c:ser>
        <c:axId val="401583488"/>
        <c:axId val="402212352"/>
      </c:barChart>
      <c:catAx>
        <c:axId val="401583488"/>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cross"/>
        <c:tickLblPos val="nextTo"/>
        <c:txPr>
          <a:bodyPr/>
          <a:lstStyle/>
          <a:p>
            <a:pPr lvl="0">
              <a:defRPr b="0" i="0">
                <a:solidFill>
                  <a:srgbClr val="000000"/>
                </a:solidFill>
                <a:latin typeface="+mn-lt"/>
              </a:defRPr>
            </a:pPr>
            <a:endParaRPr lang="en-US"/>
          </a:p>
        </c:txPr>
        <c:crossAx val="402212352"/>
        <c:crosses val="autoZero"/>
        <c:lblAlgn val="ctr"/>
        <c:lblOffset val="100"/>
      </c:catAx>
      <c:valAx>
        <c:axId val="402212352"/>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401583488"/>
        <c:crosses val="autoZero"/>
        <c:crossBetween val="between"/>
      </c:valAx>
    </c:plotArea>
    <c:plotVisOnly val="1"/>
  </c:chart>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thời gian đi muộn theo Phòng/ Ban (ĐVT: Phút)</a:t>
            </a:r>
          </a:p>
        </c:rich>
      </c:tx>
      <c:layout/>
    </c:title>
    <c:plotArea>
      <c:layout/>
      <c:barChart>
        <c:barDir val="col"/>
        <c:grouping val="clustered"/>
        <c:ser>
          <c:idx val="0"/>
          <c:order val="0"/>
          <c:tx>
            <c:strRef>
              <c:f>'02.Chart'!$B$9</c:f>
              <c:strCache>
                <c:ptCount val="1"/>
                <c:pt idx="0">
                  <c:v>SUM of Tổng số phút vào trễ</c:v>
                </c:pt>
              </c:strCache>
            </c:strRef>
          </c:tx>
          <c:spPr>
            <a:solidFill>
              <a:schemeClr val="accent1"/>
            </a:solidFill>
            <a:ln cmpd="sng">
              <a:solidFill>
                <a:srgbClr val="000000"/>
              </a:solidFill>
            </a:ln>
          </c:spPr>
          <c:dPt>
            <c:idx val="0"/>
            <c:spPr>
              <a:solidFill>
                <a:srgbClr val="F9CB9C"/>
              </a:solidFill>
              <a:ln cmpd="sng">
                <a:solidFill>
                  <a:srgbClr val="000000"/>
                </a:solidFill>
              </a:ln>
            </c:spPr>
          </c:dPt>
          <c:dPt>
            <c:idx val="1"/>
            <c:spPr>
              <a:solidFill>
                <a:srgbClr val="3D85C6"/>
              </a:solidFill>
              <a:ln cmpd="sng">
                <a:solidFill>
                  <a:srgbClr val="000000"/>
                </a:solidFill>
              </a:ln>
            </c:spPr>
          </c:dPt>
          <c:dPt>
            <c:idx val="2"/>
            <c:spPr>
              <a:solidFill>
                <a:srgbClr val="C27BA0"/>
              </a:solidFill>
              <a:ln cmpd="sng">
                <a:solidFill>
                  <a:srgbClr val="000000"/>
                </a:solidFill>
              </a:ln>
            </c:spPr>
          </c:dPt>
          <c:dLbls>
            <c:txPr>
              <a:bodyPr/>
              <a:lstStyle/>
              <a:p>
                <a:pPr lvl="0">
                  <a:defRPr b="1" i="0"/>
                </a:pPr>
                <a:endParaRPr lang="en-US"/>
              </a:p>
            </c:txPr>
            <c:showVal val="1"/>
          </c:dLbls>
          <c:trendline>
            <c:spPr>
              <a:ln w="19050">
                <a:solidFill>
                  <a:srgbClr val="000000">
                    <a:alpha val="0"/>
                  </a:srgbClr>
                </a:solidFill>
              </a:ln>
            </c:spPr>
            <c:trendlineType val="linear"/>
          </c:trendline>
          <c:cat>
            <c:strRef>
              <c:f>'02.Chart'!$A$10:$A$12</c:f>
              <c:strCache>
                <c:ptCount val="3"/>
                <c:pt idx="0">
                  <c:v>Phòng HCNS</c:v>
                </c:pt>
                <c:pt idx="1">
                  <c:v>Phòng KD</c:v>
                </c:pt>
                <c:pt idx="2">
                  <c:v>Phòng TCKT</c:v>
                </c:pt>
              </c:strCache>
            </c:strRef>
          </c:cat>
          <c:val>
            <c:numRef>
              <c:f>'02.Chart'!$B$10:$B$12</c:f>
              <c:numCache>
                <c:formatCode>General</c:formatCode>
                <c:ptCount val="3"/>
                <c:pt idx="0">
                  <c:v>100</c:v>
                </c:pt>
                <c:pt idx="1">
                  <c:v>245</c:v>
                </c:pt>
                <c:pt idx="2">
                  <c:v>228</c:v>
                </c:pt>
              </c:numCache>
            </c:numRef>
          </c:val>
        </c:ser>
        <c:axId val="402238848"/>
        <c:axId val="401884672"/>
      </c:barChart>
      <c:catAx>
        <c:axId val="402238848"/>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cross"/>
        <c:tickLblPos val="nextTo"/>
        <c:txPr>
          <a:bodyPr/>
          <a:lstStyle/>
          <a:p>
            <a:pPr lvl="0">
              <a:defRPr b="0" i="0">
                <a:solidFill>
                  <a:srgbClr val="000000"/>
                </a:solidFill>
                <a:latin typeface="+mn-lt"/>
              </a:defRPr>
            </a:pPr>
            <a:endParaRPr lang="en-US"/>
          </a:p>
        </c:txPr>
        <c:crossAx val="401884672"/>
        <c:crosses val="autoZero"/>
        <c:lblAlgn val="ctr"/>
        <c:lblOffset val="100"/>
      </c:catAx>
      <c:valAx>
        <c:axId val="401884672"/>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402238848"/>
        <c:crosses val="autoZero"/>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1" i="0">
                <a:solidFill>
                  <a:srgbClr val="666666"/>
                </a:solidFill>
                <a:latin typeface="serif"/>
              </a:defRPr>
            </a:pPr>
            <a:r>
              <a:rPr lang="en-US" sz="1400" b="1" i="0">
                <a:solidFill>
                  <a:srgbClr val="666666"/>
                </a:solidFill>
                <a:latin typeface="serif"/>
              </a:rPr>
              <a:t>TỔNG QUAN CHẤP HÀNH GIỜ GIẤC TẠI CÔNG TY THEO PHÒNG BAN</a:t>
            </a:r>
          </a:p>
        </c:rich>
      </c:tx>
      <c:layout/>
    </c:title>
    <c:plotArea>
      <c:layout/>
      <c:lineChart>
        <c:grouping val="standard"/>
        <c:ser>
          <c:idx val="0"/>
          <c:order val="0"/>
          <c:tx>
            <c:strRef>
              <c:f>'02.Chart'!$I$2</c:f>
              <c:strCache>
                <c:ptCount val="1"/>
                <c:pt idx="0">
                  <c:v>Phòng/ban</c:v>
                </c:pt>
              </c:strCache>
            </c:strRef>
          </c:tx>
          <c:spPr>
            <a:ln cmpd="sng">
              <a:solidFill>
                <a:srgbClr val="4285F4"/>
              </a:solidFill>
            </a:ln>
          </c:spPr>
          <c:marker>
            <c:symbol val="none"/>
          </c:marker>
          <c:cat>
            <c:multiLvlStrRef>
              <c:f>'02.Chart'!$J$1:$N$1</c:f>
            </c:multiLvlStrRef>
          </c:cat>
          <c:val>
            <c:numRef>
              <c:f>'02.Chart'!$J$2:$N$2</c:f>
              <c:numCache>
                <c:formatCode>General</c:formatCode>
                <c:ptCount val="5"/>
                <c:pt idx="0">
                  <c:v>0</c:v>
                </c:pt>
                <c:pt idx="1">
                  <c:v>0</c:v>
                </c:pt>
                <c:pt idx="2">
                  <c:v>0</c:v>
                </c:pt>
                <c:pt idx="3">
                  <c:v>0</c:v>
                </c:pt>
              </c:numCache>
            </c:numRef>
          </c:val>
          <c:smooth val="1"/>
        </c:ser>
        <c:ser>
          <c:idx val="1"/>
          <c:order val="1"/>
          <c:tx>
            <c:strRef>
              <c:f>'02.Chart'!$I$3</c:f>
              <c:strCache>
                <c:ptCount val="1"/>
                <c:pt idx="0">
                  <c:v>Phòng HCNS</c:v>
                </c:pt>
              </c:strCache>
            </c:strRef>
          </c:tx>
          <c:spPr>
            <a:ln cmpd="sng">
              <a:solidFill>
                <a:srgbClr val="EA4335"/>
              </a:solidFill>
            </a:ln>
          </c:spPr>
          <c:marker>
            <c:symbol val="none"/>
          </c:marker>
          <c:cat>
            <c:multiLvlStrRef>
              <c:f>'02.Chart'!$J$1:$N$1</c:f>
            </c:multiLvlStrRef>
          </c:cat>
          <c:val>
            <c:numRef>
              <c:f>'02.Chart'!$J$3:$N$3</c:f>
              <c:numCache>
                <c:formatCode>General</c:formatCode>
                <c:ptCount val="5"/>
                <c:pt idx="0">
                  <c:v>12</c:v>
                </c:pt>
                <c:pt idx="1">
                  <c:v>100</c:v>
                </c:pt>
                <c:pt idx="2">
                  <c:v>13</c:v>
                </c:pt>
                <c:pt idx="3">
                  <c:v>139</c:v>
                </c:pt>
              </c:numCache>
            </c:numRef>
          </c:val>
          <c:smooth val="1"/>
        </c:ser>
        <c:ser>
          <c:idx val="2"/>
          <c:order val="2"/>
          <c:tx>
            <c:strRef>
              <c:f>'02.Chart'!$I$4</c:f>
              <c:strCache>
                <c:ptCount val="1"/>
                <c:pt idx="0">
                  <c:v>Phòng KD</c:v>
                </c:pt>
              </c:strCache>
            </c:strRef>
          </c:tx>
          <c:spPr>
            <a:ln cmpd="sng">
              <a:solidFill>
                <a:srgbClr val="FBBC04"/>
              </a:solidFill>
            </a:ln>
          </c:spPr>
          <c:marker>
            <c:symbol val="none"/>
          </c:marker>
          <c:cat>
            <c:multiLvlStrRef>
              <c:f>'02.Chart'!$J$1:$N$1</c:f>
            </c:multiLvlStrRef>
          </c:cat>
          <c:val>
            <c:numRef>
              <c:f>'02.Chart'!$J$4:$N$4</c:f>
              <c:numCache>
                <c:formatCode>General</c:formatCode>
                <c:ptCount val="5"/>
                <c:pt idx="0">
                  <c:v>34</c:v>
                </c:pt>
                <c:pt idx="1">
                  <c:v>245</c:v>
                </c:pt>
                <c:pt idx="2">
                  <c:v>37</c:v>
                </c:pt>
                <c:pt idx="3">
                  <c:v>328</c:v>
                </c:pt>
              </c:numCache>
            </c:numRef>
          </c:val>
          <c:smooth val="1"/>
        </c:ser>
        <c:marker val="1"/>
        <c:axId val="401914880"/>
        <c:axId val="401921152"/>
      </c:lineChart>
      <c:catAx>
        <c:axId val="401914880"/>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cross"/>
        <c:tickLblPos val="nextTo"/>
        <c:txPr>
          <a:bodyPr/>
          <a:lstStyle/>
          <a:p>
            <a:pPr lvl="0">
              <a:defRPr b="0" i="0">
                <a:solidFill>
                  <a:srgbClr val="000000"/>
                </a:solidFill>
                <a:latin typeface="+mn-lt"/>
              </a:defRPr>
            </a:pPr>
            <a:endParaRPr lang="en-US"/>
          </a:p>
        </c:txPr>
        <c:crossAx val="401921152"/>
        <c:crosses val="autoZero"/>
        <c:lblAlgn val="ctr"/>
        <c:lblOffset val="100"/>
      </c:catAx>
      <c:valAx>
        <c:axId val="401921152"/>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401914880"/>
        <c:crosses val="autoZero"/>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en-US" sz="1600" b="1" i="0">
                <a:solidFill>
                  <a:srgbClr val="434343"/>
                </a:solidFill>
                <a:latin typeface="serif"/>
              </a:rPr>
              <a:t>Báo cáo tần suất về sớm theo Phòng/ Ban</a:t>
            </a:r>
          </a:p>
        </c:rich>
      </c:tx>
      <c:layout/>
    </c:title>
    <c:plotArea>
      <c:layout/>
      <c:doughnutChart>
        <c:varyColors val="1"/>
        <c:ser>
          <c:idx val="0"/>
          <c:order val="0"/>
          <c:tx>
            <c:strRef>
              <c:f>'02.Chart'!$B$23</c:f>
              <c:strCache>
                <c:ptCount val="1"/>
                <c:pt idx="0">
                  <c:v>Tần suất về sớm</c:v>
                </c:pt>
              </c:strCache>
            </c:strRef>
          </c:tx>
          <c:dPt>
            <c:idx val="0"/>
            <c:spPr>
              <a:solidFill>
                <a:srgbClr val="F6B26B"/>
              </a:solidFill>
            </c:spPr>
          </c:dPt>
          <c:dPt>
            <c:idx val="1"/>
            <c:explosion val="10"/>
            <c:spPr>
              <a:solidFill>
                <a:srgbClr val="6FA8DC"/>
              </a:solidFill>
            </c:spPr>
          </c:dPt>
          <c:dPt>
            <c:idx val="2"/>
            <c:spPr>
              <a:solidFill>
                <a:srgbClr val="D5A6BD"/>
              </a:solidFill>
            </c:spPr>
          </c:dPt>
          <c:cat>
            <c:strRef>
              <c:f>'02.Chart'!$A$24:$A$26</c:f>
              <c:strCache>
                <c:ptCount val="3"/>
                <c:pt idx="0">
                  <c:v>Phòng HCNS</c:v>
                </c:pt>
                <c:pt idx="1">
                  <c:v>Phòng KD</c:v>
                </c:pt>
                <c:pt idx="2">
                  <c:v>Phòng TCKT</c:v>
                </c:pt>
              </c:strCache>
            </c:strRef>
          </c:cat>
          <c:val>
            <c:numRef>
              <c:f>'02.Chart'!$B$24:$B$26</c:f>
              <c:numCache>
                <c:formatCode>General</c:formatCode>
                <c:ptCount val="3"/>
                <c:pt idx="0">
                  <c:v>13</c:v>
                </c:pt>
                <c:pt idx="1">
                  <c:v>37</c:v>
                </c:pt>
                <c:pt idx="2">
                  <c:v>27</c:v>
                </c:pt>
              </c:numCache>
            </c:numRef>
          </c:val>
        </c:ser>
        <c:firstSliceAng val="0"/>
        <c:holeSize val="15"/>
      </c:doughnutChart>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en-US" sz="1600" b="1" i="0">
                <a:solidFill>
                  <a:srgbClr val="434343"/>
                </a:solidFill>
                <a:latin typeface="serif"/>
              </a:rPr>
              <a:t>Báo cáo tổng thời gian về sớm theo Phòng/ Ban</a:t>
            </a:r>
          </a:p>
        </c:rich>
      </c:tx>
      <c:layout/>
    </c:title>
    <c:plotArea>
      <c:layout/>
      <c:doughnutChart>
        <c:varyColors val="1"/>
        <c:ser>
          <c:idx val="0"/>
          <c:order val="0"/>
          <c:tx>
            <c:strRef>
              <c:f>'02.Chart'!$B$31</c:f>
              <c:strCache>
                <c:ptCount val="1"/>
                <c:pt idx="0">
                  <c:v>Số phút về sớm</c:v>
                </c:pt>
              </c:strCache>
            </c:strRef>
          </c:tx>
          <c:dPt>
            <c:idx val="0"/>
            <c:spPr>
              <a:solidFill>
                <a:srgbClr val="F9CB9C"/>
              </a:solidFill>
            </c:spPr>
          </c:dPt>
          <c:dPt>
            <c:idx val="1"/>
            <c:explosion val="10"/>
            <c:spPr>
              <a:solidFill>
                <a:srgbClr val="3D85C6"/>
              </a:solidFill>
            </c:spPr>
          </c:dPt>
          <c:dPt>
            <c:idx val="2"/>
            <c:spPr>
              <a:solidFill>
                <a:srgbClr val="C27BA0"/>
              </a:solidFill>
            </c:spPr>
          </c:dPt>
          <c:dLbls>
            <c:showVal val="1"/>
            <c:showLeaderLines val="1"/>
          </c:dLbls>
          <c:cat>
            <c:strRef>
              <c:f>'02.Chart'!$A$32:$A$34</c:f>
              <c:strCache>
                <c:ptCount val="3"/>
                <c:pt idx="0">
                  <c:v>Phòng HCNS</c:v>
                </c:pt>
                <c:pt idx="1">
                  <c:v>Phòng KD</c:v>
                </c:pt>
                <c:pt idx="2">
                  <c:v>Phòng TCKT</c:v>
                </c:pt>
              </c:strCache>
            </c:strRef>
          </c:cat>
          <c:val>
            <c:numRef>
              <c:f>'02.Chart'!$B$32:$B$34</c:f>
              <c:numCache>
                <c:formatCode>General</c:formatCode>
                <c:ptCount val="3"/>
                <c:pt idx="0">
                  <c:v>139</c:v>
                </c:pt>
                <c:pt idx="1">
                  <c:v>328</c:v>
                </c:pt>
                <c:pt idx="2">
                  <c:v>288</c:v>
                </c:pt>
              </c:numCache>
            </c:numRef>
          </c:val>
        </c:ser>
        <c:firstSliceAng val="0"/>
        <c:holeSize val="15"/>
      </c:doughnutChart>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757575"/>
                </a:solidFill>
                <a:latin typeface="serif"/>
              </a:defRPr>
            </a:pPr>
            <a:r>
              <a:rPr lang="en-US" sz="1600" b="1" i="0">
                <a:solidFill>
                  <a:srgbClr val="757575"/>
                </a:solidFill>
                <a:latin typeface="serif"/>
              </a:rPr>
              <a:t>TỔNG QUAN CHẤP HÀNH GIỜ GIẤC TẠI CÔNG TY THEO GIỚI TÍNH</a:t>
            </a:r>
          </a:p>
        </c:rich>
      </c:tx>
      <c:layout/>
    </c:title>
    <c:plotArea>
      <c:layout/>
      <c:lineChart>
        <c:grouping val="standard"/>
        <c:ser>
          <c:idx val="0"/>
          <c:order val="0"/>
          <c:tx>
            <c:strRef>
              <c:f>'02.Chart'!$A$38</c:f>
              <c:strCache>
                <c:ptCount val="1"/>
                <c:pt idx="0">
                  <c:v>Giới tính</c:v>
                </c:pt>
              </c:strCache>
            </c:strRef>
          </c:tx>
          <c:spPr>
            <a:ln cmpd="sng">
              <a:solidFill>
                <a:srgbClr val="4285F4"/>
              </a:solidFill>
            </a:ln>
          </c:spPr>
          <c:marker>
            <c:symbol val="none"/>
          </c:marker>
          <c:cat>
            <c:multiLvlStrRef>
              <c:f>'02.Chart'!$B$37:$F$37</c:f>
            </c:multiLvlStrRef>
          </c:cat>
          <c:val>
            <c:numRef>
              <c:f>'02.Chart'!$B$38:$F$38</c:f>
              <c:numCache>
                <c:formatCode>General</c:formatCode>
                <c:ptCount val="5"/>
                <c:pt idx="0">
                  <c:v>0</c:v>
                </c:pt>
                <c:pt idx="1">
                  <c:v>0</c:v>
                </c:pt>
                <c:pt idx="2">
                  <c:v>0</c:v>
                </c:pt>
                <c:pt idx="3">
                  <c:v>0</c:v>
                </c:pt>
              </c:numCache>
            </c:numRef>
          </c:val>
          <c:smooth val="1"/>
        </c:ser>
        <c:ser>
          <c:idx val="1"/>
          <c:order val="1"/>
          <c:tx>
            <c:strRef>
              <c:f>'02.Chart'!$A$39</c:f>
              <c:strCache>
                <c:ptCount val="1"/>
                <c:pt idx="0">
                  <c:v>Nam</c:v>
                </c:pt>
              </c:strCache>
            </c:strRef>
          </c:tx>
          <c:spPr>
            <a:ln cmpd="sng">
              <a:solidFill>
                <a:srgbClr val="EA4335"/>
              </a:solidFill>
            </a:ln>
          </c:spPr>
          <c:marker>
            <c:symbol val="none"/>
          </c:marker>
          <c:cat>
            <c:multiLvlStrRef>
              <c:f>'02.Chart'!$B$37:$F$37</c:f>
            </c:multiLvlStrRef>
          </c:cat>
          <c:val>
            <c:numRef>
              <c:f>'02.Chart'!$B$39:$F$39</c:f>
              <c:numCache>
                <c:formatCode>General</c:formatCode>
                <c:ptCount val="5"/>
                <c:pt idx="0">
                  <c:v>17</c:v>
                </c:pt>
                <c:pt idx="1">
                  <c:v>135</c:v>
                </c:pt>
                <c:pt idx="2">
                  <c:v>19</c:v>
                </c:pt>
                <c:pt idx="3">
                  <c:v>109</c:v>
                </c:pt>
              </c:numCache>
            </c:numRef>
          </c:val>
          <c:smooth val="1"/>
        </c:ser>
        <c:marker val="1"/>
        <c:axId val="402559744"/>
        <c:axId val="402561664"/>
      </c:lineChart>
      <c:catAx>
        <c:axId val="402559744"/>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none"/>
        <c:tickLblPos val="nextTo"/>
        <c:txPr>
          <a:bodyPr/>
          <a:lstStyle/>
          <a:p>
            <a:pPr lvl="0">
              <a:defRPr b="0" i="0">
                <a:solidFill>
                  <a:srgbClr val="000000"/>
                </a:solidFill>
                <a:latin typeface="+mn-lt"/>
              </a:defRPr>
            </a:pPr>
            <a:endParaRPr lang="en-US"/>
          </a:p>
        </c:txPr>
        <c:crossAx val="402561664"/>
        <c:crosses val="autoZero"/>
        <c:lblAlgn val="ctr"/>
        <c:lblOffset val="100"/>
      </c:catAx>
      <c:valAx>
        <c:axId val="402561664"/>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402559744"/>
        <c:crosses val="autoZero"/>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Tần suất đi muôn và Tổng thời gian đi muộn theo giới tính</a:t>
            </a:r>
          </a:p>
        </c:rich>
      </c:tx>
      <c:layout/>
    </c:title>
    <c:plotArea>
      <c:layout/>
      <c:barChart>
        <c:barDir val="bar"/>
        <c:grouping val="stacked"/>
        <c:ser>
          <c:idx val="0"/>
          <c:order val="0"/>
          <c:tx>
            <c:strRef>
              <c:f>'02.Chart'!$B$46</c:f>
              <c:strCache>
                <c:ptCount val="1"/>
              </c:strCache>
            </c:strRef>
          </c:tx>
          <c:spPr>
            <a:solidFill>
              <a:srgbClr val="C27BA0"/>
            </a:solidFill>
            <a:ln cmpd="sng">
              <a:solidFill>
                <a:srgbClr val="000000"/>
              </a:solidFill>
            </a:ln>
          </c:spPr>
          <c:dPt>
            <c:idx val="0"/>
            <c:spPr>
              <a:solidFill>
                <a:srgbClr val="A64D79"/>
              </a:solidFill>
              <a:ln cmpd="sng">
                <a:solidFill>
                  <a:srgbClr val="000000"/>
                </a:solidFill>
              </a:ln>
            </c:spPr>
          </c:dPt>
          <c:dPt>
            <c:idx val="1"/>
            <c:spPr>
              <a:solidFill>
                <a:srgbClr val="A64D79"/>
              </a:solidFill>
              <a:ln cmpd="sng">
                <a:solidFill>
                  <a:srgbClr val="000000"/>
                </a:solidFill>
              </a:ln>
            </c:spPr>
          </c:dPt>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rgbClr val="B6D7A8"/>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402608512"/>
        <c:axId val="402610432"/>
      </c:barChart>
      <c:catAx>
        <c:axId val="402608512"/>
        <c:scaling>
          <c:orientation val="maxMin"/>
        </c:scaling>
        <c:axPos val="l"/>
        <c:title>
          <c:tx>
            <c:rich>
              <a:bodyPr/>
              <a:lstStyle/>
              <a:p>
                <a:pPr lvl="0">
                  <a:defRPr b="0">
                    <a:solidFill>
                      <a:srgbClr val="000000"/>
                    </a:solidFill>
                    <a:latin typeface="+mn-lt"/>
                  </a:defRPr>
                </a:pPr>
                <a:endParaRPr lang="en-US"/>
              </a:p>
            </c:rich>
          </c:tx>
          <c:layout/>
        </c:title>
        <c:numFmt formatCode="General" sourceLinked="1"/>
        <c:majorTickMark val="none"/>
        <c:tickLblPos val="nextTo"/>
        <c:txPr>
          <a:bodyPr/>
          <a:lstStyle/>
          <a:p>
            <a:pPr lvl="0">
              <a:defRPr b="0" i="0">
                <a:solidFill>
                  <a:srgbClr val="000000"/>
                </a:solidFill>
                <a:latin typeface="+mn-lt"/>
              </a:defRPr>
            </a:pPr>
            <a:endParaRPr lang="en-US"/>
          </a:p>
        </c:txPr>
        <c:crossAx val="402610432"/>
        <c:crosses val="autoZero"/>
        <c:lblAlgn val="ctr"/>
        <c:lblOffset val="100"/>
      </c:catAx>
      <c:valAx>
        <c:axId val="402610432"/>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layout/>
        </c:title>
        <c:numFmt formatCode="General" sourceLinked="1"/>
        <c:majorTickMark val="cross"/>
        <c:tickLblPos val="nextTo"/>
        <c:spPr>
          <a:ln/>
        </c:spPr>
        <c:txPr>
          <a:bodyPr/>
          <a:lstStyle/>
          <a:p>
            <a:pPr lvl="0">
              <a:defRPr b="0" i="0">
                <a:solidFill>
                  <a:srgbClr val="000000"/>
                </a:solidFill>
                <a:latin typeface="+mn-lt"/>
              </a:defRPr>
            </a:pPr>
            <a:endParaRPr lang="en-US"/>
          </a:p>
        </c:txPr>
        <c:crossAx val="402608512"/>
        <c:crosses val="max"/>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Tần suất đi muôn và Tổng thời gian đi muộn theo giới tính</a:t>
            </a:r>
          </a:p>
        </c:rich>
      </c:tx>
      <c:layout/>
    </c:title>
    <c:plotArea>
      <c:layout/>
      <c:barChart>
        <c:barDir val="bar"/>
        <c:grouping val="stacked"/>
        <c:ser>
          <c:idx val="0"/>
          <c:order val="0"/>
          <c:tx>
            <c:strRef>
              <c:f>'02.Chart'!$B$46</c:f>
              <c:strCache>
                <c:ptCount val="1"/>
              </c:strCache>
            </c:strRef>
          </c:tx>
          <c:spPr>
            <a:solidFill>
              <a:srgbClr val="A64D79"/>
            </a:solidFill>
            <a:ln cmpd="sng">
              <a:solidFill>
                <a:srgbClr val="000000"/>
              </a:solidFill>
            </a:ln>
          </c:spPr>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chemeClr val="accent6"/>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402639872"/>
        <c:axId val="402662528"/>
      </c:barChart>
      <c:catAx>
        <c:axId val="402639872"/>
        <c:scaling>
          <c:orientation val="maxMin"/>
        </c:scaling>
        <c:axPos val="l"/>
        <c:title>
          <c:tx>
            <c:rich>
              <a:bodyPr/>
              <a:lstStyle/>
              <a:p>
                <a:pPr lvl="0">
                  <a:defRPr b="0">
                    <a:solidFill>
                      <a:srgbClr val="000000"/>
                    </a:solidFill>
                    <a:latin typeface="+mn-lt"/>
                  </a:defRPr>
                </a:pPr>
                <a:endParaRPr lang="en-US"/>
              </a:p>
            </c:rich>
          </c:tx>
          <c:layout/>
        </c:title>
        <c:numFmt formatCode="General" sourceLinked="1"/>
        <c:majorTickMark val="none"/>
        <c:tickLblPos val="nextTo"/>
        <c:txPr>
          <a:bodyPr/>
          <a:lstStyle/>
          <a:p>
            <a:pPr lvl="0">
              <a:defRPr b="0" i="0">
                <a:solidFill>
                  <a:srgbClr val="000000"/>
                </a:solidFill>
                <a:latin typeface="+mn-lt"/>
              </a:defRPr>
            </a:pPr>
            <a:endParaRPr lang="en-US"/>
          </a:p>
        </c:txPr>
        <c:crossAx val="402662528"/>
        <c:crosses val="autoZero"/>
        <c:lblAlgn val="ctr"/>
        <c:lblOffset val="100"/>
      </c:catAx>
      <c:valAx>
        <c:axId val="402662528"/>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layout/>
        </c:title>
        <c:numFmt formatCode="General" sourceLinked="1"/>
        <c:majorTickMark val="cross"/>
        <c:tickLblPos val="nextTo"/>
        <c:spPr>
          <a:ln/>
        </c:spPr>
        <c:txPr>
          <a:bodyPr/>
          <a:lstStyle/>
          <a:p>
            <a:pPr lvl="0">
              <a:defRPr b="0" i="0">
                <a:solidFill>
                  <a:srgbClr val="000000"/>
                </a:solidFill>
                <a:latin typeface="+mn-lt"/>
              </a:defRPr>
            </a:pPr>
            <a:endParaRPr lang="en-US"/>
          </a:p>
        </c:txPr>
        <c:crossAx val="402639872"/>
        <c:crosses val="max"/>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số lần đi muộn theo Phòng/ Ban</a:t>
            </a:r>
          </a:p>
        </c:rich>
      </c:tx>
    </c:title>
    <c:plotArea>
      <c:layout/>
      <c:barChart>
        <c:barDir val="col"/>
        <c:grouping val="clustered"/>
        <c:ser>
          <c:idx val="0"/>
          <c:order val="0"/>
          <c:tx>
            <c:strRef>
              <c:f>'02.Chart'!$B$1</c:f>
              <c:strCache>
                <c:ptCount val="1"/>
                <c:pt idx="0">
                  <c:v>SUM of Tổng số lần vào trễ</c:v>
                </c:pt>
              </c:strCache>
            </c:strRef>
          </c:tx>
          <c:spPr>
            <a:solidFill>
              <a:schemeClr val="accent1"/>
            </a:solidFill>
            <a:ln cmpd="sng">
              <a:solidFill>
                <a:srgbClr val="000000"/>
              </a:solidFill>
            </a:ln>
          </c:spPr>
          <c:dPt>
            <c:idx val="0"/>
            <c:spPr>
              <a:solidFill>
                <a:srgbClr val="F9CB9C"/>
              </a:solidFill>
              <a:ln cmpd="sng">
                <a:solidFill>
                  <a:srgbClr val="000000"/>
                </a:solidFill>
              </a:ln>
            </c:spPr>
          </c:dPt>
          <c:dPt>
            <c:idx val="1"/>
            <c:spPr>
              <a:solidFill>
                <a:srgbClr val="6FA8DC"/>
              </a:solidFill>
              <a:ln cmpd="sng">
                <a:solidFill>
                  <a:srgbClr val="000000"/>
                </a:solidFill>
              </a:ln>
            </c:spPr>
          </c:dPt>
          <c:dPt>
            <c:idx val="2"/>
            <c:spPr>
              <a:solidFill>
                <a:srgbClr val="D5A6BD"/>
              </a:solidFill>
              <a:ln cmpd="sng">
                <a:solidFill>
                  <a:srgbClr val="000000"/>
                </a:solidFill>
              </a:ln>
            </c:spPr>
          </c:dPt>
          <c:dLbls>
            <c:numFmt formatCode="General" sourceLinked="0"/>
            <c:txPr>
              <a:bodyPr/>
              <a:lstStyle/>
              <a:p>
                <a:pPr lvl="0">
                  <a:defRPr b="1" i="0"/>
                </a:pPr>
                <a:endParaRPr lang="en-US"/>
              </a:p>
            </c:txPr>
            <c:showVal val="1"/>
          </c:dLbls>
          <c:cat>
            <c:strRef>
              <c:f>'02.Chart'!$A$2:$A$4</c:f>
              <c:strCache>
                <c:ptCount val="3"/>
                <c:pt idx="0">
                  <c:v>Phòng HCNS</c:v>
                </c:pt>
                <c:pt idx="1">
                  <c:v>Phòng KD</c:v>
                </c:pt>
                <c:pt idx="2">
                  <c:v>Phòng TCKT</c:v>
                </c:pt>
              </c:strCache>
            </c:strRef>
          </c:cat>
          <c:val>
            <c:numRef>
              <c:f>'02.Chart'!$B$2:$B$4</c:f>
              <c:numCache>
                <c:formatCode>General</c:formatCode>
                <c:ptCount val="3"/>
                <c:pt idx="0">
                  <c:v>12</c:v>
                </c:pt>
                <c:pt idx="1">
                  <c:v>34</c:v>
                </c:pt>
                <c:pt idx="2">
                  <c:v>20</c:v>
                </c:pt>
              </c:numCache>
            </c:numRef>
          </c:val>
        </c:ser>
        <c:axId val="403322368"/>
        <c:axId val="403324288"/>
      </c:barChart>
      <c:catAx>
        <c:axId val="403322368"/>
        <c:scaling>
          <c:orientation val="minMax"/>
        </c:scaling>
        <c:axPos val="b"/>
        <c:title>
          <c:tx>
            <c:rich>
              <a:bodyPr/>
              <a:lstStyle/>
              <a:p>
                <a:pPr lvl="0">
                  <a:defRPr b="0">
                    <a:solidFill>
                      <a:srgbClr val="000000"/>
                    </a:solidFill>
                    <a:latin typeface="+mn-lt"/>
                  </a:defRPr>
                </a:pPr>
                <a:endParaRPr lang="en-US"/>
              </a:p>
            </c:rich>
          </c:tx>
        </c:title>
        <c:numFmt formatCode="General" sourceLinked="1"/>
        <c:majorTickMark val="cross"/>
        <c:tickLblPos val="nextTo"/>
        <c:txPr>
          <a:bodyPr/>
          <a:lstStyle/>
          <a:p>
            <a:pPr lvl="0">
              <a:defRPr b="0" i="0">
                <a:solidFill>
                  <a:srgbClr val="000000"/>
                </a:solidFill>
                <a:latin typeface="+mn-lt"/>
              </a:defRPr>
            </a:pPr>
            <a:endParaRPr lang="en-US"/>
          </a:p>
        </c:txPr>
        <c:crossAx val="403324288"/>
        <c:crosses val="autoZero"/>
        <c:lblAlgn val="ctr"/>
        <c:lblOffset val="100"/>
      </c:catAx>
      <c:valAx>
        <c:axId val="403324288"/>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403322368"/>
        <c:crosses val="autoZero"/>
        <c:crossBetween val="between"/>
      </c:valAx>
    </c:plotArea>
    <c:plotVisOnly val="1"/>
  </c:chart>
  <c:printSettings>
    <c:headerFooter/>
    <c:pageMargins b="0.75000000000000022" l="0.70000000000000018" r="0.70000000000000018" t="0.75000000000000022" header="0.3000000000000001" footer="0.3000000000000001"/>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thời gian đi muộn theo Phòng/ Ban (ĐVT: Phút)</a:t>
            </a:r>
          </a:p>
        </c:rich>
      </c:tx>
    </c:title>
    <c:plotArea>
      <c:layout/>
      <c:barChart>
        <c:barDir val="col"/>
        <c:grouping val="clustered"/>
        <c:ser>
          <c:idx val="0"/>
          <c:order val="0"/>
          <c:tx>
            <c:strRef>
              <c:f>'02.Chart'!$B$9</c:f>
              <c:strCache>
                <c:ptCount val="1"/>
                <c:pt idx="0">
                  <c:v>SUM of Tổng số phút vào trễ</c:v>
                </c:pt>
              </c:strCache>
            </c:strRef>
          </c:tx>
          <c:spPr>
            <a:solidFill>
              <a:schemeClr val="accent1"/>
            </a:solidFill>
            <a:ln cmpd="sng">
              <a:solidFill>
                <a:srgbClr val="000000"/>
              </a:solidFill>
            </a:ln>
          </c:spPr>
          <c:dPt>
            <c:idx val="0"/>
            <c:spPr>
              <a:solidFill>
                <a:srgbClr val="F9CB9C"/>
              </a:solidFill>
              <a:ln cmpd="sng">
                <a:solidFill>
                  <a:srgbClr val="000000"/>
                </a:solidFill>
              </a:ln>
            </c:spPr>
          </c:dPt>
          <c:dPt>
            <c:idx val="1"/>
            <c:spPr>
              <a:solidFill>
                <a:srgbClr val="6FA8DC"/>
              </a:solidFill>
              <a:ln cmpd="sng">
                <a:solidFill>
                  <a:srgbClr val="000000"/>
                </a:solidFill>
              </a:ln>
            </c:spPr>
          </c:dPt>
          <c:dPt>
            <c:idx val="2"/>
            <c:spPr>
              <a:solidFill>
                <a:srgbClr val="D5A6BD"/>
              </a:solidFill>
              <a:ln cmpd="sng">
                <a:solidFill>
                  <a:srgbClr val="000000"/>
                </a:solidFill>
              </a:ln>
            </c:spPr>
          </c:dPt>
          <c:dLbls>
            <c:txPr>
              <a:bodyPr/>
              <a:lstStyle/>
              <a:p>
                <a:pPr lvl="0">
                  <a:defRPr b="1" i="0"/>
                </a:pPr>
                <a:endParaRPr lang="en-US"/>
              </a:p>
            </c:txPr>
            <c:showVal val="1"/>
          </c:dLbls>
          <c:trendline>
            <c:spPr>
              <a:ln w="19050">
                <a:solidFill>
                  <a:srgbClr val="000000">
                    <a:alpha val="0"/>
                  </a:srgbClr>
                </a:solidFill>
              </a:ln>
            </c:spPr>
            <c:trendlineType val="linear"/>
          </c:trendline>
          <c:cat>
            <c:strRef>
              <c:f>'02.Chart'!$A$10:$A$12</c:f>
              <c:strCache>
                <c:ptCount val="3"/>
                <c:pt idx="0">
                  <c:v>Phòng HCNS</c:v>
                </c:pt>
                <c:pt idx="1">
                  <c:v>Phòng KD</c:v>
                </c:pt>
                <c:pt idx="2">
                  <c:v>Phòng TCKT</c:v>
                </c:pt>
              </c:strCache>
            </c:strRef>
          </c:cat>
          <c:val>
            <c:numRef>
              <c:f>'02.Chart'!$B$10:$B$12</c:f>
              <c:numCache>
                <c:formatCode>General</c:formatCode>
                <c:ptCount val="3"/>
                <c:pt idx="0">
                  <c:v>100</c:v>
                </c:pt>
                <c:pt idx="1">
                  <c:v>245</c:v>
                </c:pt>
                <c:pt idx="2">
                  <c:v>228</c:v>
                </c:pt>
              </c:numCache>
            </c:numRef>
          </c:val>
        </c:ser>
        <c:axId val="403367424"/>
        <c:axId val="403369344"/>
      </c:barChart>
      <c:catAx>
        <c:axId val="403367424"/>
        <c:scaling>
          <c:orientation val="minMax"/>
        </c:scaling>
        <c:axPos val="b"/>
        <c:title>
          <c:tx>
            <c:rich>
              <a:bodyPr/>
              <a:lstStyle/>
              <a:p>
                <a:pPr lvl="0">
                  <a:defRPr b="0">
                    <a:solidFill>
                      <a:srgbClr val="000000"/>
                    </a:solidFill>
                    <a:latin typeface="+mn-lt"/>
                  </a:defRPr>
                </a:pPr>
                <a:endParaRPr lang="en-US"/>
              </a:p>
            </c:rich>
          </c:tx>
        </c:title>
        <c:numFmt formatCode="General" sourceLinked="1"/>
        <c:majorTickMark val="none"/>
        <c:tickLblPos val="nextTo"/>
        <c:txPr>
          <a:bodyPr/>
          <a:lstStyle/>
          <a:p>
            <a:pPr lvl="0">
              <a:defRPr b="0" i="0">
                <a:solidFill>
                  <a:srgbClr val="000000"/>
                </a:solidFill>
                <a:latin typeface="+mn-lt"/>
              </a:defRPr>
            </a:pPr>
            <a:endParaRPr lang="en-US"/>
          </a:p>
        </c:txPr>
        <c:crossAx val="403369344"/>
        <c:crosses val="autoZero"/>
        <c:lblAlgn val="ctr"/>
        <c:lblOffset val="100"/>
      </c:catAx>
      <c:valAx>
        <c:axId val="403369344"/>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403367424"/>
        <c:crosses val="autoZero"/>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Phòng HCNS, Phòng KD, Phòng TCKT và Tổng cộng</a:t>
            </a:r>
          </a:p>
        </c:rich>
      </c:tx>
    </c:title>
    <c:plotArea>
      <c:layout/>
      <c:lineChart>
        <c:grouping val="standard"/>
        <c:ser>
          <c:idx val="0"/>
          <c:order val="0"/>
          <c:tx>
            <c:strRef>
              <c:f>'02.Chart'!$I$2</c:f>
              <c:strCache>
                <c:ptCount val="1"/>
                <c:pt idx="0">
                  <c:v>Phòng/ban</c:v>
                </c:pt>
              </c:strCache>
            </c:strRef>
          </c:tx>
          <c:spPr>
            <a:ln cmpd="sng">
              <a:solidFill>
                <a:srgbClr val="4285F4"/>
              </a:solidFill>
            </a:ln>
          </c:spPr>
          <c:marker>
            <c:symbol val="none"/>
          </c:marker>
          <c:cat>
            <c:multiLvlStrRef>
              <c:f>'02.Chart'!$J$1:$N$1</c:f>
            </c:multiLvlStrRef>
          </c:cat>
          <c:val>
            <c:numRef>
              <c:f>'02.Chart'!$J$2:$N$2</c:f>
              <c:numCache>
                <c:formatCode>General</c:formatCode>
                <c:ptCount val="5"/>
                <c:pt idx="0">
                  <c:v>0</c:v>
                </c:pt>
                <c:pt idx="1">
                  <c:v>0</c:v>
                </c:pt>
                <c:pt idx="2">
                  <c:v>0</c:v>
                </c:pt>
                <c:pt idx="3">
                  <c:v>0</c:v>
                </c:pt>
              </c:numCache>
            </c:numRef>
          </c:val>
          <c:smooth val="1"/>
        </c:ser>
        <c:ser>
          <c:idx val="1"/>
          <c:order val="1"/>
          <c:tx>
            <c:strRef>
              <c:f>'02.Chart'!$I$3</c:f>
              <c:strCache>
                <c:ptCount val="1"/>
                <c:pt idx="0">
                  <c:v>Phòng HCNS</c:v>
                </c:pt>
              </c:strCache>
            </c:strRef>
          </c:tx>
          <c:spPr>
            <a:ln cmpd="sng">
              <a:solidFill>
                <a:srgbClr val="EA4335"/>
              </a:solidFill>
            </a:ln>
          </c:spPr>
          <c:marker>
            <c:symbol val="none"/>
          </c:marker>
          <c:cat>
            <c:multiLvlStrRef>
              <c:f>'02.Chart'!$J$1:$N$1</c:f>
            </c:multiLvlStrRef>
          </c:cat>
          <c:val>
            <c:numRef>
              <c:f>'02.Chart'!$J$3:$N$3</c:f>
              <c:numCache>
                <c:formatCode>General</c:formatCode>
                <c:ptCount val="5"/>
                <c:pt idx="0">
                  <c:v>12</c:v>
                </c:pt>
                <c:pt idx="1">
                  <c:v>100</c:v>
                </c:pt>
                <c:pt idx="2">
                  <c:v>13</c:v>
                </c:pt>
                <c:pt idx="3">
                  <c:v>139</c:v>
                </c:pt>
              </c:numCache>
            </c:numRef>
          </c:val>
          <c:smooth val="1"/>
        </c:ser>
        <c:ser>
          <c:idx val="2"/>
          <c:order val="2"/>
          <c:tx>
            <c:strRef>
              <c:f>'02.Chart'!$I$4</c:f>
              <c:strCache>
                <c:ptCount val="1"/>
                <c:pt idx="0">
                  <c:v>Phòng KD</c:v>
                </c:pt>
              </c:strCache>
            </c:strRef>
          </c:tx>
          <c:spPr>
            <a:ln cmpd="sng">
              <a:solidFill>
                <a:srgbClr val="FBBC04"/>
              </a:solidFill>
            </a:ln>
          </c:spPr>
          <c:marker>
            <c:symbol val="none"/>
          </c:marker>
          <c:cat>
            <c:multiLvlStrRef>
              <c:f>'02.Chart'!$J$1:$N$1</c:f>
            </c:multiLvlStrRef>
          </c:cat>
          <c:val>
            <c:numRef>
              <c:f>'02.Chart'!$J$4:$N$4</c:f>
              <c:numCache>
                <c:formatCode>General</c:formatCode>
                <c:ptCount val="5"/>
                <c:pt idx="0">
                  <c:v>34</c:v>
                </c:pt>
                <c:pt idx="1">
                  <c:v>245</c:v>
                </c:pt>
                <c:pt idx="2">
                  <c:v>37</c:v>
                </c:pt>
                <c:pt idx="3">
                  <c:v>328</c:v>
                </c:pt>
              </c:numCache>
            </c:numRef>
          </c:val>
          <c:smooth val="1"/>
        </c:ser>
        <c:marker val="1"/>
        <c:axId val="403285120"/>
        <c:axId val="403287040"/>
      </c:lineChart>
      <c:catAx>
        <c:axId val="403285120"/>
        <c:scaling>
          <c:orientation val="minMax"/>
        </c:scaling>
        <c:axPos val="b"/>
        <c:title>
          <c:tx>
            <c:rich>
              <a:bodyPr/>
              <a:lstStyle/>
              <a:p>
                <a:pPr lvl="0">
                  <a:defRPr b="0" i="0">
                    <a:solidFill>
                      <a:srgbClr val="000000"/>
                    </a:solidFill>
                    <a:latin typeface="+mn-lt"/>
                  </a:defRPr>
                </a:pPr>
                <a:r>
                  <a:rPr lang="en-US" b="0" i="0">
                    <a:solidFill>
                      <a:srgbClr val="000000"/>
                    </a:solidFill>
                    <a:latin typeface="+mn-lt"/>
                  </a:rPr>
                  <a:t>Phòng/ban</a:t>
                </a:r>
              </a:p>
            </c:rich>
          </c:tx>
        </c:title>
        <c:numFmt formatCode="General" sourceLinked="1"/>
        <c:majorTickMark val="none"/>
        <c:tickLblPos val="nextTo"/>
        <c:txPr>
          <a:bodyPr/>
          <a:lstStyle/>
          <a:p>
            <a:pPr lvl="0">
              <a:defRPr b="0" i="0">
                <a:solidFill>
                  <a:srgbClr val="000000"/>
                </a:solidFill>
                <a:latin typeface="+mn-lt"/>
              </a:defRPr>
            </a:pPr>
            <a:endParaRPr lang="en-US"/>
          </a:p>
        </c:txPr>
        <c:crossAx val="403287040"/>
        <c:crosses val="autoZero"/>
        <c:lblAlgn val="ctr"/>
        <c:lblOffset val="100"/>
      </c:catAx>
      <c:valAx>
        <c:axId val="403287040"/>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403285120"/>
        <c:crosses val="autoZero"/>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Tần suất về sớm</a:t>
            </a:r>
          </a:p>
        </c:rich>
      </c:tx>
    </c:title>
    <c:view3D>
      <c:rotX val="50"/>
      <c:perspective val="0"/>
    </c:view3D>
    <c:plotArea>
      <c:layout/>
      <c:pie3DChart>
        <c:varyColors val="1"/>
        <c:ser>
          <c:idx val="0"/>
          <c:order val="0"/>
          <c:tx>
            <c:strRef>
              <c:f>'02.Chart'!$B$23</c:f>
              <c:strCache>
                <c:ptCount val="1"/>
                <c:pt idx="0">
                  <c:v>Tần suất về sớm</c:v>
                </c:pt>
              </c:strCache>
            </c:strRef>
          </c:tx>
          <c:dPt>
            <c:idx val="0"/>
            <c:spPr>
              <a:solidFill>
                <a:srgbClr val="4285F4"/>
              </a:solidFill>
            </c:spPr>
          </c:dPt>
          <c:dPt>
            <c:idx val="1"/>
            <c:spPr>
              <a:solidFill>
                <a:srgbClr val="EA4335"/>
              </a:solidFill>
            </c:spPr>
          </c:dPt>
          <c:dPt>
            <c:idx val="2"/>
            <c:spPr>
              <a:solidFill>
                <a:srgbClr val="FBBC04"/>
              </a:solidFill>
            </c:spPr>
          </c:dPt>
          <c:cat>
            <c:strRef>
              <c:f>'02.Chart'!$A$24:$A$26</c:f>
              <c:strCache>
                <c:ptCount val="3"/>
                <c:pt idx="0">
                  <c:v>Phòng HCNS</c:v>
                </c:pt>
                <c:pt idx="1">
                  <c:v>Phòng KD</c:v>
                </c:pt>
                <c:pt idx="2">
                  <c:v>Phòng TCKT</c:v>
                </c:pt>
              </c:strCache>
            </c:strRef>
          </c:cat>
          <c:val>
            <c:numRef>
              <c:f>'02.Chart'!$B$24:$B$26</c:f>
              <c:numCache>
                <c:formatCode>General</c:formatCode>
                <c:ptCount val="3"/>
                <c:pt idx="0">
                  <c:v>13</c:v>
                </c:pt>
                <c:pt idx="1">
                  <c:v>37</c:v>
                </c:pt>
                <c:pt idx="2">
                  <c:v>27</c:v>
                </c:pt>
              </c:numCache>
            </c:numRef>
          </c:val>
        </c:ser>
      </c:pie3DChart>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Số phút về sớm</a:t>
            </a:r>
          </a:p>
        </c:rich>
      </c:tx>
    </c:title>
    <c:view3D>
      <c:rotX val="50"/>
      <c:perspective val="0"/>
    </c:view3D>
    <c:plotArea>
      <c:layout/>
      <c:pie3DChart>
        <c:varyColors val="1"/>
        <c:ser>
          <c:idx val="0"/>
          <c:order val="0"/>
          <c:tx>
            <c:strRef>
              <c:f>'02.Chart'!$B$31</c:f>
              <c:strCache>
                <c:ptCount val="1"/>
                <c:pt idx="0">
                  <c:v>Số phút về sớm</c:v>
                </c:pt>
              </c:strCache>
            </c:strRef>
          </c:tx>
          <c:dPt>
            <c:idx val="0"/>
            <c:spPr>
              <a:solidFill>
                <a:srgbClr val="4285F4"/>
              </a:solidFill>
            </c:spPr>
          </c:dPt>
          <c:dPt>
            <c:idx val="1"/>
            <c:spPr>
              <a:solidFill>
                <a:srgbClr val="EA4335"/>
              </a:solidFill>
            </c:spPr>
          </c:dPt>
          <c:dPt>
            <c:idx val="2"/>
            <c:spPr>
              <a:solidFill>
                <a:srgbClr val="FBBC04"/>
              </a:solidFill>
            </c:spPr>
          </c:dPt>
          <c:cat>
            <c:strRef>
              <c:f>'02.Chart'!$A$32:$A$34</c:f>
              <c:strCache>
                <c:ptCount val="3"/>
                <c:pt idx="0">
                  <c:v>Phòng HCNS</c:v>
                </c:pt>
                <c:pt idx="1">
                  <c:v>Phòng KD</c:v>
                </c:pt>
                <c:pt idx="2">
                  <c:v>Phòng TCKT</c:v>
                </c:pt>
              </c:strCache>
            </c:strRef>
          </c:cat>
          <c:val>
            <c:numRef>
              <c:f>'02.Chart'!$B$32:$B$34</c:f>
              <c:numCache>
                <c:formatCode>General</c:formatCode>
                <c:ptCount val="3"/>
                <c:pt idx="0">
                  <c:v>139</c:v>
                </c:pt>
                <c:pt idx="1">
                  <c:v>328</c:v>
                </c:pt>
                <c:pt idx="2">
                  <c:v>288</c:v>
                </c:pt>
              </c:numCache>
            </c:numRef>
          </c:val>
        </c:ser>
      </c:pie3DChart>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Nam, Nữ và Tổng cộng</a:t>
            </a:r>
          </a:p>
        </c:rich>
      </c:tx>
    </c:title>
    <c:plotArea>
      <c:layout/>
      <c:lineChart>
        <c:grouping val="standard"/>
        <c:ser>
          <c:idx val="0"/>
          <c:order val="0"/>
          <c:tx>
            <c:strRef>
              <c:f>'02.Chart'!$A$38</c:f>
              <c:strCache>
                <c:ptCount val="1"/>
                <c:pt idx="0">
                  <c:v>Giới tính</c:v>
                </c:pt>
              </c:strCache>
            </c:strRef>
          </c:tx>
          <c:spPr>
            <a:ln cmpd="sng">
              <a:solidFill>
                <a:srgbClr val="4285F4"/>
              </a:solidFill>
            </a:ln>
          </c:spPr>
          <c:marker>
            <c:symbol val="none"/>
          </c:marker>
          <c:cat>
            <c:multiLvlStrRef>
              <c:f>'02.Chart'!$B$37:$F$37</c:f>
            </c:multiLvlStrRef>
          </c:cat>
          <c:val>
            <c:numRef>
              <c:f>'02.Chart'!$B$38:$F$38</c:f>
              <c:numCache>
                <c:formatCode>General</c:formatCode>
                <c:ptCount val="5"/>
                <c:pt idx="0">
                  <c:v>0</c:v>
                </c:pt>
                <c:pt idx="1">
                  <c:v>0</c:v>
                </c:pt>
                <c:pt idx="2">
                  <c:v>0</c:v>
                </c:pt>
                <c:pt idx="3">
                  <c:v>0</c:v>
                </c:pt>
              </c:numCache>
            </c:numRef>
          </c:val>
          <c:smooth val="1"/>
        </c:ser>
        <c:ser>
          <c:idx val="1"/>
          <c:order val="1"/>
          <c:tx>
            <c:strRef>
              <c:f>'02.Chart'!$A$39</c:f>
              <c:strCache>
                <c:ptCount val="1"/>
                <c:pt idx="0">
                  <c:v>Nam</c:v>
                </c:pt>
              </c:strCache>
            </c:strRef>
          </c:tx>
          <c:spPr>
            <a:ln cmpd="sng">
              <a:solidFill>
                <a:srgbClr val="EA4335"/>
              </a:solidFill>
            </a:ln>
          </c:spPr>
          <c:marker>
            <c:symbol val="none"/>
          </c:marker>
          <c:cat>
            <c:multiLvlStrRef>
              <c:f>'02.Chart'!$B$37:$F$37</c:f>
            </c:multiLvlStrRef>
          </c:cat>
          <c:val>
            <c:numRef>
              <c:f>'02.Chart'!$B$39:$F$39</c:f>
              <c:numCache>
                <c:formatCode>General</c:formatCode>
                <c:ptCount val="5"/>
                <c:pt idx="0">
                  <c:v>17</c:v>
                </c:pt>
                <c:pt idx="1">
                  <c:v>135</c:v>
                </c:pt>
                <c:pt idx="2">
                  <c:v>19</c:v>
                </c:pt>
                <c:pt idx="3">
                  <c:v>109</c:v>
                </c:pt>
              </c:numCache>
            </c:numRef>
          </c:val>
          <c:smooth val="1"/>
        </c:ser>
        <c:marker val="1"/>
        <c:axId val="403523840"/>
        <c:axId val="403538304"/>
      </c:lineChart>
      <c:catAx>
        <c:axId val="403523840"/>
        <c:scaling>
          <c:orientation val="minMax"/>
        </c:scaling>
        <c:axPos val="b"/>
        <c:title>
          <c:tx>
            <c:rich>
              <a:bodyPr/>
              <a:lstStyle/>
              <a:p>
                <a:pPr lvl="0">
                  <a:defRPr b="0" i="0">
                    <a:solidFill>
                      <a:srgbClr val="000000"/>
                    </a:solidFill>
                    <a:latin typeface="+mn-lt"/>
                  </a:defRPr>
                </a:pPr>
                <a:r>
                  <a:rPr lang="en-US" b="0" i="0">
                    <a:solidFill>
                      <a:srgbClr val="000000"/>
                    </a:solidFill>
                    <a:latin typeface="+mn-lt"/>
                  </a:rPr>
                  <a:t>Giới tính</a:t>
                </a:r>
              </a:p>
            </c:rich>
          </c:tx>
        </c:title>
        <c:numFmt formatCode="General" sourceLinked="1"/>
        <c:majorTickMark val="none"/>
        <c:tickLblPos val="nextTo"/>
        <c:txPr>
          <a:bodyPr/>
          <a:lstStyle/>
          <a:p>
            <a:pPr lvl="0">
              <a:defRPr b="0" i="0">
                <a:solidFill>
                  <a:srgbClr val="000000"/>
                </a:solidFill>
                <a:latin typeface="+mn-lt"/>
              </a:defRPr>
            </a:pPr>
            <a:endParaRPr lang="en-US"/>
          </a:p>
        </c:txPr>
        <c:crossAx val="403538304"/>
        <c:crosses val="autoZero"/>
        <c:lblAlgn val="ctr"/>
        <c:lblOffset val="100"/>
      </c:catAx>
      <c:valAx>
        <c:axId val="403538304"/>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403523840"/>
        <c:crosses val="autoZero"/>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vi-VN" b="0" i="0">
                <a:solidFill>
                  <a:srgbClr val="757575"/>
                </a:solidFill>
                <a:latin typeface="+mn-lt"/>
              </a:rPr>
              <a:t>Tần suất đi muôn và Tổng thời gian đi muộn</a:t>
            </a:r>
          </a:p>
        </c:rich>
      </c:tx>
    </c:title>
    <c:plotArea>
      <c:layout/>
      <c:barChart>
        <c:barDir val="bar"/>
        <c:grouping val="stacked"/>
        <c:ser>
          <c:idx val="0"/>
          <c:order val="0"/>
          <c:tx>
            <c:strRef>
              <c:f>'02.Chart'!$B$46</c:f>
              <c:strCache>
                <c:ptCount val="1"/>
              </c:strCache>
            </c:strRef>
          </c:tx>
          <c:spPr>
            <a:solidFill>
              <a:srgbClr val="C27BA0"/>
            </a:solidFill>
            <a:ln cmpd="sng">
              <a:solidFill>
                <a:srgbClr val="000000"/>
              </a:solidFill>
            </a:ln>
          </c:spPr>
          <c:dPt>
            <c:idx val="0"/>
            <c:spPr>
              <a:solidFill>
                <a:srgbClr val="A64D79"/>
              </a:solidFill>
              <a:ln cmpd="sng">
                <a:solidFill>
                  <a:srgbClr val="000000"/>
                </a:solidFill>
              </a:ln>
            </c:spPr>
          </c:dPt>
          <c:dPt>
            <c:idx val="1"/>
            <c:spPr>
              <a:solidFill>
                <a:srgbClr val="A64D79"/>
              </a:solidFill>
              <a:ln cmpd="sng">
                <a:solidFill>
                  <a:srgbClr val="000000"/>
                </a:solidFill>
              </a:ln>
            </c:spPr>
          </c:dPt>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rgbClr val="B6D7A8"/>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403580800"/>
        <c:axId val="403591168"/>
      </c:barChart>
      <c:catAx>
        <c:axId val="403580800"/>
        <c:scaling>
          <c:orientation val="maxMin"/>
        </c:scaling>
        <c:axPos val="l"/>
        <c:title>
          <c:tx>
            <c:rich>
              <a:bodyPr/>
              <a:lstStyle/>
              <a:p>
                <a:pPr lvl="0">
                  <a:defRPr b="0" i="0">
                    <a:solidFill>
                      <a:srgbClr val="000000"/>
                    </a:solidFill>
                    <a:latin typeface="+mn-lt"/>
                  </a:defRPr>
                </a:pPr>
                <a:r>
                  <a:rPr lang="en-US" b="0" i="0">
                    <a:solidFill>
                      <a:srgbClr val="000000"/>
                    </a:solidFill>
                    <a:latin typeface="+mn-lt"/>
                  </a:rPr>
                  <a:t>Giới tính</a:t>
                </a:r>
              </a:p>
            </c:rich>
          </c:tx>
        </c:title>
        <c:numFmt formatCode="General" sourceLinked="1"/>
        <c:majorTickMark val="none"/>
        <c:tickLblPos val="nextTo"/>
        <c:txPr>
          <a:bodyPr/>
          <a:lstStyle/>
          <a:p>
            <a:pPr lvl="0">
              <a:defRPr b="0" i="0">
                <a:solidFill>
                  <a:srgbClr val="000000"/>
                </a:solidFill>
                <a:latin typeface="+mn-lt"/>
              </a:defRPr>
            </a:pPr>
            <a:endParaRPr lang="en-US"/>
          </a:p>
        </c:txPr>
        <c:crossAx val="403591168"/>
        <c:crosses val="autoZero"/>
        <c:lblAlgn val="ctr"/>
        <c:lblOffset val="100"/>
      </c:catAx>
      <c:valAx>
        <c:axId val="403591168"/>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title>
        <c:numFmt formatCode="General" sourceLinked="1"/>
        <c:majorTickMark val="cross"/>
        <c:tickLblPos val="nextTo"/>
        <c:spPr>
          <a:ln/>
        </c:spPr>
        <c:txPr>
          <a:bodyPr/>
          <a:lstStyle/>
          <a:p>
            <a:pPr lvl="0">
              <a:defRPr b="0" i="0">
                <a:solidFill>
                  <a:srgbClr val="000000"/>
                </a:solidFill>
                <a:latin typeface="+mn-lt"/>
              </a:defRPr>
            </a:pPr>
            <a:endParaRPr lang="en-US"/>
          </a:p>
        </c:txPr>
        <c:crossAx val="403580800"/>
        <c:crosses val="max"/>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vi-VN" b="0" i="0">
                <a:solidFill>
                  <a:srgbClr val="757575"/>
                </a:solidFill>
                <a:latin typeface="+mn-lt"/>
              </a:rPr>
              <a:t>Tần suất đi muôn và Tổng thời gian đi muộn</a:t>
            </a:r>
          </a:p>
        </c:rich>
      </c:tx>
    </c:title>
    <c:plotArea>
      <c:layout/>
      <c:barChart>
        <c:barDir val="bar"/>
        <c:grouping val="stacked"/>
        <c:ser>
          <c:idx val="0"/>
          <c:order val="0"/>
          <c:tx>
            <c:strRef>
              <c:f>'02.Chart'!$B$46</c:f>
              <c:strCache>
                <c:ptCount val="1"/>
              </c:strCache>
            </c:strRef>
          </c:tx>
          <c:spPr>
            <a:solidFill>
              <a:srgbClr val="A64D79"/>
            </a:solidFill>
            <a:ln cmpd="sng">
              <a:solidFill>
                <a:srgbClr val="000000"/>
              </a:solidFill>
            </a:ln>
          </c:spPr>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chemeClr val="accent6"/>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403620608"/>
        <c:axId val="403622528"/>
      </c:barChart>
      <c:catAx>
        <c:axId val="403620608"/>
        <c:scaling>
          <c:orientation val="maxMin"/>
        </c:scaling>
        <c:axPos val="l"/>
        <c:title>
          <c:tx>
            <c:rich>
              <a:bodyPr/>
              <a:lstStyle/>
              <a:p>
                <a:pPr lvl="0">
                  <a:defRPr b="0" i="0">
                    <a:solidFill>
                      <a:srgbClr val="000000"/>
                    </a:solidFill>
                    <a:latin typeface="+mn-lt"/>
                  </a:defRPr>
                </a:pPr>
                <a:r>
                  <a:rPr lang="en-US" b="0" i="0">
                    <a:solidFill>
                      <a:srgbClr val="000000"/>
                    </a:solidFill>
                    <a:latin typeface="+mn-lt"/>
                  </a:rPr>
                  <a:t>Giới tính</a:t>
                </a:r>
              </a:p>
            </c:rich>
          </c:tx>
        </c:title>
        <c:numFmt formatCode="General" sourceLinked="1"/>
        <c:majorTickMark val="none"/>
        <c:tickLblPos val="nextTo"/>
        <c:txPr>
          <a:bodyPr/>
          <a:lstStyle/>
          <a:p>
            <a:pPr lvl="0">
              <a:defRPr b="0" i="0">
                <a:solidFill>
                  <a:srgbClr val="000000"/>
                </a:solidFill>
                <a:latin typeface="+mn-lt"/>
              </a:defRPr>
            </a:pPr>
            <a:endParaRPr lang="en-US"/>
          </a:p>
        </c:txPr>
        <c:crossAx val="403622528"/>
        <c:crosses val="autoZero"/>
        <c:lblAlgn val="ctr"/>
        <c:lblOffset val="100"/>
      </c:catAx>
      <c:valAx>
        <c:axId val="403622528"/>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title>
        <c:numFmt formatCode="General" sourceLinked="1"/>
        <c:majorTickMark val="cross"/>
        <c:tickLblPos val="nextTo"/>
        <c:spPr>
          <a:ln/>
        </c:spPr>
        <c:txPr>
          <a:bodyPr/>
          <a:lstStyle/>
          <a:p>
            <a:pPr lvl="0">
              <a:defRPr b="0" i="0">
                <a:solidFill>
                  <a:srgbClr val="000000"/>
                </a:solidFill>
                <a:latin typeface="+mn-lt"/>
              </a:defRPr>
            </a:pPr>
            <a:endParaRPr lang="en-US"/>
          </a:p>
        </c:txPr>
        <c:crossAx val="403620608"/>
        <c:crosses val="max"/>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8.png"/><Relationship Id="rId5" Type="http://schemas.openxmlformats.org/officeDocument/2006/relationships/chart" Target="../charts/chart5.xml"/><Relationship Id="rId10"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0</xdr:rowOff>
    </xdr:from>
    <xdr:ext cx="14068425" cy="968692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781050" cy="200025"/>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0</xdr:colOff>
      <xdr:row>10</xdr:row>
      <xdr:rowOff>0</xdr:rowOff>
    </xdr:from>
    <xdr:ext cx="923925" cy="228600"/>
    <xdr:pic>
      <xdr:nvPicPr>
        <xdr:cNvPr id="2"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7</xdr:row>
      <xdr:rowOff>1647825</xdr:rowOff>
    </xdr:from>
    <xdr:ext cx="9620250" cy="541972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31</xdr:row>
      <xdr:rowOff>0</xdr:rowOff>
    </xdr:from>
    <xdr:ext cx="962025" cy="238125"/>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200025</xdr:colOff>
      <xdr:row>25</xdr:row>
      <xdr:rowOff>47625</xdr:rowOff>
    </xdr:from>
    <xdr:ext cx="4648200" cy="2990850"/>
    <xdr:graphicFrame macro="">
      <xdr:nvGraphicFramePr>
        <xdr:cNvPr id="70321646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19050</xdr:colOff>
      <xdr:row>25</xdr:row>
      <xdr:rowOff>66675</xdr:rowOff>
    </xdr:from>
    <xdr:ext cx="5476875" cy="2971800"/>
    <xdr:graphicFrame macro="">
      <xdr:nvGraphicFramePr>
        <xdr:cNvPr id="61344156"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200025</xdr:colOff>
      <xdr:row>12</xdr:row>
      <xdr:rowOff>95250</xdr:rowOff>
    </xdr:from>
    <xdr:ext cx="10153650" cy="3457575"/>
    <xdr:graphicFrame macro="">
      <xdr:nvGraphicFramePr>
        <xdr:cNvPr id="828517437"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200025</xdr:colOff>
      <xdr:row>41</xdr:row>
      <xdr:rowOff>95250</xdr:rowOff>
    </xdr:from>
    <xdr:ext cx="4648200" cy="2495550"/>
    <xdr:graphicFrame macro="">
      <xdr:nvGraphicFramePr>
        <xdr:cNvPr id="1650920202"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19050</xdr:colOff>
      <xdr:row>41</xdr:row>
      <xdr:rowOff>95250</xdr:rowOff>
    </xdr:from>
    <xdr:ext cx="5505450" cy="2495550"/>
    <xdr:graphicFrame macro="">
      <xdr:nvGraphicFramePr>
        <xdr:cNvPr id="1700088788"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200025</xdr:colOff>
      <xdr:row>55</xdr:row>
      <xdr:rowOff>57150</xdr:rowOff>
    </xdr:from>
    <xdr:ext cx="10153650" cy="2790825"/>
    <xdr:graphicFrame macro="">
      <xdr:nvGraphicFramePr>
        <xdr:cNvPr id="374918306"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200025</xdr:colOff>
      <xdr:row>69</xdr:row>
      <xdr:rowOff>171450</xdr:rowOff>
    </xdr:from>
    <xdr:ext cx="4838700" cy="2990850"/>
    <xdr:graphicFrame macro="">
      <xdr:nvGraphicFramePr>
        <xdr:cNvPr id="150020371"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295275</xdr:colOff>
      <xdr:row>69</xdr:row>
      <xdr:rowOff>171450</xdr:rowOff>
    </xdr:from>
    <xdr:ext cx="5191125" cy="2990850"/>
    <xdr:graphicFrame macro="">
      <xdr:nvGraphicFramePr>
        <xdr:cNvPr id="2081930260"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200025</xdr:colOff>
      <xdr:row>4</xdr:row>
      <xdr:rowOff>57150</xdr:rowOff>
    </xdr:from>
    <xdr:ext cx="847725" cy="561975"/>
    <xdr:pic>
      <xdr:nvPicPr>
        <xdr:cNvPr id="10" name="image2.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5</xdr:col>
      <xdr:colOff>238125</xdr:colOff>
      <xdr:row>4</xdr:row>
      <xdr:rowOff>114300</xdr:rowOff>
    </xdr:from>
    <xdr:ext cx="952500" cy="647700"/>
    <xdr:pic>
      <xdr:nvPicPr>
        <xdr:cNvPr id="11" name="image4.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11</xdr:col>
      <xdr:colOff>85725</xdr:colOff>
      <xdr:row>4</xdr:row>
      <xdr:rowOff>9525</xdr:rowOff>
    </xdr:from>
    <xdr:ext cx="1047750" cy="847725"/>
    <xdr:pic>
      <xdr:nvPicPr>
        <xdr:cNvPr id="12" name="image6.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0</xdr:row>
      <xdr:rowOff>0</xdr:rowOff>
    </xdr:from>
    <xdr:ext cx="1000125" cy="257175"/>
    <xdr:pic>
      <xdr:nvPicPr>
        <xdr:cNvPr id="13" name="image3.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609600" cy="152400"/>
    <xdr:pic>
      <xdr:nvPicPr>
        <xdr:cNvPr id="2"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561975</xdr:colOff>
      <xdr:row>0</xdr:row>
      <xdr:rowOff>0</xdr:rowOff>
    </xdr:from>
    <xdr:ext cx="4029075" cy="2495550"/>
    <xdr:graphicFrame macro="">
      <xdr:nvGraphicFramePr>
        <xdr:cNvPr id="492168205"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561975</xdr:colOff>
      <xdr:row>7</xdr:row>
      <xdr:rowOff>933450</xdr:rowOff>
    </xdr:from>
    <xdr:ext cx="4029075" cy="2247900"/>
    <xdr:graphicFrame macro="">
      <xdr:nvGraphicFramePr>
        <xdr:cNvPr id="2071652728"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933450</xdr:colOff>
      <xdr:row>6</xdr:row>
      <xdr:rowOff>38100</xdr:rowOff>
    </xdr:from>
    <xdr:ext cx="5715000" cy="3533775"/>
    <xdr:graphicFrame macro="">
      <xdr:nvGraphicFramePr>
        <xdr:cNvPr id="88913856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57150</xdr:colOff>
      <xdr:row>20</xdr:row>
      <xdr:rowOff>85725</xdr:rowOff>
    </xdr:from>
    <xdr:ext cx="4029075" cy="2495550"/>
    <xdr:graphicFrame macro="">
      <xdr:nvGraphicFramePr>
        <xdr:cNvPr id="161638139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57150</xdr:colOff>
      <xdr:row>21</xdr:row>
      <xdr:rowOff>85725</xdr:rowOff>
    </xdr:from>
    <xdr:ext cx="4029075" cy="2495550"/>
    <xdr:graphicFrame macro="">
      <xdr:nvGraphicFramePr>
        <xdr:cNvPr id="895879675"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85725</xdr:colOff>
      <xdr:row>32</xdr:row>
      <xdr:rowOff>85725</xdr:rowOff>
    </xdr:from>
    <xdr:ext cx="7343775" cy="2790825"/>
    <xdr:graphicFrame macro="">
      <xdr:nvGraphicFramePr>
        <xdr:cNvPr id="595532394"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219075</xdr:colOff>
      <xdr:row>44</xdr:row>
      <xdr:rowOff>171450</xdr:rowOff>
    </xdr:from>
    <xdr:ext cx="4838700" cy="2990850"/>
    <xdr:graphicFrame macro="">
      <xdr:nvGraphicFramePr>
        <xdr:cNvPr id="378296908"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9</xdr:col>
      <xdr:colOff>57150</xdr:colOff>
      <xdr:row>49</xdr:row>
      <xdr:rowOff>114300</xdr:rowOff>
    </xdr:from>
    <xdr:ext cx="4838700" cy="2990850"/>
    <xdr:graphicFrame macro="">
      <xdr:nvGraphicFramePr>
        <xdr:cNvPr id="1330439679"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Administrator" refreshedDate="45013.645512615738" refreshedVersion="3" recordCount="30">
  <cacheSource type="worksheet">
    <worksheetSource ref="A7:BV37" sheet="01.DATA"/>
  </cacheSource>
  <cacheFields count="74">
    <cacheField name="Mã NV" numFmtId="0">
      <sharedItems/>
    </cacheField>
    <cacheField name="Tên nhân viên" numFmtId="0">
      <sharedItems count="30">
        <s v="Lê Kim Oanh"/>
        <s v="Phạm Thị Nụ"/>
        <s v="Ngô Hồng Quý"/>
        <s v="Trần Thị Hiền"/>
        <s v="Trần Thị Lụa"/>
        <s v="Nguyễn Thị Toan"/>
        <s v="Nguyễn Thị Hoài"/>
        <s v="Nguyễn Thị Phương"/>
        <s v="Bùi Thị Tám"/>
        <s v="Nguyễn Thị Lan"/>
        <s v="Bùi Thị Lánh"/>
        <s v="Nguyễn Thị Ngoãn"/>
        <s v="Bùi Văn Khang"/>
        <s v="Nguyễn Văn Trường"/>
        <s v="Trần Thị Thuỷ"/>
        <s v="Kiều Oanh"/>
        <s v="Vương Thu Phương"/>
        <s v="Phạm Thị Mai"/>
        <s v="Nguyễn Thị Ninh"/>
        <s v="Hoàng Thị Ngọc"/>
        <s v="Trần Thị Hồng"/>
        <s v="Nguyễn Quốc Bộ"/>
        <s v="Dương Thanh Liễu"/>
        <s v="Phan Binh"/>
        <s v="Lê Thụy Nhật Linh"/>
        <s v="phạm khôi"/>
        <s v="Lê Thị Thu Diễm"/>
        <s v="Lê Văn Ngân"/>
        <s v="nguyễn thùy linh"/>
        <s v="Mai Thị Hường"/>
      </sharedItems>
    </cacheField>
    <cacheField name="Giới tính" numFmtId="0">
      <sharedItems count="2">
        <s v="Nữ"/>
        <s v="Nam"/>
      </sharedItems>
    </cacheField>
    <cacheField name="Phòng/ban" numFmtId="0">
      <sharedItems count="3">
        <s v="Phòng TCKT"/>
        <s v="Phòng HCNS"/>
        <s v="Phòng KD"/>
      </sharedItems>
    </cacheField>
    <cacheField name="Chức vụ" numFmtId="0">
      <sharedItems/>
    </cacheField>
    <cacheField name="IN" numFmtId="20">
      <sharedItems containsNonDate="0" containsDate="1" containsString="0" containsBlank="1" minDate="1899-12-30T07:30:00" maxDate="1899-12-30T08:15:00"/>
    </cacheField>
    <cacheField name="OUT" numFmtId="20">
      <sharedItems containsNonDate="0" containsDate="1" containsString="0" containsBlank="1" minDate="1899-12-30T12:00:00" maxDate="1899-12-30T17:10:00"/>
    </cacheField>
    <cacheField name="IN2" numFmtId="20">
      <sharedItems containsNonDate="0" containsDate="1" containsString="0" containsBlank="1" minDate="1899-12-30T08:00:00" maxDate="1899-12-30T08:15:00"/>
    </cacheField>
    <cacheField name="OUT2" numFmtId="20">
      <sharedItems containsNonDate="0" containsDate="1" containsString="0" containsBlank="1" minDate="1899-12-30T16:35:00" maxDate="1899-12-30T17:00:00"/>
    </cacheField>
    <cacheField name="IN3" numFmtId="20">
      <sharedItems containsSemiMixedTypes="0" containsNonDate="0" containsDate="1" containsString="0" minDate="1899-12-30T08:00:00" maxDate="1899-12-30T08:15:00"/>
    </cacheField>
    <cacheField name="OUT3" numFmtId="20">
      <sharedItems containsSemiMixedTypes="0" containsNonDate="0" containsDate="1" containsString="0" minDate="1899-12-30T16:35:00" maxDate="1899-12-30T17:00:00"/>
    </cacheField>
    <cacheField name="IN4" numFmtId="20">
      <sharedItems containsNonDate="0" containsString="0" containsBlank="1"/>
    </cacheField>
    <cacheField name="OUT4" numFmtId="20">
      <sharedItems containsNonDate="0" containsString="0" containsBlank="1"/>
    </cacheField>
    <cacheField name="IN5" numFmtId="20">
      <sharedItems containsNonDate="0" containsDate="1" containsString="0" containsBlank="1" minDate="1899-12-30T08:00:00" maxDate="1899-12-30T08:20:00"/>
    </cacheField>
    <cacheField name="OUT5" numFmtId="20">
      <sharedItems containsNonDate="0" containsDate="1" containsString="0" containsBlank="1" minDate="1899-12-30T12:00:00" maxDate="1899-12-30T17:00:00"/>
    </cacheField>
    <cacheField name="IN6" numFmtId="20">
      <sharedItems containsSemiMixedTypes="0" containsNonDate="0" containsDate="1" containsString="0" minDate="1899-12-30T08:00:00" maxDate="1899-12-30T08:15:00"/>
    </cacheField>
    <cacheField name="OUT6" numFmtId="20">
      <sharedItems containsSemiMixedTypes="0" containsNonDate="0" containsDate="1" containsString="0" minDate="1899-12-30T16:35:00" maxDate="1899-12-30T17:00:00"/>
    </cacheField>
    <cacheField name="IN7" numFmtId="20">
      <sharedItems containsSemiMixedTypes="0" containsNonDate="0" containsDate="1" containsString="0" minDate="1899-12-30T08:00:00" maxDate="1899-12-30T08:20:00"/>
    </cacheField>
    <cacheField name="OUT7" numFmtId="20">
      <sharedItems containsSemiMixedTypes="0" containsNonDate="0" containsDate="1" containsString="0" minDate="1899-12-30T16:35:00" maxDate="1899-12-30T17:00:00"/>
    </cacheField>
    <cacheField name="IN8" numFmtId="20">
      <sharedItems containsNonDate="0" containsDate="1" containsString="0" containsBlank="1" minDate="1899-12-30T08:00:00" maxDate="1899-12-30T08:20:00"/>
    </cacheField>
    <cacheField name="OUT8" numFmtId="20">
      <sharedItems containsNonDate="0" containsDate="1" containsString="0" containsBlank="1" minDate="1899-12-30T12:10:00" maxDate="1899-12-30T17:00:00"/>
    </cacheField>
    <cacheField name="IN9" numFmtId="20">
      <sharedItems containsNonDate="0" containsDate="1" containsString="0" containsBlank="1" minDate="1899-12-30T08:00:00" maxDate="1899-12-30T08:15:00"/>
    </cacheField>
    <cacheField name="OUT9" numFmtId="20">
      <sharedItems containsNonDate="0" containsDate="1" containsString="0" containsBlank="1" minDate="1899-12-30T16:35:00" maxDate="1899-12-30T17:00:00"/>
    </cacheField>
    <cacheField name="IN10" numFmtId="20">
      <sharedItems containsSemiMixedTypes="0" containsNonDate="0" containsDate="1" containsString="0" minDate="1899-12-30T08:00:00" maxDate="1899-12-30T08:20:00"/>
    </cacheField>
    <cacheField name="OUT10" numFmtId="20">
      <sharedItems containsSemiMixedTypes="0" containsNonDate="0" containsDate="1" containsString="0" minDate="1899-12-30T16:35:00" maxDate="1899-12-30T17:00:00"/>
    </cacheField>
    <cacheField name="IN11" numFmtId="20">
      <sharedItems containsNonDate="0" containsString="0" containsBlank="1"/>
    </cacheField>
    <cacheField name="OUT11" numFmtId="20">
      <sharedItems containsNonDate="0" containsString="0" containsBlank="1"/>
    </cacheField>
    <cacheField name="IN12" numFmtId="20">
      <sharedItems containsNonDate="0" containsDate="1" containsString="0" containsBlank="1" minDate="1899-12-30T08:00:00" maxDate="1899-12-30T08:20:00"/>
    </cacheField>
    <cacheField name="OUT12" numFmtId="20">
      <sharedItems containsNonDate="0" containsDate="1" containsString="0" containsBlank="1" minDate="1899-12-30T12:00:00" maxDate="1899-12-30T17:00:00"/>
    </cacheField>
    <cacheField name="IN13" numFmtId="20">
      <sharedItems containsSemiMixedTypes="0" containsNonDate="0" containsDate="1" containsString="0" minDate="1899-12-30T08:00:00" maxDate="1899-12-30T08:15:00"/>
    </cacheField>
    <cacheField name="OUT13" numFmtId="20">
      <sharedItems containsSemiMixedTypes="0" containsNonDate="0" containsDate="1" containsString="0" minDate="1899-12-30T16:35:00" maxDate="1899-12-30T17:00:00"/>
    </cacheField>
    <cacheField name="IN14" numFmtId="20">
      <sharedItems containsNonDate="0" containsDate="1" containsString="0" containsBlank="1" minDate="1899-12-30T08:00:00" maxDate="1899-12-30T08:20:00"/>
    </cacheField>
    <cacheField name="OUT14" numFmtId="20">
      <sharedItems containsNonDate="0" containsDate="1" containsString="0" containsBlank="1" minDate="1899-12-30T16:35:00" maxDate="1899-12-30T17:00:00"/>
    </cacheField>
    <cacheField name="IN15" numFmtId="20">
      <sharedItems containsNonDate="0" containsDate="1" containsString="0" containsBlank="1" minDate="1899-12-30T08:00:00" maxDate="1899-12-30T08:20:00"/>
    </cacheField>
    <cacheField name="OUT15" numFmtId="20">
      <sharedItems containsNonDate="0" containsDate="1" containsString="0" containsBlank="1" minDate="1899-12-30T16:35:00" maxDate="1899-12-30T17:00:00"/>
    </cacheField>
    <cacheField name="IN16" numFmtId="20">
      <sharedItems containsNonDate="0" containsDate="1" containsString="0" containsBlank="1" minDate="1899-12-30T08:00:00" maxDate="1899-12-30T12:00:00"/>
    </cacheField>
    <cacheField name="OUT16" numFmtId="20">
      <sharedItems containsNonDate="0" containsDate="1" containsString="0" containsBlank="1" minDate="1899-12-30T16:35:00" maxDate="1899-12-30T17:00:00"/>
    </cacheField>
    <cacheField name="IN17" numFmtId="20">
      <sharedItems containsSemiMixedTypes="0" containsNonDate="0" containsDate="1" containsString="0" minDate="1899-12-30T08:00:00" maxDate="1899-12-30T08:15:00"/>
    </cacheField>
    <cacheField name="OUT17" numFmtId="20">
      <sharedItems containsSemiMixedTypes="0" containsNonDate="0" containsDate="1" containsString="0" minDate="1899-12-30T16:35:00" maxDate="1899-12-30T17:00:00"/>
    </cacheField>
    <cacheField name="IN18" numFmtId="20">
      <sharedItems containsNonDate="0" containsString="0" containsBlank="1"/>
    </cacheField>
    <cacheField name="OUT18" numFmtId="20">
      <sharedItems containsNonDate="0" containsString="0" containsBlank="1"/>
    </cacheField>
    <cacheField name="IN19" numFmtId="20">
      <sharedItems containsNonDate="0" containsDate="1" containsString="0" containsBlank="1" minDate="1899-12-30T08:00:00" maxDate="1899-12-30T12:00:00"/>
    </cacheField>
    <cacheField name="OUT19" numFmtId="20">
      <sharedItems containsNonDate="0" containsDate="1" containsString="0" containsBlank="1" minDate="1899-12-30T16:35:00" maxDate="1899-12-30T17:00:00"/>
    </cacheField>
    <cacheField name="IN20" numFmtId="20">
      <sharedItems containsSemiMixedTypes="0" containsNonDate="0" containsDate="1" containsString="0" minDate="1899-12-30T08:00:00" maxDate="1899-12-30T08:00:00"/>
    </cacheField>
    <cacheField name="OUT20" numFmtId="20">
      <sharedItems containsSemiMixedTypes="0" containsNonDate="0" containsDate="1" containsString="0" minDate="1899-12-30T16:35:00" maxDate="1899-12-30T17:00:00"/>
    </cacheField>
    <cacheField name="IN21" numFmtId="20">
      <sharedItems containsSemiMixedTypes="0" containsNonDate="0" containsDate="1" containsString="0" minDate="1899-12-30T08:00:00" maxDate="1899-12-30T08:20:00"/>
    </cacheField>
    <cacheField name="OUT21" numFmtId="20">
      <sharedItems containsSemiMixedTypes="0" containsNonDate="0" containsDate="1" containsString="0" minDate="1899-12-30T16:35:00" maxDate="1899-12-30T17:00:00"/>
    </cacheField>
    <cacheField name="IN22" numFmtId="20">
      <sharedItems containsNonDate="0" containsDate="1" containsString="0" containsBlank="1" minDate="1899-12-30T08:00:00" maxDate="1899-12-30T12:00:00"/>
    </cacheField>
    <cacheField name="OUT22" numFmtId="20">
      <sharedItems containsNonDate="0" containsDate="1" containsString="0" containsBlank="1" minDate="1899-12-30T12:00:00" maxDate="1899-12-30T17:00:00"/>
    </cacheField>
    <cacheField name="IN23" numFmtId="20">
      <sharedItems containsSemiMixedTypes="0" containsNonDate="0" containsDate="1" containsString="0" minDate="1899-12-30T08:00:00" maxDate="1899-12-30T08:20:00"/>
    </cacheField>
    <cacheField name="OUT23" numFmtId="20">
      <sharedItems containsSemiMixedTypes="0" containsNonDate="0" containsDate="1" containsString="0" minDate="1899-12-30T12:00:00" maxDate="1899-12-30T17:00:00"/>
    </cacheField>
    <cacheField name="IN24" numFmtId="20">
      <sharedItems containsNonDate="0" containsDate="1" containsString="0" containsBlank="1" minDate="1899-12-30T08:00:00" maxDate="1899-12-30T12:00:00"/>
    </cacheField>
    <cacheField name="OUT24" numFmtId="20">
      <sharedItems containsNonDate="0" containsDate="1" containsString="0" containsBlank="1" minDate="1899-12-30T16:35:00" maxDate="1899-12-30T17:00:00"/>
    </cacheField>
    <cacheField name="IN25" numFmtId="20">
      <sharedItems containsNonDate="0" containsString="0" containsBlank="1"/>
    </cacheField>
    <cacheField name="OUT25" numFmtId="20">
      <sharedItems containsNonDate="0" containsString="0" containsBlank="1"/>
    </cacheField>
    <cacheField name="IN26" numFmtId="20">
      <sharedItems containsSemiMixedTypes="0" containsNonDate="0" containsDate="1" containsString="0" minDate="1899-12-30T08:00:00" maxDate="1899-12-30T08:20:00"/>
    </cacheField>
    <cacheField name="OUT26" numFmtId="20">
      <sharedItems containsSemiMixedTypes="0" containsNonDate="0" containsDate="1" containsString="0" minDate="1899-12-30T12:00:00" maxDate="1899-12-30T17:00:00"/>
    </cacheField>
    <cacheField name="IN27" numFmtId="20">
      <sharedItems containsNonDate="0" containsDate="1" containsString="0" containsBlank="1" minDate="1899-12-30T08:00:00" maxDate="1899-12-30T12:00:00"/>
    </cacheField>
    <cacheField name="OUT27" numFmtId="20">
      <sharedItems containsNonDate="0" containsDate="1" containsString="0" containsBlank="1" minDate="1899-12-30T12:00:00" maxDate="1899-12-30T17:00:00"/>
    </cacheField>
    <cacheField name="IN28" numFmtId="20">
      <sharedItems containsSemiMixedTypes="0" containsNonDate="0" containsDate="1" containsString="0" minDate="1899-12-30T08:00:00" maxDate="1899-12-30T08:20:00"/>
    </cacheField>
    <cacheField name="OUT28" numFmtId="20">
      <sharedItems containsSemiMixedTypes="0" containsNonDate="0" containsDate="1" containsString="0" minDate="1899-12-30T16:35:00" maxDate="1899-12-30T17:00:00"/>
    </cacheField>
    <cacheField name="IN29" numFmtId="20">
      <sharedItems containsNonDate="0" containsDate="1" containsString="0" containsBlank="1" minDate="1899-12-30T08:00:00" maxDate="1899-12-30T08:20:00"/>
    </cacheField>
    <cacheField name="OUT29" numFmtId="20">
      <sharedItems containsNonDate="0" containsDate="1" containsString="0" containsBlank="1" minDate="1899-12-30T12:00:00" maxDate="1899-12-30T17:00:00"/>
    </cacheField>
    <cacheField name="IN30" numFmtId="20">
      <sharedItems containsNonDate="0" containsDate="1" containsString="0" containsBlank="1" minDate="1899-12-30T08:00:00" maxDate="1899-12-30T08:20:00"/>
    </cacheField>
    <cacheField name="OUT30" numFmtId="20">
      <sharedItems containsNonDate="0" containsDate="1" containsString="0" containsBlank="1" minDate="1899-12-30T12:00:00" maxDate="1899-12-30T17:00:00"/>
    </cacheField>
    <cacheField name="IN31" numFmtId="20">
      <sharedItems containsNonDate="0" containsDate="1" containsString="0" containsBlank="1" minDate="1899-12-30T08:00:00" maxDate="1899-12-30T13:35:00"/>
    </cacheField>
    <cacheField name="OUT31" numFmtId="20">
      <sharedItems containsNonDate="0" containsDate="1" containsString="0" containsBlank="1" minDate="1899-12-30T16:35:00" maxDate="1899-12-30T17:00:00"/>
    </cacheField>
    <cacheField name="Tổng số lần vào trễ" numFmtId="43">
      <sharedItems containsSemiMixedTypes="0" containsString="0" containsNumber="1" containsInteger="1" minValue="0" maxValue="9"/>
    </cacheField>
    <cacheField name="Tổng số phút vào trễ" numFmtId="165">
      <sharedItems containsSemiMixedTypes="0" containsString="0" containsNumber="1" containsInteger="1" minValue="0" maxValue="50" count="12">
        <n v="0"/>
        <n v="1"/>
        <n v="25"/>
        <n v="7"/>
        <n v="40"/>
        <n v="20"/>
        <n v="45"/>
        <n v="50"/>
        <n v="15"/>
        <n v="35"/>
        <n v="30"/>
        <n v="5"/>
      </sharedItems>
    </cacheField>
    <cacheField name="Tổng số lần ra sớm" numFmtId="165">
      <sharedItems containsSemiMixedTypes="0" containsString="0" containsNumber="1" containsInteger="1" minValue="0" maxValue="6"/>
    </cacheField>
    <cacheField name="Tổng số phút  ra sớm" numFmtId="165">
      <sharedItems containsSemiMixedTypes="0" containsString="0" containsNumber="1" containsInteger="1" minValue="0" maxValue="59"/>
    </cacheField>
    <cacheField name="Số ngày công đi làm" numFmtId="167">
      <sharedItems/>
    </cacheField>
    <cacheField name="Số ngày nghỉ" numFmtId="165">
      <sharedItems/>
    </cacheField>
    <cacheField name="Số ngày làm nửa ngày" numFmtId="165">
      <sharedItems containsSemiMixedTypes="0" containsString="0" containsNumber="1" containsInteger="1" minValue="0" maxValue="0"/>
    </cacheField>
  </cacheFields>
</pivotCacheDefinition>
</file>

<file path=xl/pivotCache/pivotCacheRecords1.xml><?xml version="1.0" encoding="utf-8"?>
<pivotCacheRecords xmlns="http://schemas.openxmlformats.org/spreadsheetml/2006/main" xmlns:r="http://schemas.openxmlformats.org/officeDocument/2006/relationships" count="30">
  <r>
    <s v="NV01"/>
    <x v="0"/>
    <x v="0"/>
    <x v="0"/>
    <s v="Trưởng phòng"/>
    <d v="1899-12-30T07:30:00"/>
    <d v="1899-12-30T17:1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m/>
    <m/>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0"/>
    <x v="0"/>
    <n v="0"/>
    <n v="0"/>
    <e v="#NAME?"/>
    <e v="#NAME?"/>
    <n v="0"/>
  </r>
  <r>
    <s v="NV02"/>
    <x v="1"/>
    <x v="0"/>
    <x v="0"/>
    <s v="Chuyên viên"/>
    <d v="1899-12-30T08:01:00"/>
    <d v="1899-12-30T16:58: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6:35:00"/>
    <n v="1"/>
    <x v="1"/>
    <n v="2"/>
    <n v="27"/>
    <e v="#NAME?"/>
    <e v="#NAME?"/>
    <n v="0"/>
  </r>
  <r>
    <s v="NV03"/>
    <x v="2"/>
    <x v="1"/>
    <x v="0"/>
    <s v="Chuyên viên"/>
    <d v="1899-12-30T08:05:00"/>
    <d v="1899-12-30T17:00:00"/>
    <d v="1899-12-30T08:00:00"/>
    <d v="1899-12-30T17:00:00"/>
    <d v="1899-12-30T08:00:00"/>
    <d v="1899-12-30T17:00:00"/>
    <m/>
    <m/>
    <d v="1899-12-30T08:00:00"/>
    <d v="1899-12-30T17:00:00"/>
    <d v="1899-12-30T08:00:00"/>
    <d v="1899-12-30T17:00:00"/>
    <d v="1899-12-30T08:00:00"/>
    <d v="1899-12-30T17:00:00"/>
    <d v="1899-12-30T08:20:00"/>
    <d v="1899-12-30T17:00:00"/>
    <d v="1899-12-30T08:00:00"/>
    <d v="1899-12-30T17:00:00"/>
    <d v="1899-12-30T08:00:00"/>
    <d v="1899-12-30T17:00:00"/>
    <m/>
    <m/>
    <d v="1899-12-30T08:00:00"/>
    <d v="1899-12-30T16:35:00"/>
    <d v="1899-12-30T08:00:00"/>
    <d v="1899-12-30T16:35: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6:35:00"/>
    <d v="1899-12-30T08:00:00"/>
    <d v="1899-12-30T17:00:00"/>
    <m/>
    <m/>
    <d v="1899-12-30T08:00:00"/>
    <d v="1899-12-30T16:35:00"/>
    <d v="1899-12-30T08:00:00"/>
    <d v="1899-12-30T17:00:00"/>
    <d v="1899-12-30T08:00:00"/>
    <d v="1899-12-30T17:00:00"/>
    <d v="1899-12-30T08:00:00"/>
    <d v="1899-12-30T17:00:00"/>
    <d v="1899-12-30T08:00:00"/>
    <d v="1899-12-30T16:35:00"/>
    <m/>
    <m/>
    <n v="2"/>
    <x v="2"/>
    <n v="5"/>
    <n v="5"/>
    <e v="#NAME?"/>
    <e v="#NAME?"/>
    <n v="0"/>
  </r>
  <r>
    <s v="NV04"/>
    <x v="3"/>
    <x v="0"/>
    <x v="0"/>
    <s v="Chuyên viên"/>
    <d v="1899-12-30T08:07:00"/>
    <d v="1899-12-30T17:00:00"/>
    <d v="1899-12-30T08:00:00"/>
    <d v="1899-12-30T17:00:00"/>
    <d v="1899-12-30T08:00:00"/>
    <d v="1899-12-30T17:00:00"/>
    <m/>
    <m/>
    <d v="1899-12-30T08:00:00"/>
    <d v="1899-12-30T17:00:00"/>
    <d v="1899-12-30T08:00:00"/>
    <d v="1899-12-30T17:00:00"/>
    <d v="1899-12-30T08:00:00"/>
    <d v="1899-12-30T17:00:00"/>
    <d v="1899-12-30T08:00:00"/>
    <d v="1899-12-30T12:10:00"/>
    <d v="1899-12-30T08:00:00"/>
    <d v="1899-12-30T17:00:00"/>
    <d v="1899-12-30T08:00:00"/>
    <d v="1899-12-30T16:35:00"/>
    <m/>
    <m/>
    <d v="1899-12-30T08:00:00"/>
    <d v="1899-12-30T17:00:00"/>
    <d v="1899-12-30T08:00:00"/>
    <d v="1899-12-30T17:00:00"/>
    <d v="1899-12-30T08:00:00"/>
    <d v="1899-12-30T17:00:00"/>
    <d v="1899-12-30T08:00:00"/>
    <d v="1899-12-30T16:35: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1"/>
    <x v="3"/>
    <n v="3"/>
    <n v="50"/>
    <e v="#NAME?"/>
    <e v="#NAME?"/>
    <n v="0"/>
  </r>
  <r>
    <s v="NV05"/>
    <x v="4"/>
    <x v="0"/>
    <x v="0"/>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6:35:00"/>
    <d v="1899-12-30T08:00:00"/>
    <d v="1899-12-30T17:00:00"/>
    <m/>
    <m/>
    <d v="1899-12-30T08:20:00"/>
    <d v="1899-12-30T17:00:00"/>
    <d v="1899-12-30T08:00:00"/>
    <d v="1899-12-30T17:00:00"/>
    <d v="1899-12-30T08:00:00"/>
    <d v="1899-12-30T17:00:00"/>
    <d v="1899-12-30T08:20:00"/>
    <d v="1899-12-30T17:00:00"/>
    <d v="1899-12-30T08:00:00"/>
    <d v="1899-12-30T17:00:00"/>
    <d v="1899-12-30T08:00:00"/>
    <d v="1899-12-30T17:00:00"/>
    <m/>
    <m/>
    <d v="1899-12-30T08:00:00"/>
    <d v="1899-12-30T16:35:00"/>
    <d v="1899-12-30T08:00:00"/>
    <d v="1899-12-30T17:00:00"/>
    <d v="1899-12-30T08:00:00"/>
    <d v="1899-12-30T17:00:00"/>
    <d v="1899-12-30T08:00:00"/>
    <d v="1899-12-30T16:35:00"/>
    <d v="1899-12-30T08:00:00"/>
    <d v="1899-12-30T17:00:00"/>
    <d v="1899-12-30T08:00:00"/>
    <d v="1899-12-30T17:00:00"/>
    <m/>
    <m/>
    <d v="1899-12-30T08:00:00"/>
    <d v="1899-12-30T17:00:00"/>
    <d v="1899-12-30T08:00:00"/>
    <d v="1899-12-30T17:00:00"/>
    <d v="1899-12-30T08:00:00"/>
    <d v="1899-12-30T17:00:00"/>
    <d v="1899-12-30T08:00:00"/>
    <d v="1899-12-30T17:00:00"/>
    <d v="1899-12-30T08:00:00"/>
    <d v="1899-12-30T12:00:00"/>
    <d v="1899-12-30T08:00:00"/>
    <d v="1899-12-30T17:00:00"/>
    <n v="2"/>
    <x v="4"/>
    <n v="4"/>
    <n v="15"/>
    <e v="#NAME?"/>
    <e v="#NAME?"/>
    <n v="0"/>
  </r>
  <r>
    <s v="NV06"/>
    <x v="5"/>
    <x v="0"/>
    <x v="0"/>
    <s v="Chuyên viên"/>
    <m/>
    <m/>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m/>
    <m/>
    <d v="1899-12-30T08:00:00"/>
    <d v="1899-12-30T17:00:00"/>
    <d v="1899-12-30T08:00:00"/>
    <d v="1899-12-30T16:35: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20:00"/>
    <d v="1899-12-30T17:00:00"/>
    <d v="1899-12-30T08:00:00"/>
    <d v="1899-12-30T17:00:00"/>
    <d v="1899-12-30T08:00:00"/>
    <d v="1899-12-30T17:00:00"/>
    <n v="1"/>
    <x v="5"/>
    <n v="1"/>
    <n v="25"/>
    <e v="#NAME?"/>
    <e v="#NAME?"/>
    <n v="0"/>
  </r>
  <r>
    <s v="NV07"/>
    <x v="6"/>
    <x v="0"/>
    <x v="0"/>
    <s v="Chuyên viên"/>
    <d v="1899-12-30T08:15:00"/>
    <d v="1899-12-30T17:00:00"/>
    <d v="1899-12-30T08:00:00"/>
    <d v="1899-12-30T17:00:00"/>
    <d v="1899-12-30T08:00:00"/>
    <d v="1899-12-30T17:00:00"/>
    <m/>
    <m/>
    <d v="1899-12-30T08:00:00"/>
    <d v="1899-12-30T17:00:00"/>
    <d v="1899-12-30T08:15: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15:00"/>
    <d v="1899-12-30T17:00:00"/>
    <m/>
    <m/>
    <m/>
    <m/>
    <d v="1899-12-30T08:00:00"/>
    <d v="1899-12-30T16:35: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3"/>
    <x v="6"/>
    <n v="1"/>
    <n v="25"/>
    <e v="#NAME?"/>
    <e v="#NAME?"/>
    <n v="0"/>
  </r>
  <r>
    <s v="NV08"/>
    <x v="7"/>
    <x v="0"/>
    <x v="0"/>
    <s v="Chuyên viên"/>
    <d v="1899-12-30T08:00:00"/>
    <d v="1899-12-30T17:00:00"/>
    <d v="1899-12-30T08:00:00"/>
    <d v="1899-12-30T17:00:00"/>
    <d v="1899-12-30T08:00:00"/>
    <d v="1899-12-30T16:35:00"/>
    <m/>
    <m/>
    <d v="1899-12-30T08:15:00"/>
    <d v="1899-12-30T17:00:00"/>
    <d v="1899-12-30T08:00:00"/>
    <d v="1899-12-30T17:00:00"/>
    <d v="1899-12-30T08:00:00"/>
    <d v="1899-12-30T17:00:00"/>
    <d v="1899-12-30T08:15:00"/>
    <d v="1899-12-30T17:00:00"/>
    <d v="1899-12-30T08:00:00"/>
    <d v="1899-12-30T17:00:00"/>
    <d v="1899-12-30T08:2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6:35:00"/>
    <m/>
    <m/>
    <d v="1899-12-30T08:00:00"/>
    <d v="1899-12-30T17:00:00"/>
    <d v="1899-12-30T08:00:00"/>
    <d v="1899-12-30T12:00:00"/>
    <d v="1899-12-30T08:00:00"/>
    <d v="1899-12-30T17:00:00"/>
    <d v="1899-12-30T08:00:00"/>
    <d v="1899-12-30T17:00:00"/>
    <d v="1899-12-30T08:00:00"/>
    <d v="1899-12-30T12:00:00"/>
    <d v="1899-12-30T12:00:00"/>
    <d v="1899-12-30T17:00:00"/>
    <n v="4"/>
    <x v="7"/>
    <n v="4"/>
    <n v="50"/>
    <e v="#NAME?"/>
    <e v="#NAME?"/>
    <n v="0"/>
  </r>
  <r>
    <s v="NV09"/>
    <x v="8"/>
    <x v="0"/>
    <x v="0"/>
    <s v="Chuyên viên"/>
    <d v="1899-12-30T08:00:00"/>
    <d v="1899-12-30T17:00:00"/>
    <d v="1899-12-30T08:00:00"/>
    <d v="1899-12-30T17:00:00"/>
    <d v="1899-12-30T08:00:00"/>
    <d v="1899-12-30T17:00:00"/>
    <m/>
    <m/>
    <d v="1899-12-30T08:00:00"/>
    <d v="1899-12-30T17:00:00"/>
    <d v="1899-12-30T08:00:00"/>
    <d v="1899-12-30T17:00:00"/>
    <d v="1899-12-30T08:20:00"/>
    <d v="1899-12-30T17:00:00"/>
    <d v="1899-12-30T08:00:00"/>
    <d v="1899-12-30T17:00:00"/>
    <d v="1899-12-30T08:00:00"/>
    <d v="1899-12-30T17:00:00"/>
    <d v="1899-12-30T08:00:00"/>
    <d v="1899-12-30T17:00:00"/>
    <m/>
    <m/>
    <d v="1899-12-30T08:00:00"/>
    <d v="1899-12-30T17:00:00"/>
    <d v="1899-12-30T08:00:00"/>
    <d v="1899-12-30T17:00:00"/>
    <d v="1899-12-30T08:20:00"/>
    <d v="1899-12-30T17:00:00"/>
    <d v="1899-12-30T08:00:00"/>
    <d v="1899-12-30T17:00:00"/>
    <d v="1899-12-30T08:00:00"/>
    <d v="1899-12-30T17:00:00"/>
    <d v="1899-12-30T08:00:00"/>
    <d v="1899-12-30T17:00:00"/>
    <m/>
    <m/>
    <d v="1899-12-30T08:00:00"/>
    <d v="1899-12-30T17:00:00"/>
    <d v="1899-12-30T08:00:00"/>
    <d v="1899-12-30T17:00:00"/>
    <d v="1899-12-30T08:20:00"/>
    <d v="1899-12-30T17:00:00"/>
    <d v="1899-12-30T08:00:00"/>
    <d v="1899-12-30T17:00:00"/>
    <d v="1899-12-30T08:00:00"/>
    <d v="1899-12-30T17:00:00"/>
    <d v="1899-12-30T08:00:00"/>
    <d v="1899-12-30T17:00:00"/>
    <m/>
    <m/>
    <d v="1899-12-30T08:20:00"/>
    <d v="1899-12-30T16:43:00"/>
    <d v="1899-12-30T08:00:00"/>
    <d v="1899-12-30T16:43:00"/>
    <d v="1899-12-30T08:20:00"/>
    <d v="1899-12-30T17:00:00"/>
    <d v="1899-12-30T08:00:00"/>
    <d v="1899-12-30T17:00:00"/>
    <d v="1899-12-30T08:00:00"/>
    <d v="1899-12-30T17:00:00"/>
    <d v="1899-12-30T08:00:00"/>
    <d v="1899-12-30T17:00:00"/>
    <n v="5"/>
    <x v="4"/>
    <n v="2"/>
    <n v="34"/>
    <e v="#NAME?"/>
    <e v="#NAME?"/>
    <n v="0"/>
  </r>
  <r>
    <s v="NV10"/>
    <x v="9"/>
    <x v="0"/>
    <x v="0"/>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6:35:00"/>
    <d v="1899-12-30T08:00:00"/>
    <d v="1899-12-30T17:00:00"/>
    <d v="1899-12-30T08:00:00"/>
    <d v="1899-12-30T16:35:00"/>
    <m/>
    <m/>
    <d v="1899-12-30T08:00:00"/>
    <d v="1899-12-30T17:00:00"/>
    <d v="1899-12-30T08:00:00"/>
    <d v="1899-12-30T17:00:00"/>
    <d v="1899-12-30T08:00:00"/>
    <d v="1899-12-30T17:00:00"/>
    <d v="1899-12-30T08:00:00"/>
    <d v="1899-12-30T17:00:00"/>
    <d v="1899-12-30T08:00:00"/>
    <d v="1899-12-30T17:00:00"/>
    <d v="1899-12-30T08:00:00"/>
    <d v="1899-12-30T16:35:00"/>
    <m/>
    <m/>
    <d v="1899-12-30T12:00:00"/>
    <d v="1899-12-30T17:00:00"/>
    <d v="1899-12-30T08:00:00"/>
    <d v="1899-12-30T17:00:00"/>
    <d v="1899-12-30T08:00:00"/>
    <d v="1899-12-30T17:00:00"/>
    <d v="1899-12-30T08:00:00"/>
    <d v="1899-12-30T17:00:00"/>
    <d v="1899-12-30T08:00:00"/>
    <d v="1899-12-30T16:35:00"/>
    <d v="1899-12-30T08:00:00"/>
    <d v="1899-12-30T17:00:00"/>
    <m/>
    <m/>
    <d v="1899-12-30T08:00:00"/>
    <d v="1899-12-30T17:00:00"/>
    <m/>
    <m/>
    <d v="1899-12-30T08:00:00"/>
    <d v="1899-12-30T17:00:00"/>
    <d v="1899-12-30T08:00:00"/>
    <d v="1899-12-30T16:43:00"/>
    <d v="1899-12-30T08:00:00"/>
    <d v="1899-12-30T17:00:00"/>
    <d v="1899-12-30T08:00:00"/>
    <d v="1899-12-30T17:00:00"/>
    <n v="1"/>
    <x v="0"/>
    <n v="5"/>
    <n v="57"/>
    <e v="#NAME?"/>
    <e v="#NAME?"/>
    <n v="0"/>
  </r>
  <r>
    <s v="NV11"/>
    <x v="10"/>
    <x v="0"/>
    <x v="1"/>
    <s v="Trưởng phòng"/>
    <d v="1899-12-30T08:00:00"/>
    <d v="1899-12-30T17:00:00"/>
    <d v="1899-12-30T08:00:00"/>
    <d v="1899-12-30T17:00:00"/>
    <d v="1899-12-30T08:00:00"/>
    <d v="1899-12-30T17:00:00"/>
    <m/>
    <m/>
    <d v="1899-12-30T08:00:00"/>
    <d v="1899-12-30T16:35:00"/>
    <d v="1899-12-30T08:00:00"/>
    <d v="1899-12-30T17:00:00"/>
    <d v="1899-12-30T08:00:00"/>
    <d v="1899-12-30T17:00:00"/>
    <d v="1899-12-30T08:00:00"/>
    <d v="1899-12-30T17:00:00"/>
    <d v="1899-12-30T08:00:00"/>
    <d v="1899-12-30T17:00:00"/>
    <d v="1899-12-30T08:00:00"/>
    <d v="1899-12-30T17:00:00"/>
    <m/>
    <m/>
    <d v="1899-12-30T08:00:00"/>
    <d v="1899-12-30T12:00:00"/>
    <d v="1899-12-30T08:00:00"/>
    <d v="1899-12-30T17:00:00"/>
    <d v="1899-12-30T08:00:00"/>
    <d v="1899-12-30T17:00:00"/>
    <d v="1899-12-30T08:00:00"/>
    <d v="1899-12-30T17:00:00"/>
    <d v="1899-12-30T12: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15:00"/>
    <d v="1899-12-30T16:43:00"/>
    <n v="2"/>
    <x v="8"/>
    <n v="3"/>
    <n v="42"/>
    <e v="#NAME?"/>
    <e v="#NAME?"/>
    <n v="0"/>
  </r>
  <r>
    <s v="NV12"/>
    <x v="11"/>
    <x v="0"/>
    <x v="1"/>
    <s v="Chuyên viên"/>
    <d v="1899-12-30T08:00:00"/>
    <d v="1899-12-30T17:00:00"/>
    <m/>
    <m/>
    <d v="1899-12-30T08:00:00"/>
    <d v="1899-12-30T17:00:00"/>
    <m/>
    <m/>
    <d v="1899-12-30T08:00:00"/>
    <d v="1899-12-30T17:00:00"/>
    <d v="1899-12-30T08:00:00"/>
    <d v="1899-12-30T17:00:00"/>
    <d v="1899-12-30T08:00:00"/>
    <d v="1899-12-30T17:00:00"/>
    <d v="1899-12-30T08:00:00"/>
    <d v="1899-12-30T17:00:00"/>
    <d v="1899-12-30T08:00:00"/>
    <d v="1899-12-30T17:00:00"/>
    <d v="1899-12-30T08:15: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1"/>
    <x v="8"/>
    <n v="0"/>
    <n v="0"/>
    <e v="#NAME?"/>
    <e v="#NAME?"/>
    <n v="0"/>
  </r>
  <r>
    <s v="NV13"/>
    <x v="12"/>
    <x v="1"/>
    <x v="1"/>
    <s v="Chuyên viên"/>
    <d v="1899-12-30T08:00:00"/>
    <d v="1899-12-30T17:00:00"/>
    <d v="1899-12-30T08:15:00"/>
    <d v="1899-12-30T17:00:00"/>
    <d v="1899-12-30T08:00:00"/>
    <d v="1899-12-30T17:00:00"/>
    <m/>
    <m/>
    <m/>
    <m/>
    <d v="1899-12-30T08:00:00"/>
    <d v="1899-12-30T17:00:00"/>
    <d v="1899-12-30T08:20:00"/>
    <d v="1899-12-30T16:35:00"/>
    <d v="1899-12-30T08:00:00"/>
    <d v="1899-12-30T17:00:00"/>
    <d v="1899-12-30T08:00:00"/>
    <d v="1899-12-30T16:43:00"/>
    <d v="1899-12-30T08:00:00"/>
    <d v="1899-12-30T17:00:00"/>
    <m/>
    <m/>
    <d v="1899-12-30T08:00:00"/>
    <d v="1899-12-30T17:00:00"/>
    <d v="1899-12-30T08:00:00"/>
    <d v="1899-12-30T17:00:00"/>
    <d v="1899-12-30T08:20:00"/>
    <d v="1899-12-30T16:35:00"/>
    <d v="1899-12-30T08:00:00"/>
    <d v="1899-12-30T16:35:00"/>
    <d v="1899-12-30T08:00:00"/>
    <d v="1899-12-30T17:00:00"/>
    <d v="1899-12-30T08:00:00"/>
    <d v="1899-12-30T17:00:00"/>
    <m/>
    <m/>
    <d v="1899-12-30T08:00:00"/>
    <d v="1899-12-30T17:00:00"/>
    <d v="1899-12-30T08:00:00"/>
    <d v="1899-12-30T17:00:00"/>
    <d v="1899-12-30T08:20:00"/>
    <d v="1899-12-30T16:35:00"/>
    <d v="1899-12-30T08:00:00"/>
    <d v="1899-12-30T17:00:00"/>
    <d v="1899-12-30T08:00:00"/>
    <d v="1899-12-30T17:00:00"/>
    <d v="1899-12-30T08:00:00"/>
    <d v="1899-12-30T17:00:00"/>
    <m/>
    <m/>
    <d v="1899-12-30T08:00:00"/>
    <d v="1899-12-30T17:00:00"/>
    <d v="1899-12-30T08:00:00"/>
    <d v="1899-12-30T17:00:00"/>
    <d v="1899-12-30T08:20:00"/>
    <d v="1899-12-30T16:35:00"/>
    <d v="1899-12-30T08:00:00"/>
    <d v="1899-12-30T17:00:00"/>
    <d v="1899-12-30T08:00:00"/>
    <d v="1899-12-30T17:00:00"/>
    <d v="1899-12-30T08:00:00"/>
    <d v="1899-12-30T17:00:00"/>
    <n v="5"/>
    <x v="5"/>
    <n v="6"/>
    <n v="22"/>
    <e v="#NAME?"/>
    <e v="#NAME?"/>
    <n v="0"/>
  </r>
  <r>
    <s v="NV14"/>
    <x v="13"/>
    <x v="1"/>
    <x v="1"/>
    <s v="Chuyên viên"/>
    <d v="1899-12-30T08:00:00"/>
    <d v="1899-12-30T16:35:00"/>
    <d v="1899-12-30T08:00:00"/>
    <d v="1899-12-30T17:00:00"/>
    <d v="1899-12-30T08:00:00"/>
    <d v="1899-12-30T17:00:00"/>
    <m/>
    <m/>
    <d v="1899-12-30T08:00:00"/>
    <d v="1899-12-30T17:00:00"/>
    <d v="1899-12-30T08:00:00"/>
    <d v="1899-12-30T17:00:00"/>
    <d v="1899-12-30T08:00:00"/>
    <d v="1899-12-30T17:00:00"/>
    <m/>
    <m/>
    <d v="1899-12-30T08:00:00"/>
    <d v="1899-12-30T17:00:00"/>
    <d v="1899-12-30T08:00:00"/>
    <d v="1899-12-30T17:00:00"/>
    <m/>
    <m/>
    <d v="1899-12-30T08:20:00"/>
    <d v="1899-12-30T17:00:00"/>
    <d v="1899-12-30T08:00:00"/>
    <d v="1899-12-30T17:00:00"/>
    <d v="1899-12-30T08:00:00"/>
    <d v="1899-12-30T17:00:00"/>
    <d v="1899-12-30T08:00:00"/>
    <d v="1899-12-30T17:00:00"/>
    <d v="1899-12-30T08:00:00"/>
    <d v="1899-12-30T17:00:00"/>
    <d v="1899-12-30T08:15:00"/>
    <d v="1899-12-30T17:00:00"/>
    <m/>
    <m/>
    <d v="1899-12-30T08:00:00"/>
    <d v="1899-12-30T16:35:00"/>
    <d v="1899-12-30T08:00:00"/>
    <d v="1899-12-30T17:00:00"/>
    <d v="1899-12-30T08:00:00"/>
    <d v="1899-12-30T17:00:00"/>
    <d v="1899-12-30T08:00:00"/>
    <d v="1899-12-30T17:00:00"/>
    <d v="1899-12-30T08:00:00"/>
    <d v="1899-12-30T17:00:00"/>
    <d v="1899-12-30T08:00:00"/>
    <d v="1899-12-30T17:00:00"/>
    <m/>
    <m/>
    <d v="1899-12-30T08:00:00"/>
    <d v="1899-12-30T12:00:00"/>
    <d v="1899-12-30T12:00:00"/>
    <d v="1899-12-30T17:00:00"/>
    <d v="1899-12-30T08:00:00"/>
    <d v="1899-12-30T17:00:00"/>
    <d v="1899-12-30T08:00:00"/>
    <d v="1899-12-30T17:00:00"/>
    <d v="1899-12-30T08:00:00"/>
    <d v="1899-12-30T17:00:00"/>
    <d v="1899-12-30T08:00:00"/>
    <d v="1899-12-30T17:00:00"/>
    <n v="3"/>
    <x v="9"/>
    <n v="3"/>
    <n v="50"/>
    <e v="#NAME?"/>
    <e v="#NAME?"/>
    <n v="0"/>
  </r>
  <r>
    <s v="NV15"/>
    <x v="14"/>
    <x v="0"/>
    <x v="1"/>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15:00"/>
    <d v="1899-12-30T17:00:00"/>
    <d v="1899-12-30T08:00:00"/>
    <d v="1899-12-30T17:00:00"/>
    <m/>
    <m/>
    <d v="1899-12-30T08:00:00"/>
    <d v="1899-12-30T17:00:00"/>
    <d v="1899-12-30T08:00:00"/>
    <d v="1899-12-30T17:00:00"/>
    <d v="1899-12-30T08:00:00"/>
    <d v="1899-12-30T17:00:00"/>
    <d v="1899-12-30T08:00:00"/>
    <d v="1899-12-30T17:00:00"/>
    <m/>
    <m/>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6:35:00"/>
    <n v="1"/>
    <x v="8"/>
    <n v="1"/>
    <n v="25"/>
    <e v="#NAME?"/>
    <e v="#NAME?"/>
    <n v="0"/>
  </r>
  <r>
    <s v="NV16"/>
    <x v="15"/>
    <x v="0"/>
    <x v="2"/>
    <s v="Trưởng phòng"/>
    <d v="1899-12-30T08:00:00"/>
    <d v="1899-12-30T17:00:00"/>
    <d v="1899-12-30T08:00:00"/>
    <d v="1899-12-30T17:00:00"/>
    <d v="1899-12-30T08:00:00"/>
    <d v="1899-12-30T16:43:00"/>
    <m/>
    <m/>
    <d v="1899-12-30T08:20:00"/>
    <d v="1899-12-30T17:00:00"/>
    <d v="1899-12-30T08:00:00"/>
    <d v="1899-12-30T17:00:00"/>
    <d v="1899-12-30T08:15:00"/>
    <d v="1899-12-30T17:00:00"/>
    <d v="1899-12-30T08:20:00"/>
    <d v="1899-12-30T17:00:00"/>
    <d v="1899-12-30T08:00:00"/>
    <d v="1899-12-30T17:00:00"/>
    <d v="1899-12-30T08:00:00"/>
    <d v="1899-12-30T16:43:00"/>
    <m/>
    <m/>
    <d v="1899-12-30T08:00:00"/>
    <d v="1899-12-30T17:00:00"/>
    <d v="1899-12-30T08:15:00"/>
    <d v="1899-12-30T17:00:00"/>
    <d v="1899-12-30T08:15:00"/>
    <d v="1899-12-30T17:00:00"/>
    <d v="1899-12-30T08:15:00"/>
    <d v="1899-12-30T17:00:00"/>
    <d v="1899-12-30T08:00:00"/>
    <d v="1899-12-30T16:35:00"/>
    <d v="1899-12-30T08:00:00"/>
    <d v="1899-12-30T17:00:00"/>
    <m/>
    <m/>
    <d v="1899-12-30T08:00:00"/>
    <d v="1899-12-30T17:00:00"/>
    <d v="1899-12-30T08:00:00"/>
    <d v="1899-12-30T17:00:00"/>
    <d v="1899-12-30T08:15:00"/>
    <d v="1899-12-30T17:00:00"/>
    <m/>
    <m/>
    <d v="1899-12-30T08:00:00"/>
    <d v="1899-12-30T17:00:00"/>
    <d v="1899-12-30T08:00:00"/>
    <d v="1899-12-30T17:00:00"/>
    <m/>
    <m/>
    <d v="1899-12-30T08:00:00"/>
    <d v="1899-12-30T17:00:00"/>
    <d v="1899-12-30T08:20:00"/>
    <d v="1899-12-30T17:00:00"/>
    <d v="1899-12-30T08:15:00"/>
    <d v="1899-12-30T17:00:00"/>
    <d v="1899-12-30T08:00:00"/>
    <d v="1899-12-30T17:00:00"/>
    <d v="1899-12-30T08:00:00"/>
    <d v="1899-12-30T17:00:00"/>
    <d v="1899-12-30T08:00:00"/>
    <d v="1899-12-30T17:00:00"/>
    <n v="9"/>
    <x v="10"/>
    <n v="3"/>
    <n v="59"/>
    <e v="#NAME?"/>
    <e v="#NAME?"/>
    <n v="0"/>
  </r>
  <r>
    <s v="NV17"/>
    <x v="16"/>
    <x v="0"/>
    <x v="2"/>
    <s v="Chuyên viên"/>
    <d v="1899-12-30T08:00:00"/>
    <d v="1899-12-30T17:00:00"/>
    <d v="1899-12-30T08:00:00"/>
    <d v="1899-12-30T16:35:00"/>
    <d v="1899-12-30T08:15:00"/>
    <d v="1899-12-30T17:00:00"/>
    <m/>
    <m/>
    <d v="1899-12-30T08:00:00"/>
    <d v="1899-12-30T16:43:00"/>
    <d v="1899-12-30T08:00:00"/>
    <d v="1899-12-30T17:00:00"/>
    <d v="1899-12-30T08:00:00"/>
    <d v="1899-12-30T17:00:00"/>
    <d v="1899-12-30T08:00:00"/>
    <d v="1899-12-30T17:00:00"/>
    <d v="1899-12-30T08:00:00"/>
    <d v="1899-12-30T17:00:00"/>
    <d v="1899-12-30T08:00:00"/>
    <d v="1899-12-30T17:00:00"/>
    <m/>
    <m/>
    <d v="1899-12-30T08:00:00"/>
    <d v="1899-12-30T16:35:00"/>
    <d v="1899-12-30T08:00:00"/>
    <d v="1899-12-30T17:00:00"/>
    <d v="1899-12-30T08:00:00"/>
    <d v="1899-12-30T17:00:00"/>
    <d v="1899-12-30T08:00:00"/>
    <d v="1899-12-30T17:00:00"/>
    <d v="1899-12-30T08:00:00"/>
    <d v="1899-12-30T17:00:00"/>
    <d v="1899-12-30T08:00:00"/>
    <d v="1899-12-30T16:43:00"/>
    <m/>
    <m/>
    <d v="1899-12-30T08:00:00"/>
    <d v="1899-12-30T17:00:00"/>
    <d v="1899-12-30T08:00:00"/>
    <d v="1899-12-30T17:00:00"/>
    <d v="1899-12-30T08:00:00"/>
    <d v="1899-12-30T17:00:00"/>
    <d v="1899-12-30T12:00:00"/>
    <d v="1899-12-30T17:00:00"/>
    <d v="1899-12-30T08:00:00"/>
    <d v="1899-12-30T17:00:00"/>
    <m/>
    <m/>
    <m/>
    <m/>
    <d v="1899-12-30T08:00:00"/>
    <d v="1899-12-30T17:00:00"/>
    <d v="1899-12-30T08:00:00"/>
    <d v="1899-12-30T17:00:00"/>
    <d v="1899-12-30T08:00:00"/>
    <d v="1899-12-30T17:00:00"/>
    <m/>
    <m/>
    <d v="1899-12-30T08:00:00"/>
    <d v="1899-12-30T17:00:00"/>
    <d v="1899-12-30T08:00:00"/>
    <d v="1899-12-30T17:00:00"/>
    <n v="2"/>
    <x v="8"/>
    <n v="4"/>
    <n v="24"/>
    <e v="#NAME?"/>
    <e v="#NAME?"/>
    <n v="0"/>
  </r>
  <r>
    <s v="NV18"/>
    <x v="17"/>
    <x v="0"/>
    <x v="2"/>
    <s v="Chuyên viên"/>
    <d v="1899-12-30T08:00:00"/>
    <d v="1899-12-30T17:00:00"/>
    <d v="1899-12-30T08:00:00"/>
    <d v="1899-12-30T17:00:00"/>
    <d v="1899-12-30T08:00:00"/>
    <d v="1899-12-30T17:00:00"/>
    <m/>
    <m/>
    <d v="1899-12-30T08:00:00"/>
    <d v="1899-12-30T17:00:00"/>
    <d v="1899-12-30T08:00:00"/>
    <d v="1899-12-30T16:35:00"/>
    <d v="1899-12-30T08:00:00"/>
    <d v="1899-12-30T17:00:00"/>
    <d v="1899-12-30T08:00:00"/>
    <d v="1899-12-30T17:00:00"/>
    <d v="1899-12-30T08:00:00"/>
    <d v="1899-12-30T17:00:00"/>
    <d v="1899-12-30T08:15:00"/>
    <d v="1899-12-30T17:00:00"/>
    <m/>
    <m/>
    <d v="1899-12-30T08:00:00"/>
    <d v="1899-12-30T17:00:00"/>
    <d v="1899-12-30T08:00:00"/>
    <d v="1899-12-30T16:35:00"/>
    <d v="1899-12-30T08:00:00"/>
    <d v="1899-12-30T17:00:00"/>
    <d v="1899-12-30T08:00:00"/>
    <d v="1899-12-30T16:43:00"/>
    <d v="1899-12-30T08:00:00"/>
    <d v="1899-12-30T17:00:00"/>
    <d v="1899-12-30T08:00:00"/>
    <d v="1899-12-30T17:00:00"/>
    <m/>
    <m/>
    <d v="1899-12-30T08:00:00"/>
    <d v="1899-12-30T17:00:00"/>
    <d v="1899-12-30T08:00:00"/>
    <d v="1899-12-30T17:00:00"/>
    <d v="1899-12-30T08:00:00"/>
    <d v="1899-12-30T17:00:00"/>
    <d v="1899-12-30T08:00:00"/>
    <d v="1899-12-30T17:00:00"/>
    <d v="1899-12-30T08:2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2"/>
    <x v="9"/>
    <n v="3"/>
    <n v="7"/>
    <e v="#NAME?"/>
    <e v="#NAME?"/>
    <n v="0"/>
  </r>
  <r>
    <s v="NV19"/>
    <x v="18"/>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6:35:00"/>
    <d v="1899-12-30T08:00:00"/>
    <d v="1899-12-30T16:35:00"/>
    <d v="1899-12-30T08:00:00"/>
    <d v="1899-12-30T17:00:00"/>
    <m/>
    <m/>
    <d v="1899-12-30T08:00:00"/>
    <d v="1899-12-30T16:43: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6:35:00"/>
    <d v="1899-12-30T08:00:00"/>
    <d v="1899-12-30T17:00:00"/>
    <d v="1899-12-30T08:00:00"/>
    <d v="1899-12-30T17:00:00"/>
    <d v="1899-12-30T08:00:00"/>
    <d v="1899-12-30T16:43:00"/>
    <d v="1899-12-30T08:00:00"/>
    <d v="1899-12-30T16:43:00"/>
    <d v="1899-12-30T08:00:00"/>
    <d v="1899-12-30T17:00:00"/>
    <n v="0"/>
    <x v="0"/>
    <n v="6"/>
    <n v="6"/>
    <e v="#NAME?"/>
    <e v="#NAME?"/>
    <n v="0"/>
  </r>
  <r>
    <s v="NV20"/>
    <x v="19"/>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m/>
    <m/>
    <d v="1899-12-30T08:00:00"/>
    <d v="1899-12-30T16:35:00"/>
    <m/>
    <m/>
    <d v="1899-12-30T08:00:00"/>
    <d v="1899-12-30T17:00:00"/>
    <d v="1899-12-30T08:00:00"/>
    <d v="1899-12-30T17:00:00"/>
    <d v="1899-12-30T08:00:00"/>
    <d v="1899-12-30T17:00:00"/>
    <d v="1899-12-30T08:00:00"/>
    <d v="1899-12-30T17:00:00"/>
    <d v="1899-12-30T08:00:00"/>
    <d v="1899-12-30T16:43:00"/>
    <d v="1899-12-30T08:00:00"/>
    <d v="1899-12-30T17:00:00"/>
    <m/>
    <m/>
    <d v="1899-12-30T08:00:00"/>
    <d v="1899-12-30T17:00:00"/>
    <d v="1899-12-30T08:00:00"/>
    <d v="1899-12-30T16:35:00"/>
    <d v="1899-12-30T08:00:00"/>
    <d v="1899-12-30T17:00:00"/>
    <d v="1899-12-30T08:00:00"/>
    <d v="1899-12-30T17:00:00"/>
    <d v="1899-12-30T08:00:00"/>
    <d v="1899-12-30T17:00:00"/>
    <d v="1899-12-30T08:00:00"/>
    <d v="1899-12-30T16:35:00"/>
    <m/>
    <m/>
    <d v="1899-12-30T08:00:00"/>
    <d v="1899-12-30T17:00:00"/>
    <d v="1899-12-30T08:00:00"/>
    <d v="1899-12-30T17:00:00"/>
    <d v="1899-12-30T08:00:00"/>
    <d v="1899-12-30T17:00:00"/>
    <d v="1899-12-30T08:20:00"/>
    <d v="1899-12-30T17:00:00"/>
    <d v="1899-12-30T08:00:00"/>
    <d v="1899-12-30T17:00:00"/>
    <d v="1899-12-30T08:00:00"/>
    <d v="1899-12-30T17:00:00"/>
    <n v="1"/>
    <x v="5"/>
    <n v="4"/>
    <n v="32"/>
    <e v="#NAME?"/>
    <e v="#NAME?"/>
    <n v="0"/>
  </r>
  <r>
    <s v="NV21"/>
    <x v="20"/>
    <x v="0"/>
    <x v="2"/>
    <s v="Chuyên viên"/>
    <d v="1899-12-30T08:15:00"/>
    <d v="1899-12-30T17:00:00"/>
    <d v="1899-12-30T08:15:00"/>
    <d v="1899-12-30T17:00:00"/>
    <d v="1899-12-30T08:00:00"/>
    <d v="1899-12-30T17:00:00"/>
    <m/>
    <m/>
    <d v="1899-12-30T08:00:00"/>
    <d v="1899-12-30T17:00:00"/>
    <d v="1899-12-30T08:00:00"/>
    <d v="1899-12-30T17:00:00"/>
    <d v="1899-12-30T08:00:00"/>
    <d v="1899-12-30T17:00:00"/>
    <d v="1899-12-30T08:15: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6:35:00"/>
    <d v="1899-12-30T08:00:00"/>
    <d v="1899-12-30T16:35:00"/>
    <d v="1899-12-30T08:20:00"/>
    <d v="1899-12-30T17:00:00"/>
    <m/>
    <m/>
    <d v="1899-12-30T08:15:00"/>
    <d v="1899-12-30T17:00:00"/>
    <d v="1899-12-30T08:00:00"/>
    <d v="1899-12-30T17:00:00"/>
    <d v="1899-12-30T08:00:00"/>
    <d v="1899-12-30T17:00:00"/>
    <d v="1899-12-30T08:00:00"/>
    <d v="1899-12-30T17:00:00"/>
    <d v="1899-12-30T08:00:00"/>
    <d v="1899-12-30T17:00:00"/>
    <d v="1899-12-30T08:00:00"/>
    <d v="1899-12-30T17:00:00"/>
    <n v="5"/>
    <x v="7"/>
    <n v="2"/>
    <n v="50"/>
    <e v="#NAME?"/>
    <e v="#NAME?"/>
    <n v="0"/>
  </r>
  <r>
    <s v="NV22"/>
    <x v="21"/>
    <x v="1"/>
    <x v="2"/>
    <s v="Chuyên viên"/>
    <d v="1899-12-30T08:00:00"/>
    <d v="1899-12-30T17:00:00"/>
    <d v="1899-12-30T08:00:00"/>
    <d v="1899-12-30T17:00:00"/>
    <d v="1899-12-30T08:00:00"/>
    <d v="1899-12-30T17:00:00"/>
    <m/>
    <m/>
    <d v="1899-12-30T08:20:00"/>
    <d v="1899-12-30T17:00:00"/>
    <d v="1899-12-30T08:00:00"/>
    <d v="1899-12-30T17:00:00"/>
    <d v="1899-12-30T08:15:00"/>
    <d v="1899-12-30T17:00:00"/>
    <d v="1899-12-30T08:00:00"/>
    <d v="1899-12-30T17:00:00"/>
    <d v="1899-12-30T08:00:00"/>
    <d v="1899-12-30T17:00:00"/>
    <d v="1899-12-30T08:00:00"/>
    <d v="1899-12-30T17:00:00"/>
    <m/>
    <m/>
    <d v="1899-12-30T08:00:00"/>
    <d v="1899-12-30T17:00:00"/>
    <d v="1899-12-30T08:00:00"/>
    <d v="1899-12-30T16:43:00"/>
    <d v="1899-12-30T08:15:00"/>
    <d v="1899-12-30T17:00:00"/>
    <d v="1899-12-30T08:00:00"/>
    <d v="1899-12-30T17:00:00"/>
    <d v="1899-12-30T08:00:00"/>
    <d v="1899-12-30T17:00:00"/>
    <d v="1899-12-30T08:00:00"/>
    <d v="1899-12-30T16:35:00"/>
    <m/>
    <m/>
    <d v="1899-12-30T08:00:00"/>
    <d v="1899-12-30T17:00:00"/>
    <d v="1899-12-30T08:00:00"/>
    <d v="1899-12-30T17:00:00"/>
    <d v="1899-12-30T08:15:00"/>
    <d v="1899-12-30T17:00:00"/>
    <d v="1899-12-30T08:00:00"/>
    <d v="1899-12-30T17:00:00"/>
    <d v="1899-12-30T08:00:00"/>
    <d v="1899-12-30T17:00:00"/>
    <d v="1899-12-30T08:00:00"/>
    <d v="1899-12-30T17:00:00"/>
    <m/>
    <m/>
    <d v="1899-12-30T08:00:00"/>
    <d v="1899-12-30T17:00:00"/>
    <m/>
    <m/>
    <d v="1899-12-30T08:15:00"/>
    <d v="1899-12-30T17:00:00"/>
    <d v="1899-12-30T08:00:00"/>
    <d v="1899-12-30T12:00:00"/>
    <d v="1899-12-30T08:00:00"/>
    <d v="1899-12-30T16:35:00"/>
    <d v="1899-12-30T08:15:00"/>
    <d v="1899-12-30T17:00:00"/>
    <n v="6"/>
    <x v="9"/>
    <n v="4"/>
    <n v="7"/>
    <e v="#NAME?"/>
    <e v="#NAME?"/>
    <n v="0"/>
  </r>
  <r>
    <s v="NV23"/>
    <x v="22"/>
    <x v="0"/>
    <x v="2"/>
    <s v="Chuyên viên"/>
    <d v="1899-12-30T08:00:00"/>
    <d v="1899-12-30T12:00:00"/>
    <d v="1899-12-30T08:00:00"/>
    <d v="1899-12-30T17:00:00"/>
    <d v="1899-12-30T08:00:00"/>
    <d v="1899-12-30T17:00:00"/>
    <m/>
    <m/>
    <d v="1899-12-30T08:00:00"/>
    <d v="1899-12-30T17:00:00"/>
    <d v="1899-12-30T08:00:00"/>
    <d v="1899-12-30T16:43: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2:00:00"/>
    <d v="1899-12-30T12:00:00"/>
    <d v="1899-12-30T17:00:00"/>
    <m/>
    <m/>
    <d v="1899-12-30T08:00:00"/>
    <d v="1899-12-30T17:00:00"/>
    <d v="1899-12-30T08:00:00"/>
    <d v="1899-12-30T17:00:00"/>
    <d v="1899-12-30T08:00:00"/>
    <d v="1899-12-30T17:00:00"/>
    <d v="1899-12-30T08:00:00"/>
    <d v="1899-12-30T17:00:00"/>
    <d v="1899-12-30T08:00:00"/>
    <d v="1899-12-30T17:00:00"/>
    <d v="1899-12-30T08:00:00"/>
    <d v="1899-12-30T17:00:00"/>
    <n v="1"/>
    <x v="0"/>
    <n v="3"/>
    <n v="17"/>
    <e v="#NAME?"/>
    <e v="#NAME?"/>
    <n v="0"/>
  </r>
  <r>
    <s v="NV24"/>
    <x v="23"/>
    <x v="0"/>
    <x v="2"/>
    <s v="Chuyên viên"/>
    <d v="1899-12-30T08:00:00"/>
    <d v="1899-12-30T17:00:00"/>
    <d v="1899-12-30T08:00:00"/>
    <d v="1899-12-30T17:00:00"/>
    <d v="1899-12-30T08:00:00"/>
    <d v="1899-12-30T17:00:00"/>
    <m/>
    <m/>
    <d v="1899-12-30T08:00:00"/>
    <d v="1899-12-30T12: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6:35:00"/>
    <d v="1899-12-30T08:00:00"/>
    <d v="1899-12-30T17:00:00"/>
    <d v="1899-12-30T08:00:00"/>
    <d v="1899-12-30T17:00:00"/>
    <d v="1899-12-30T08:00:00"/>
    <d v="1899-12-30T17:00:00"/>
    <d v="1899-12-30T08:00:00"/>
    <d v="1899-12-30T17:00:00"/>
    <d v="1899-12-30T08:00:00"/>
    <d v="1899-12-30T17:00:00"/>
    <m/>
    <m/>
    <d v="1899-12-30T08:00:00"/>
    <d v="1899-12-30T12:00:00"/>
    <d v="1899-12-30T08:20:00"/>
    <d v="1899-12-30T17:00:00"/>
    <d v="1899-12-30T08:00:00"/>
    <d v="1899-12-30T17:00:00"/>
    <d v="1899-12-30T08:00:00"/>
    <d v="1899-12-30T17:00:00"/>
    <d v="1899-12-30T08:00:00"/>
    <d v="1899-12-30T17:00:00"/>
    <d v="1899-12-30T08:00:00"/>
    <d v="1899-12-30T17:00:00"/>
    <n v="1"/>
    <x v="5"/>
    <n v="3"/>
    <n v="25"/>
    <e v="#NAME?"/>
    <e v="#NAME?"/>
    <n v="0"/>
  </r>
  <r>
    <s v="NV25"/>
    <x v="24"/>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m/>
    <m/>
    <d v="1899-12-30T08:00:00"/>
    <d v="1899-12-30T17:00:00"/>
    <d v="1899-12-30T08:00:00"/>
    <d v="1899-12-30T17:00:00"/>
    <d v="1899-12-30T08:00:00"/>
    <d v="1899-12-30T17:00:00"/>
    <d v="1899-12-30T08:15:00"/>
    <d v="1899-12-30T17:00:00"/>
    <d v="1899-12-30T08:15: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15:00"/>
    <d v="1899-12-30T17:00:00"/>
    <d v="1899-12-30T08:00:00"/>
    <d v="1899-12-30T17:00:00"/>
    <d v="1899-12-30T08:20:00"/>
    <d v="1899-12-30T16:43:00"/>
    <n v="4"/>
    <x v="11"/>
    <n v="1"/>
    <n v="17"/>
    <e v="#NAME?"/>
    <e v="#NAME?"/>
    <n v="0"/>
  </r>
  <r>
    <s v="NV26"/>
    <x v="25"/>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m/>
    <m/>
    <d v="1899-12-30T08:00:00"/>
    <d v="1899-12-30T17:00:00"/>
    <n v="0"/>
    <x v="0"/>
    <n v="0"/>
    <n v="0"/>
    <e v="#NAME?"/>
    <e v="#NAME?"/>
    <n v="0"/>
  </r>
  <r>
    <s v="NV27"/>
    <x v="26"/>
    <x v="0"/>
    <x v="2"/>
    <s v="Chuyên viên"/>
    <d v="1899-12-30T08:00:00"/>
    <d v="1899-12-30T16:43: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m/>
    <m/>
    <d v="1899-12-30T08:00:00"/>
    <d v="1899-12-30T17:00:00"/>
    <d v="1899-12-30T08:00:00"/>
    <d v="1899-12-30T17:00:00"/>
    <m/>
    <m/>
    <d v="1899-12-30T08:00:00"/>
    <d v="1899-12-30T17:00:00"/>
    <d v="1899-12-30T08:00:00"/>
    <d v="1899-12-30T17:00:00"/>
    <d v="1899-12-30T08:00:00"/>
    <d v="1899-12-30T17:00:00"/>
    <d v="1899-12-30T08:00:00"/>
    <d v="1899-12-30T12:00:00"/>
    <d v="1899-12-30T08:00:00"/>
    <d v="1899-12-30T17:00:00"/>
    <d v="1899-12-30T08:00:00"/>
    <d v="1899-12-30T17:00:00"/>
    <m/>
    <m/>
    <d v="1899-12-30T08:00:00"/>
    <d v="1899-12-30T17:00:00"/>
    <d v="1899-12-30T08:00:00"/>
    <d v="1899-12-30T17:00:00"/>
    <d v="1899-12-30T08:00:00"/>
    <d v="1899-12-30T17:00:00"/>
    <d v="1899-12-30T08:15:00"/>
    <d v="1899-12-30T17:00:00"/>
    <d v="1899-12-30T08:00:00"/>
    <d v="1899-12-30T17:00:00"/>
    <d v="1899-12-30T13:35:00"/>
    <d v="1899-12-30T17:00:00"/>
    <n v="2"/>
    <x v="8"/>
    <n v="2"/>
    <n v="42"/>
    <e v="#NAME?"/>
    <e v="#NAME?"/>
    <n v="0"/>
  </r>
  <r>
    <s v="NV28"/>
    <x v="27"/>
    <x v="1"/>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20:00"/>
    <d v="1899-12-30T17:00:00"/>
    <d v="1899-12-30T08:00:00"/>
    <d v="1899-12-30T16:35:00"/>
    <n v="1"/>
    <x v="5"/>
    <n v="1"/>
    <n v="25"/>
    <e v="#NAME?"/>
    <e v="#NAME?"/>
    <n v="0"/>
  </r>
  <r>
    <s v="NV29"/>
    <x v="28"/>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0"/>
    <x v="0"/>
    <n v="0"/>
    <n v="0"/>
    <e v="#NAME?"/>
    <e v="#NAME?"/>
    <n v="0"/>
  </r>
  <r>
    <s v="NV30"/>
    <x v="29"/>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6:43:00"/>
    <d v="1899-12-30T08:00:00"/>
    <d v="1899-12-30T17:00:00"/>
    <d v="1899-12-30T08:00:00"/>
    <d v="1899-12-30T17:00:00"/>
    <d v="1899-12-30T08:00:00"/>
    <d v="1899-12-30T17:00:00"/>
    <d v="1899-12-30T08:00:00"/>
    <d v="1899-12-30T17:00:00"/>
    <n v="0"/>
    <x v="0"/>
    <n v="1"/>
    <n v="17"/>
    <e v="#NAME?"/>
    <e v="#NAME?"/>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02.Chart 8" cacheId="6" applyNumberFormats="0" applyBorderFormats="0" applyFontFormats="0" applyPatternFormats="0" applyAlignmentFormats="0" applyWidthHeightFormats="0" dataCaption="" updatedVersion="3" compact="0" compactData="0">
  <location ref="A37:E41" firstHeaderRow="1" firstDataRow="2" firstDataCol="1"/>
  <pivotFields count="74">
    <pivotField name="Mã NV" compact="0" outline="0" multipleItemSelectionAllowed="1" showAll="0"/>
    <pivotField name="Tên nhân viên" compact="0" outline="0" multipleItemSelectionAllowed="1" showAll="0"/>
    <pivotField name="Giới tính" axis="axisRow" compact="0" outline="0" multipleItemSelectionAllowed="1" showAll="0" sortType="ascending">
      <items count="3">
        <item x="1"/>
        <item x="0"/>
        <item t="default"/>
      </items>
    </pivotField>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2"/>
  </rowFields>
  <rowItems count="3">
    <i>
      <x/>
    </i>
    <i>
      <x v="1"/>
    </i>
    <i t="grand">
      <x/>
    </i>
  </rowItems>
  <colFields count="1">
    <field x="-2"/>
  </colFields>
  <colItems count="4">
    <i>
      <x/>
    </i>
    <i i="1">
      <x v="1"/>
    </i>
    <i i="2">
      <x v="2"/>
    </i>
    <i i="3">
      <x v="3"/>
    </i>
  </colItems>
  <dataFields count="4">
    <dataField name="Tần suất đi muôn" fld="67" baseField="0"/>
    <dataField name="Tổng thời gian đi muộn" fld="68" baseField="0"/>
    <dataField name="Tần suất về sớm" fld="69" baseField="0"/>
    <dataField name="Tổng thời gian về sớm" fld="70"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02.Chart 6" cacheId="6" applyNumberFormats="0" applyBorderFormats="0" applyFontFormats="0" applyPatternFormats="0" applyAlignmentFormats="0" applyWidthHeightFormats="0" dataCaption="" updatedVersion="3" compact="0" compactData="0">
  <location ref="A23:B27"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compact="0" numFmtId="165" outline="0" multipleItemSelectionAllowed="1" showAll="0"/>
    <pivotField name="Tổng số lần ra sớm" dataField="1"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Tần suất về sớm" fld="69" baseField="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02.Chart 11" cacheId="6" applyNumberFormats="0" applyBorderFormats="0" applyFontFormats="0" applyPatternFormats="0" applyAlignmentFormats="0" applyWidthHeightFormats="0" dataCaption="" updatedVersion="3" compact="0" compactData="0">
  <location ref="A60:E69" firstHeaderRow="1" firstDataRow="2" firstDataCol="1" rowPageCount="1" colPageCount="1"/>
  <pivotFields count="74">
    <pivotField name="Mã NV" compact="0" outline="0" multipleItemSelectionAllowed="1" showAll="0"/>
    <pivotField name="Tên nhân viên" axis="axisRow" compact="0" outline="0" multipleItemSelectionAllowed="1" showAll="0" sortType="ascending">
      <items count="31">
        <item x="10"/>
        <item x="8"/>
        <item x="12"/>
        <item x="22"/>
        <item x="19"/>
        <item x="15"/>
        <item x="0"/>
        <item x="26"/>
        <item x="24"/>
        <item x="27"/>
        <item x="29"/>
        <item x="2"/>
        <item x="21"/>
        <item x="6"/>
        <item x="9"/>
        <item x="11"/>
        <item x="18"/>
        <item x="7"/>
        <item x="5"/>
        <item x="28"/>
        <item x="13"/>
        <item x="25"/>
        <item x="17"/>
        <item x="1"/>
        <item x="23"/>
        <item x="3"/>
        <item x="20"/>
        <item x="4"/>
        <item x="14"/>
        <item x="16"/>
        <item t="default"/>
      </items>
    </pivotField>
    <pivotField name="Giới tính" compact="0" outline="0" multipleItemSelectionAllowed="1" showAll="0"/>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axis="axisPage" dataField="1" compact="0" numFmtId="165" outline="0" multipleItemSelectionAllowed="1" showAll="0">
      <items count="13">
        <item x="0"/>
        <item h="1" x="1"/>
        <item h="1" x="2"/>
        <item h="1" x="3"/>
        <item h="1" x="4"/>
        <item h="1" x="5"/>
        <item h="1" x="6"/>
        <item h="1" x="7"/>
        <item h="1" x="8"/>
        <item h="1" x="9"/>
        <item h="1" x="10"/>
        <item h="1" x="11"/>
        <item t="default"/>
      </items>
    </pivotField>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1"/>
  </rowFields>
  <rowItems count="8">
    <i>
      <x v="3"/>
    </i>
    <i>
      <x v="6"/>
    </i>
    <i>
      <x v="10"/>
    </i>
    <i>
      <x v="14"/>
    </i>
    <i>
      <x v="16"/>
    </i>
    <i>
      <x v="19"/>
    </i>
    <i>
      <x v="21"/>
    </i>
    <i t="grand">
      <x/>
    </i>
  </rowItems>
  <colFields count="1">
    <field x="-2"/>
  </colFields>
  <colItems count="4">
    <i>
      <x/>
    </i>
    <i i="1">
      <x v="1"/>
    </i>
    <i i="2">
      <x v="2"/>
    </i>
    <i i="3">
      <x v="3"/>
    </i>
  </colItems>
  <pageFields count="1">
    <pageField fld="68" hier="0"/>
  </pageFields>
  <dataFields count="4">
    <dataField name="Tần suất đi muôn" fld="67" baseField="0"/>
    <dataField name="Tổng thời gian đi muộn" fld="68" baseField="0"/>
    <dataField name="Tần suất về sớm" fld="69" baseField="0"/>
    <dataField name="Tổng thời gian về sớm" fld="70" baseField="0"/>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02.Chart 3" cacheId="6" applyNumberFormats="0" applyBorderFormats="0" applyFontFormats="0" applyPatternFormats="0" applyAlignmentFormats="0" applyWidthHeightFormats="0" dataCaption="" updatedVersion="3" compact="0" compactData="0">
  <location ref="A9:B13"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dataField="1" compact="0" numFmtId="165" outline="0" multipleItemSelectionAllowed="1" showAll="0"/>
    <pivotField name="Tổng số lần ra sớm"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SUM of Tổng số phút vào trễ" fld="68" baseField="0"/>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02.Chart 10" cacheId="6" applyNumberFormats="0" applyBorderFormats="0" applyFontFormats="0" applyPatternFormats="0" applyAlignmentFormats="0" applyWidthHeightFormats="0" dataCaption="" updatedVersion="3" compact="0" compactData="0">
  <location ref="J46:L50" firstHeaderRow="1" firstDataRow="2" firstDataCol="1"/>
  <pivotFields count="74">
    <pivotField name="Mã NV" compact="0" outline="0" multipleItemSelectionAllowed="1" showAll="0"/>
    <pivotField name="Tên nhân viên" compact="0" outline="0" multipleItemSelectionAllowed="1" showAll="0"/>
    <pivotField name="Giới tính" axis="axisRow" compact="0" outline="0" multipleItemSelectionAllowed="1" showAll="0" sortType="ascending">
      <items count="3">
        <item x="1"/>
        <item x="0"/>
        <item t="default"/>
      </items>
    </pivotField>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2"/>
  </rowFields>
  <rowItems count="3">
    <i>
      <x/>
    </i>
    <i>
      <x v="1"/>
    </i>
    <i t="grand">
      <x/>
    </i>
  </rowItems>
  <colFields count="1">
    <field x="-2"/>
  </colFields>
  <colItems count="2">
    <i>
      <x/>
    </i>
    <i i="1">
      <x v="1"/>
    </i>
  </colItems>
  <dataFields count="2">
    <dataField name="Tần suất đi muôn" fld="67" baseField="0"/>
    <dataField name="Tổng thời gian đi muộn" fld="68" baseField="0"/>
  </dataFields>
  <pivotTableStyleInfo showRowHeaders="1" showColHeaders="1" showRowStripes="0" showColStripes="0" showLastColumn="1"/>
</pivotTableDefinition>
</file>

<file path=xl/pivotTables/pivotTable6.xml><?xml version="1.0" encoding="utf-8"?>
<pivotTableDefinition xmlns="http://schemas.openxmlformats.org/spreadsheetml/2006/main" name="02.Chart" cacheId="6" applyNumberFormats="0" applyBorderFormats="0" applyFontFormats="0" applyPatternFormats="0" applyAlignmentFormats="0" applyWidthHeightFormats="0" dataCaption="" updatedVersion="3" compact="0" compactData="0">
  <location ref="A1:B5"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compact="0" numFmtId="165" outline="0" multipleItemSelectionAllowed="1" showAll="0"/>
    <pivotField name="Tổng số lần ra sớm"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SUM of Tổng số lần vào trễ" fld="67" baseField="0"/>
  </dataFields>
  <pivotTableStyleInfo showRowHeaders="1" showColHeaders="1" showRowStripes="0" showColStripes="0" showLastColumn="1"/>
</pivotTableDefinition>
</file>

<file path=xl/pivotTables/pivotTable7.xml><?xml version="1.0" encoding="utf-8"?>
<pivotTableDefinition xmlns="http://schemas.openxmlformats.org/spreadsheetml/2006/main" name="02.Chart 7" cacheId="6" applyNumberFormats="0" applyBorderFormats="0" applyFontFormats="0" applyPatternFormats="0" applyAlignmentFormats="0" applyWidthHeightFormats="0" dataCaption="" updatedVersion="3" compact="0" compactData="0">
  <location ref="A31:B35"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compact="0" numFmtId="165" outline="0" multipleItemSelectionAllowed="1" showAll="0"/>
    <pivotField name="Tổng số lần ra sớm"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Số phút về sớm" fld="70" baseField="0"/>
  </dataFields>
  <pivotTableStyleInfo showRowHeaders="1" showColHeaders="1" showRowStripes="0" showColStripes="0" showLastColumn="1"/>
</pivotTableDefinition>
</file>

<file path=xl/pivotTables/pivotTable8.xml><?xml version="1.0" encoding="utf-8"?>
<pivotTableDefinition xmlns="http://schemas.openxmlformats.org/spreadsheetml/2006/main" name="02.Chart 5" cacheId="6" applyNumberFormats="0" applyBorderFormats="0" applyFontFormats="0" applyPatternFormats="0" applyAlignmentFormats="0" applyWidthHeightFormats="0" dataCaption="" updatedVersion="3" compact="0" compactData="0">
  <location ref="I16:M21" firstHeaderRow="1" firstDataRow="2"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Fields count="1">
    <field x="-2"/>
  </colFields>
  <colItems count="4">
    <i>
      <x/>
    </i>
    <i i="1">
      <x v="1"/>
    </i>
    <i i="2">
      <x v="2"/>
    </i>
    <i i="3">
      <x v="3"/>
    </i>
  </colItems>
  <dataFields count="4">
    <dataField name="SUM of Tổng số lần vào trễ" fld="67" baseField="0"/>
    <dataField name="SUM of Tổng số phút vào trễ" fld="68" baseField="0"/>
    <dataField name="SUM of Tổng số lần ra sớm" fld="69" baseField="0"/>
    <dataField name="SUM of Tổng số phút  ra sớm" fld="70" baseField="0"/>
  </dataFields>
  <pivotTableStyleInfo showRowHeaders="1" showColHeaders="1" showRowStripes="0" showColStripes="0" showLastColumn="1"/>
</pivotTableDefinition>
</file>

<file path=xl/pivotTables/pivotTable9.xml><?xml version="1.0" encoding="utf-8"?>
<pivotTableDefinition xmlns="http://schemas.openxmlformats.org/spreadsheetml/2006/main" name="02.Chart 2" cacheId="6" applyNumberFormats="0" applyBorderFormats="0" applyFontFormats="0" applyPatternFormats="0" applyAlignmentFormats="0" applyWidthHeightFormats="0" dataCaption="" updatedVersion="3" rowGrandTotals="0" compact="0" compactData="0">
  <location ref="I1:M5" firstHeaderRow="1" firstDataRow="2"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3">
    <i>
      <x/>
    </i>
    <i>
      <x v="1"/>
    </i>
    <i>
      <x v="2"/>
    </i>
  </rowItems>
  <colFields count="1">
    <field x="-2"/>
  </colFields>
  <colItems count="4">
    <i>
      <x/>
    </i>
    <i i="1">
      <x v="1"/>
    </i>
    <i i="2">
      <x v="2"/>
    </i>
    <i i="3">
      <x v="3"/>
    </i>
  </colItems>
  <dataFields count="4">
    <dataField name="SUM of Tổng số lần vào trễ" fld="67" baseField="0"/>
    <dataField name="SUM of Tổng số phút vào trễ" fld="68" baseField="0"/>
    <dataField name="SUM of Tổng số lần ra sớm" fld="69" baseField="0"/>
    <dataField name="SUM of Tổng số phút  ra sớm" fld="70" baseField="0"/>
  </dataFields>
  <pivotTableStyleInfo showRowHeaders="1" showColHeaders="1" showRowStripes="0" showColStripes="0" showLastColumn="1"/>
</pivotTableDefinition>
</file>

<file path=xl/pivotTables/pivotTable10.xml><?xml version="1.0" encoding="utf-8"?>
<pivotTableDefinition xmlns="http://schemas.openxmlformats.org/spreadsheetml/2006/main" name="02.Chart 9" cacheId="6" applyNumberFormats="0" applyBorderFormats="0" applyFontFormats="0" applyPatternFormats="0" applyAlignmentFormats="0" applyWidthHeightFormats="0" dataCaption="" updatedVersion="3" compact="0" compactData="0">
  <location ref="A46:C50" firstHeaderRow="1" firstDataRow="2" firstDataCol="1"/>
  <pivotFields count="74">
    <pivotField name="Mã NV" compact="0" outline="0" multipleItemSelectionAllowed="1" showAll="0"/>
    <pivotField name="Tên nhân viên" compact="0" outline="0" multipleItemSelectionAllowed="1" showAll="0"/>
    <pivotField name="Giới tính" axis="axisRow" compact="0" outline="0" multipleItemSelectionAllowed="1" showAll="0" sortType="ascending">
      <items count="3">
        <item x="1"/>
        <item x="0"/>
        <item t="default"/>
      </items>
    </pivotField>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2"/>
  </rowFields>
  <rowItems count="3">
    <i>
      <x/>
    </i>
    <i>
      <x v="1"/>
    </i>
    <i t="grand">
      <x/>
    </i>
  </rowItems>
  <colFields count="1">
    <field x="-2"/>
  </colFields>
  <colItems count="2">
    <i>
      <x/>
    </i>
    <i i="1">
      <x v="1"/>
    </i>
  </colItems>
  <dataFields count="2">
    <dataField name="SUM of Tổng số lần ra sớm" fld="69" baseField="0"/>
    <dataField name="SUM of Tổng số phút  ra sớm" fld="70" baseField="0"/>
  </dataFields>
  <pivotTableStyleInfo showRowHeaders="1" showColHeaders="1" showRowStripes="0" showColStripes="0" showLastColumn="1"/>
</pivotTableDefinition>
</file>

<file path=xl/pivotTables/pivotTable11.xml><?xml version="1.0" encoding="utf-8"?>
<pivotTableDefinition xmlns="http://schemas.openxmlformats.org/spreadsheetml/2006/main" name="02.Chart 12" cacheId="6" applyNumberFormats="0" applyBorderFormats="0" applyFontFormats="0" applyPatternFormats="0" applyAlignmentFormats="0" applyWidthHeightFormats="0" dataCaption="" updatedVersion="3" compact="0" compactData="0">
  <location ref="A74:E83" firstHeaderRow="1" firstDataRow="2" firstDataCol="1" rowPageCount="1" colPageCount="1"/>
  <pivotFields count="74">
    <pivotField name="Mã NV" compact="0" outline="0" multipleItemSelectionAllowed="1" showAll="0"/>
    <pivotField name="Tên nhân viên" axis="axisRow" compact="0" outline="0" multipleItemSelectionAllowed="1" showAll="0" sortType="ascending">
      <items count="31">
        <item x="10"/>
        <item x="8"/>
        <item x="12"/>
        <item x="22"/>
        <item x="19"/>
        <item x="15"/>
        <item x="0"/>
        <item x="26"/>
        <item x="24"/>
        <item x="27"/>
        <item x="29"/>
        <item x="2"/>
        <item x="21"/>
        <item x="6"/>
        <item x="9"/>
        <item x="11"/>
        <item x="18"/>
        <item x="7"/>
        <item x="5"/>
        <item x="28"/>
        <item x="13"/>
        <item x="25"/>
        <item x="17"/>
        <item x="1"/>
        <item x="23"/>
        <item x="3"/>
        <item x="20"/>
        <item x="4"/>
        <item x="14"/>
        <item x="16"/>
        <item t="default"/>
      </items>
    </pivotField>
    <pivotField name="Giới tính" compact="0" outline="0" multipleItemSelectionAllowed="1" showAll="0"/>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axis="axisPage" dataField="1" compact="0" numFmtId="165" outline="0" multipleItemSelectionAllowed="1" showAll="0">
      <items count="13">
        <item x="0"/>
        <item h="1" x="1"/>
        <item h="1" x="2"/>
        <item h="1" x="3"/>
        <item h="1" x="4"/>
        <item h="1" x="5"/>
        <item h="1" x="6"/>
        <item h="1" x="7"/>
        <item h="1" x="8"/>
        <item h="1" x="9"/>
        <item h="1" x="10"/>
        <item h="1" x="11"/>
        <item t="default"/>
      </items>
    </pivotField>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1"/>
  </rowFields>
  <rowItems count="8">
    <i>
      <x v="3"/>
    </i>
    <i>
      <x v="6"/>
    </i>
    <i>
      <x v="10"/>
    </i>
    <i>
      <x v="14"/>
    </i>
    <i>
      <x v="16"/>
    </i>
    <i>
      <x v="19"/>
    </i>
    <i>
      <x v="21"/>
    </i>
    <i t="grand">
      <x/>
    </i>
  </rowItems>
  <colFields count="1">
    <field x="-2"/>
  </colFields>
  <colItems count="4">
    <i>
      <x/>
    </i>
    <i i="1">
      <x v="1"/>
    </i>
    <i i="2">
      <x v="2"/>
    </i>
    <i i="3">
      <x v="3"/>
    </i>
  </colItems>
  <pageFields count="1">
    <pageField fld="68" hier="0"/>
  </pageFields>
  <dataFields count="4">
    <dataField name="Tần suất đi muôn" fld="67" baseField="0"/>
    <dataField name="Tổng thời gian đi muộn" fld="68" baseField="0"/>
    <dataField name="Tần suất về sớm" fld="69" baseField="0"/>
    <dataField name="Tổng thời gian về sớm" fld="70" baseField="0"/>
  </dataFields>
  <pivotTableStyleInfo showRowHeaders="1" showColHeaders="1" showRowStripes="0" showColStripes="0" showLastColumn="1"/>
</pivotTableDefinition>
</file>

<file path=xl/pivotTables/pivotTable12.xml><?xml version="1.0" encoding="utf-8"?>
<pivotTableDefinition xmlns="http://schemas.openxmlformats.org/spreadsheetml/2006/main" name="02.Chart 4" cacheId="6" applyNumberFormats="0" applyBorderFormats="0" applyFontFormats="0" applyPatternFormats="0" applyAlignmentFormats="0" applyWidthHeightFormats="0" dataCaption="" updatedVersion="3" compact="0" compactData="0">
  <location ref="A16:E21" firstHeaderRow="1" firstDataRow="2"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Fields count="1">
    <field x="-2"/>
  </colFields>
  <colItems count="4">
    <i>
      <x/>
    </i>
    <i i="1">
      <x v="1"/>
    </i>
    <i i="2">
      <x v="2"/>
    </i>
    <i i="3">
      <x v="3"/>
    </i>
  </colItems>
  <dataFields count="4">
    <dataField name="SUM of Tổng số lần vào trễ" fld="67" baseField="0"/>
    <dataField name="SUM of Tổng số phút vào trễ" fld="68" baseField="0"/>
    <dataField name="SUM of Tổng số lần ra sớm" fld="69" baseField="0"/>
    <dataField name="SUM of Tổng số phút  ra sớm" fld="70" baseField="0"/>
  </dataFields>
  <pivotTableStyleInfo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hyperlink" Target="https://docs.google.com/spreadsheets/d/19I3NyOZUk3hk3ob-jDNNv53cT9MmxEviQIbGIFKoIQc/edit" TargetMode="External"/><Relationship Id="rId1" Type="http://schemas.openxmlformats.org/officeDocument/2006/relationships/hyperlink" Target="https://prnt.sc/8mJSui15oKF6"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mis.misa.vn/amis-nhan-su/?utm_source=Ebook&amp;utm_medium=content&amp;utm_campaign=thu-lead&amp;utm_content=bao-cao-luong&amp;utm_term=hrm_ntlanh_%08%08hrm-chung"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6.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sheetPr>
    <outlinePr summaryBelow="0" summaryRight="0"/>
  </sheetPr>
  <dimension ref="A1:AI1000"/>
  <sheetViews>
    <sheetView showGridLines="0" workbookViewId="0"/>
  </sheetViews>
  <sheetFormatPr defaultColWidth="12.5703125" defaultRowHeight="15" customHeight="1"/>
  <cols>
    <col min="1" max="2" width="11.140625" customWidth="1"/>
    <col min="3" max="3" width="13.7109375" customWidth="1"/>
    <col min="4" max="5" width="12.5703125" customWidth="1"/>
    <col min="6" max="6" width="9" customWidth="1"/>
    <col min="7" max="7" width="13.7109375" customWidth="1"/>
    <col min="10" max="10" width="13.7109375" customWidth="1"/>
    <col min="13" max="35" width="9" customWidth="1"/>
  </cols>
  <sheetData>
    <row r="1" spans="1:35" ht="15.75" customHeight="1">
      <c r="A1" s="1" t="s">
        <v>0</v>
      </c>
      <c r="B1" s="2"/>
      <c r="C1" s="2"/>
      <c r="D1" s="2"/>
      <c r="E1" s="2"/>
      <c r="F1" s="3"/>
      <c r="G1" s="2"/>
      <c r="H1" s="2"/>
      <c r="I1" s="2"/>
      <c r="J1" s="2"/>
      <c r="K1" s="2"/>
      <c r="L1" s="2"/>
      <c r="M1" s="3"/>
      <c r="N1" s="3"/>
      <c r="O1" s="3"/>
      <c r="P1" s="3"/>
      <c r="Q1" s="3"/>
      <c r="R1" s="3"/>
      <c r="S1" s="3"/>
      <c r="T1" s="3"/>
      <c r="U1" s="3"/>
      <c r="V1" s="3"/>
      <c r="W1" s="3"/>
      <c r="X1" s="3"/>
      <c r="Y1" s="3"/>
      <c r="Z1" s="3"/>
      <c r="AA1" s="3"/>
      <c r="AB1" s="3"/>
      <c r="AC1" s="3"/>
      <c r="AD1" s="3"/>
      <c r="AE1" s="3"/>
      <c r="AF1" s="3"/>
    </row>
    <row r="2" spans="1:35" ht="15.75" customHeight="1">
      <c r="A2" s="145" t="s">
        <v>1</v>
      </c>
      <c r="B2" s="145" t="s">
        <v>2</v>
      </c>
      <c r="C2" s="142" t="s">
        <v>3</v>
      </c>
      <c r="D2" s="143"/>
      <c r="E2" s="144"/>
      <c r="F2" s="147" t="s">
        <v>4</v>
      </c>
      <c r="G2" s="142" t="s">
        <v>5</v>
      </c>
      <c r="H2" s="143"/>
      <c r="I2" s="144"/>
      <c r="J2" s="142" t="s">
        <v>6</v>
      </c>
      <c r="K2" s="143"/>
      <c r="L2" s="144"/>
      <c r="M2" s="4"/>
      <c r="N2" s="4"/>
      <c r="O2" s="4"/>
      <c r="P2" s="4"/>
      <c r="Q2" s="4"/>
      <c r="R2" s="4"/>
      <c r="S2" s="4"/>
      <c r="T2" s="4"/>
      <c r="U2" s="4"/>
      <c r="V2" s="4"/>
      <c r="W2" s="4"/>
      <c r="X2" s="4"/>
      <c r="Y2" s="4"/>
      <c r="Z2" s="4"/>
      <c r="AA2" s="4"/>
      <c r="AB2" s="4"/>
      <c r="AC2" s="4"/>
      <c r="AD2" s="4"/>
      <c r="AE2" s="4"/>
      <c r="AF2" s="4"/>
    </row>
    <row r="3" spans="1:35" ht="15.75" customHeight="1">
      <c r="A3" s="146"/>
      <c r="B3" s="146"/>
      <c r="C3" s="5" t="s">
        <v>7</v>
      </c>
      <c r="D3" s="5" t="s">
        <v>8</v>
      </c>
      <c r="E3" s="6" t="s">
        <v>9</v>
      </c>
      <c r="F3" s="146"/>
      <c r="G3" s="5" t="s">
        <v>7</v>
      </c>
      <c r="H3" s="5" t="s">
        <v>8</v>
      </c>
      <c r="I3" s="6" t="s">
        <v>9</v>
      </c>
      <c r="J3" s="5" t="s">
        <v>7</v>
      </c>
      <c r="K3" s="5" t="s">
        <v>8</v>
      </c>
      <c r="L3" s="6" t="s">
        <v>9</v>
      </c>
      <c r="M3" s="4"/>
      <c r="N3" s="4"/>
      <c r="O3" s="4"/>
      <c r="P3" s="4"/>
      <c r="Q3" s="4"/>
      <c r="R3" s="4"/>
      <c r="S3" s="4"/>
      <c r="T3" s="4"/>
      <c r="U3" s="4"/>
      <c r="V3" s="4"/>
      <c r="W3" s="4"/>
      <c r="X3" s="4"/>
      <c r="Y3" s="4"/>
      <c r="Z3" s="4"/>
      <c r="AA3" s="4"/>
      <c r="AB3" s="4"/>
      <c r="AC3" s="4"/>
      <c r="AD3" s="4"/>
      <c r="AE3" s="4"/>
      <c r="AF3" s="4"/>
    </row>
    <row r="4" spans="1:35" ht="15.75" customHeight="1">
      <c r="A4" s="7">
        <v>44833</v>
      </c>
      <c r="B4" s="7">
        <v>44839</v>
      </c>
      <c r="C4" s="8">
        <v>0</v>
      </c>
      <c r="D4" s="8">
        <v>74</v>
      </c>
      <c r="E4" s="8">
        <v>0</v>
      </c>
      <c r="F4" s="3"/>
      <c r="G4" s="8">
        <v>0</v>
      </c>
      <c r="H4" s="8">
        <v>58</v>
      </c>
      <c r="I4" s="8">
        <v>0</v>
      </c>
      <c r="J4" s="8">
        <v>0</v>
      </c>
      <c r="K4" s="8">
        <v>18</v>
      </c>
      <c r="L4" s="8">
        <v>0</v>
      </c>
      <c r="M4" s="3"/>
      <c r="N4" s="3"/>
      <c r="O4" s="3"/>
      <c r="P4" s="3"/>
      <c r="Q4" s="3"/>
      <c r="R4" s="3"/>
      <c r="S4" s="3"/>
      <c r="T4" s="3"/>
      <c r="U4" s="3"/>
      <c r="V4" s="3"/>
      <c r="W4" s="3"/>
      <c r="X4" s="3"/>
      <c r="Y4" s="3"/>
      <c r="Z4" s="3"/>
      <c r="AA4" s="3"/>
      <c r="AB4" s="3"/>
      <c r="AC4" s="3"/>
      <c r="AD4" s="3"/>
      <c r="AE4" s="3"/>
      <c r="AF4" s="3"/>
    </row>
    <row r="5" spans="1:35" ht="15.75" customHeight="1">
      <c r="A5" s="7">
        <f t="shared" ref="A5:B5" si="0">A4+7</f>
        <v>44840</v>
      </c>
      <c r="B5" s="7">
        <f t="shared" si="0"/>
        <v>44846</v>
      </c>
      <c r="C5" s="8">
        <v>0</v>
      </c>
      <c r="D5" s="8">
        <v>49</v>
      </c>
      <c r="E5" s="8">
        <v>0</v>
      </c>
      <c r="F5" s="3"/>
      <c r="G5" s="2"/>
      <c r="H5" s="2"/>
      <c r="I5" s="2"/>
      <c r="J5" s="2"/>
      <c r="K5" s="2"/>
      <c r="L5" s="2"/>
      <c r="M5" s="3"/>
      <c r="N5" s="3"/>
      <c r="O5" s="3"/>
      <c r="P5" s="3"/>
      <c r="Q5" s="3"/>
      <c r="R5" s="3"/>
      <c r="S5" s="3"/>
      <c r="T5" s="3"/>
      <c r="U5" s="3"/>
      <c r="V5" s="3"/>
      <c r="W5" s="3"/>
      <c r="X5" s="3"/>
      <c r="Y5" s="3"/>
      <c r="Z5" s="3"/>
      <c r="AA5" s="3"/>
      <c r="AB5" s="3"/>
      <c r="AC5" s="3"/>
      <c r="AD5" s="3"/>
      <c r="AE5" s="3"/>
      <c r="AF5" s="3"/>
    </row>
    <row r="6" spans="1:35" ht="15.75" customHeight="1">
      <c r="A6" s="7">
        <f t="shared" ref="A6:B6" si="1">A5+7</f>
        <v>44847</v>
      </c>
      <c r="B6" s="7">
        <f t="shared" si="1"/>
        <v>44853</v>
      </c>
      <c r="C6" s="8">
        <v>0</v>
      </c>
      <c r="D6" s="8">
        <v>31</v>
      </c>
      <c r="E6" s="8">
        <v>0</v>
      </c>
      <c r="F6" s="3"/>
      <c r="G6" s="2"/>
      <c r="H6" s="2"/>
      <c r="I6" s="2"/>
      <c r="J6" s="2"/>
      <c r="K6" s="2"/>
      <c r="L6" s="2"/>
      <c r="M6" s="3"/>
      <c r="N6" s="3"/>
      <c r="O6" s="3"/>
      <c r="P6" s="3"/>
      <c r="Q6" s="3"/>
      <c r="R6" s="3"/>
      <c r="S6" s="3"/>
      <c r="T6" s="3"/>
      <c r="U6" s="3"/>
      <c r="V6" s="3"/>
      <c r="W6" s="3"/>
      <c r="X6" s="3"/>
      <c r="Y6" s="3"/>
      <c r="Z6" s="3"/>
      <c r="AA6" s="3"/>
      <c r="AB6" s="3"/>
      <c r="AC6" s="3"/>
      <c r="AD6" s="3"/>
      <c r="AE6" s="3"/>
      <c r="AF6" s="3"/>
    </row>
    <row r="7" spans="1:35" ht="15.75" customHeight="1">
      <c r="A7" s="7">
        <f t="shared" ref="A7:B7" si="2">A6+7</f>
        <v>44854</v>
      </c>
      <c r="B7" s="7">
        <f t="shared" si="2"/>
        <v>44860</v>
      </c>
      <c r="C7" s="8">
        <v>0</v>
      </c>
      <c r="D7" s="8">
        <v>0</v>
      </c>
      <c r="E7" s="8">
        <v>0</v>
      </c>
      <c r="F7" s="3"/>
      <c r="G7" s="2"/>
      <c r="H7" s="2"/>
      <c r="I7" s="2"/>
      <c r="J7" s="2"/>
      <c r="K7" s="2"/>
      <c r="L7" s="2"/>
      <c r="M7" s="3"/>
      <c r="N7" s="3"/>
      <c r="O7" s="3"/>
      <c r="P7" s="3"/>
      <c r="Q7" s="3"/>
      <c r="R7" s="3"/>
      <c r="S7" s="3"/>
      <c r="T7" s="3"/>
      <c r="U7" s="3"/>
      <c r="V7" s="3"/>
      <c r="W7" s="3"/>
      <c r="X7" s="3"/>
      <c r="Y7" s="3"/>
      <c r="Z7" s="3"/>
      <c r="AA7" s="3"/>
      <c r="AB7" s="3"/>
      <c r="AC7" s="3"/>
      <c r="AD7" s="3"/>
      <c r="AE7" s="3"/>
      <c r="AF7" s="3"/>
    </row>
    <row r="8" spans="1:35" ht="15.75" customHeight="1">
      <c r="A8" s="7">
        <f t="shared" ref="A8:B8" si="3">A7+7</f>
        <v>44861</v>
      </c>
      <c r="B8" s="7">
        <f t="shared" si="3"/>
        <v>44867</v>
      </c>
      <c r="C8" s="8">
        <v>0</v>
      </c>
      <c r="D8" s="8">
        <v>0</v>
      </c>
      <c r="E8" s="8">
        <v>0</v>
      </c>
      <c r="F8" s="3"/>
      <c r="G8" s="2"/>
      <c r="H8" s="2"/>
      <c r="I8" s="2"/>
      <c r="J8" s="2"/>
      <c r="K8" s="2"/>
      <c r="L8" s="2"/>
      <c r="M8" s="3"/>
      <c r="N8" s="3"/>
      <c r="O8" s="3"/>
      <c r="P8" s="3"/>
      <c r="Q8" s="3"/>
      <c r="R8" s="3"/>
      <c r="S8" s="3"/>
      <c r="T8" s="3"/>
      <c r="U8" s="3"/>
      <c r="V8" s="3"/>
      <c r="W8" s="3"/>
      <c r="X8" s="3"/>
      <c r="Y8" s="3"/>
      <c r="Z8" s="3"/>
      <c r="AA8" s="3"/>
      <c r="AB8" s="3"/>
      <c r="AC8" s="3"/>
      <c r="AD8" s="3"/>
      <c r="AE8" s="3"/>
      <c r="AF8" s="3"/>
      <c r="AG8" s="3"/>
      <c r="AH8" s="3"/>
      <c r="AI8" s="3"/>
    </row>
    <row r="9" spans="1:35" ht="15.75" customHeight="1">
      <c r="A9" s="2"/>
      <c r="B9" s="2"/>
      <c r="C9" s="2"/>
      <c r="D9" s="2"/>
      <c r="E9" s="2"/>
      <c r="F9" s="3"/>
      <c r="G9" s="2"/>
      <c r="H9" s="2"/>
      <c r="I9" s="2"/>
      <c r="J9" s="2"/>
      <c r="K9" s="2"/>
      <c r="L9" s="2"/>
      <c r="M9" s="3"/>
      <c r="N9" s="3"/>
      <c r="O9" s="3"/>
      <c r="P9" s="3"/>
      <c r="Q9" s="3"/>
      <c r="R9" s="3"/>
      <c r="S9" s="3"/>
      <c r="T9" s="3"/>
      <c r="U9" s="3"/>
      <c r="V9" s="3"/>
      <c r="W9" s="3"/>
      <c r="X9" s="3"/>
      <c r="Y9" s="3"/>
      <c r="Z9" s="3"/>
      <c r="AA9" s="3"/>
      <c r="AB9" s="3"/>
      <c r="AC9" s="3"/>
      <c r="AD9" s="3"/>
      <c r="AE9" s="3"/>
      <c r="AF9" s="3"/>
      <c r="AG9" s="3"/>
      <c r="AH9" s="3"/>
      <c r="AI9" s="3"/>
    </row>
    <row r="10" spans="1:35" ht="15.75" customHeight="1">
      <c r="A10" s="1" t="s">
        <v>10</v>
      </c>
      <c r="B10" s="2"/>
      <c r="C10" s="2"/>
      <c r="D10" s="2"/>
      <c r="E10" s="2"/>
      <c r="F10" s="3"/>
      <c r="G10" s="2"/>
      <c r="H10" s="2"/>
      <c r="I10" s="2"/>
      <c r="J10" s="2"/>
      <c r="K10" s="2"/>
      <c r="L10" s="2"/>
      <c r="M10" s="3"/>
      <c r="N10" s="3"/>
      <c r="O10" s="3"/>
      <c r="P10" s="3"/>
      <c r="Q10" s="3"/>
      <c r="R10" s="3"/>
      <c r="S10" s="3"/>
      <c r="T10" s="3"/>
      <c r="U10" s="3"/>
      <c r="V10" s="3"/>
      <c r="W10" s="3"/>
      <c r="X10" s="3"/>
      <c r="Y10" s="3"/>
      <c r="Z10" s="3"/>
      <c r="AA10" s="3"/>
      <c r="AB10" s="3"/>
      <c r="AC10" s="3"/>
      <c r="AD10" s="3"/>
      <c r="AE10" s="3"/>
      <c r="AF10" s="3"/>
      <c r="AG10" s="3"/>
      <c r="AH10" s="3"/>
      <c r="AI10" s="3"/>
    </row>
    <row r="11" spans="1:35" ht="15.75" customHeight="1">
      <c r="A11" s="145" t="s">
        <v>1</v>
      </c>
      <c r="B11" s="145" t="s">
        <v>2</v>
      </c>
      <c r="C11" s="142" t="s">
        <v>11</v>
      </c>
      <c r="D11" s="143"/>
      <c r="E11" s="144"/>
      <c r="F11" s="147" t="s">
        <v>4</v>
      </c>
      <c r="G11" s="142" t="s">
        <v>12</v>
      </c>
      <c r="H11" s="143"/>
      <c r="I11" s="144"/>
      <c r="J11" s="142" t="s">
        <v>13</v>
      </c>
      <c r="K11" s="143"/>
      <c r="L11" s="144"/>
      <c r="M11" s="142" t="s">
        <v>14</v>
      </c>
      <c r="N11" s="143"/>
      <c r="O11" s="144"/>
      <c r="P11" s="3"/>
      <c r="Q11" s="3"/>
      <c r="R11" s="3"/>
      <c r="S11" s="3"/>
      <c r="T11" s="3"/>
      <c r="U11" s="3"/>
      <c r="V11" s="3"/>
      <c r="W11" s="3"/>
      <c r="X11" s="3"/>
      <c r="Y11" s="3"/>
      <c r="Z11" s="3"/>
      <c r="AA11" s="3"/>
      <c r="AB11" s="3"/>
      <c r="AC11" s="3"/>
      <c r="AD11" s="3"/>
      <c r="AE11" s="3"/>
      <c r="AF11" s="3"/>
      <c r="AG11" s="3"/>
      <c r="AH11" s="3"/>
      <c r="AI11" s="3"/>
    </row>
    <row r="12" spans="1:35" ht="15.75" customHeight="1">
      <c r="A12" s="146"/>
      <c r="B12" s="146"/>
      <c r="C12" s="5" t="s">
        <v>3</v>
      </c>
      <c r="D12" s="5" t="s">
        <v>5</v>
      </c>
      <c r="E12" s="5" t="s">
        <v>6</v>
      </c>
      <c r="F12" s="146"/>
      <c r="G12" s="5" t="s">
        <v>3</v>
      </c>
      <c r="H12" s="5" t="s">
        <v>5</v>
      </c>
      <c r="I12" s="5" t="s">
        <v>6</v>
      </c>
      <c r="J12" s="5" t="s">
        <v>3</v>
      </c>
      <c r="K12" s="5" t="s">
        <v>5</v>
      </c>
      <c r="L12" s="5" t="s">
        <v>6</v>
      </c>
      <c r="M12" s="5" t="s">
        <v>3</v>
      </c>
      <c r="N12" s="5" t="s">
        <v>5</v>
      </c>
      <c r="O12" s="5" t="s">
        <v>6</v>
      </c>
      <c r="P12" s="3"/>
      <c r="Q12" s="3"/>
      <c r="R12" s="3"/>
      <c r="S12" s="3"/>
      <c r="T12" s="3"/>
      <c r="U12" s="3"/>
      <c r="V12" s="3"/>
      <c r="W12" s="3"/>
      <c r="X12" s="3"/>
      <c r="Y12" s="3"/>
      <c r="Z12" s="3"/>
      <c r="AA12" s="3"/>
      <c r="AB12" s="3"/>
      <c r="AC12" s="3"/>
      <c r="AD12" s="3"/>
      <c r="AE12" s="3"/>
      <c r="AF12" s="3"/>
      <c r="AG12" s="3"/>
      <c r="AH12" s="3"/>
      <c r="AI12" s="3"/>
    </row>
    <row r="13" spans="1:35" ht="15.75" customHeight="1">
      <c r="A13" s="2" t="s">
        <v>4</v>
      </c>
      <c r="B13" s="2"/>
      <c r="C13" s="9">
        <v>602</v>
      </c>
      <c r="D13" s="9"/>
      <c r="E13" s="9">
        <v>60</v>
      </c>
      <c r="F13" s="3"/>
      <c r="G13" s="9">
        <f>SUM(D4:D8)</f>
        <v>154</v>
      </c>
      <c r="H13" s="9">
        <f>SUM(G4:I4)</f>
        <v>58</v>
      </c>
      <c r="I13" s="9">
        <f>SUM(J4:L4)</f>
        <v>18</v>
      </c>
      <c r="J13" s="9">
        <f t="shared" ref="J13:L13" si="4">G13-C13</f>
        <v>-448</v>
      </c>
      <c r="K13" s="9">
        <f t="shared" si="4"/>
        <v>58</v>
      </c>
      <c r="L13" s="9">
        <f t="shared" si="4"/>
        <v>-42</v>
      </c>
      <c r="M13" s="10">
        <f t="shared" ref="M13:O13" si="5">IFERROR(G13/C13,"")</f>
        <v>0.2558139534883721</v>
      </c>
      <c r="N13" s="10" t="str">
        <f t="shared" si="5"/>
        <v/>
      </c>
      <c r="O13" s="10">
        <f t="shared" si="5"/>
        <v>0.3</v>
      </c>
      <c r="P13" s="3"/>
      <c r="Q13" s="3"/>
      <c r="R13" s="3"/>
      <c r="S13" s="3"/>
      <c r="T13" s="3"/>
      <c r="U13" s="3"/>
      <c r="V13" s="3"/>
      <c r="W13" s="3"/>
      <c r="X13" s="3"/>
      <c r="Y13" s="3"/>
      <c r="Z13" s="3"/>
      <c r="AA13" s="3"/>
      <c r="AB13" s="3"/>
      <c r="AC13" s="3"/>
      <c r="AD13" s="3"/>
      <c r="AE13" s="3"/>
      <c r="AF13" s="3"/>
      <c r="AG13" s="3"/>
      <c r="AH13" s="3"/>
      <c r="AI13" s="3"/>
    </row>
    <row r="14" spans="1:35" ht="15.75" customHeight="1">
      <c r="A14" s="7">
        <v>44833</v>
      </c>
      <c r="B14" s="7">
        <v>44839</v>
      </c>
      <c r="C14" s="11">
        <f>C$13/5</f>
        <v>120.4</v>
      </c>
      <c r="D14" s="11">
        <v>22</v>
      </c>
      <c r="E14" s="11">
        <f t="shared" ref="E14:E15" si="6">E$13/5</f>
        <v>12</v>
      </c>
      <c r="F14" s="3"/>
      <c r="G14" s="11">
        <f t="shared" ref="G14:G18" si="7">D4</f>
        <v>74</v>
      </c>
      <c r="H14" s="2"/>
      <c r="I14" s="2"/>
      <c r="J14" s="11">
        <f t="shared" ref="J14:J18" si="8">G14-C14</f>
        <v>-46.400000000000006</v>
      </c>
      <c r="K14" s="2"/>
      <c r="L14" s="2"/>
      <c r="M14" s="12">
        <f t="shared" ref="M14:M18" si="9">IFERROR(G14/C14,"")</f>
        <v>0.61461794019933547</v>
      </c>
      <c r="N14" s="13"/>
      <c r="O14" s="13"/>
      <c r="P14" s="3"/>
      <c r="Q14" s="3"/>
      <c r="R14" s="3"/>
      <c r="S14" s="3"/>
      <c r="T14" s="3"/>
      <c r="U14" s="3"/>
      <c r="V14" s="3"/>
      <c r="W14" s="3"/>
      <c r="X14" s="3"/>
      <c r="Y14" s="3"/>
      <c r="Z14" s="3"/>
      <c r="AA14" s="3"/>
      <c r="AB14" s="3"/>
      <c r="AC14" s="3"/>
      <c r="AD14" s="3"/>
      <c r="AE14" s="3"/>
      <c r="AF14" s="3"/>
      <c r="AG14" s="3"/>
      <c r="AH14" s="3"/>
      <c r="AI14" s="3"/>
    </row>
    <row r="15" spans="1:35" ht="15.75" customHeight="1">
      <c r="A15" s="7">
        <f t="shared" ref="A15:B15" si="10">A14+7</f>
        <v>44840</v>
      </c>
      <c r="B15" s="7">
        <f t="shared" si="10"/>
        <v>44846</v>
      </c>
      <c r="C15" s="11">
        <f>($C$13-G14)/4</f>
        <v>132</v>
      </c>
      <c r="D15" s="11">
        <v>22</v>
      </c>
      <c r="E15" s="11">
        <f t="shared" si="6"/>
        <v>12</v>
      </c>
      <c r="F15" s="3"/>
      <c r="G15" s="11">
        <f t="shared" si="7"/>
        <v>49</v>
      </c>
      <c r="H15" s="2"/>
      <c r="I15" s="2"/>
      <c r="J15" s="11">
        <f t="shared" si="8"/>
        <v>-83</v>
      </c>
      <c r="K15" s="2"/>
      <c r="L15" s="2"/>
      <c r="M15" s="12">
        <f t="shared" si="9"/>
        <v>0.37121212121212122</v>
      </c>
      <c r="N15" s="13"/>
      <c r="O15" s="13"/>
      <c r="P15" s="3"/>
      <c r="Q15" s="3"/>
      <c r="R15" s="3"/>
      <c r="S15" s="3"/>
      <c r="T15" s="3"/>
      <c r="U15" s="3"/>
      <c r="V15" s="3"/>
      <c r="W15" s="3"/>
      <c r="X15" s="3"/>
      <c r="Y15" s="3"/>
      <c r="Z15" s="3"/>
      <c r="AA15" s="3"/>
      <c r="AB15" s="3"/>
      <c r="AC15" s="3"/>
      <c r="AD15" s="3"/>
      <c r="AE15" s="3"/>
      <c r="AF15" s="3"/>
      <c r="AG15" s="3"/>
      <c r="AH15" s="3"/>
      <c r="AI15" s="3"/>
    </row>
    <row r="16" spans="1:35" ht="15.75" customHeight="1">
      <c r="A16" s="7">
        <f t="shared" ref="A16:B16" si="11">A15+7</f>
        <v>44847</v>
      </c>
      <c r="B16" s="7">
        <f t="shared" si="11"/>
        <v>44853</v>
      </c>
      <c r="C16" s="11"/>
      <c r="D16" s="11">
        <v>22</v>
      </c>
      <c r="E16" s="11">
        <v>16</v>
      </c>
      <c r="F16" s="3"/>
      <c r="G16" s="11">
        <f t="shared" si="7"/>
        <v>31</v>
      </c>
      <c r="H16" s="2"/>
      <c r="I16" s="2"/>
      <c r="J16" s="11">
        <f t="shared" si="8"/>
        <v>31</v>
      </c>
      <c r="K16" s="2"/>
      <c r="L16" s="2"/>
      <c r="M16" s="12" t="str">
        <f t="shared" si="9"/>
        <v/>
      </c>
      <c r="N16" s="13"/>
      <c r="O16" s="13"/>
      <c r="P16" s="3"/>
      <c r="Q16" s="3"/>
      <c r="R16" s="3"/>
      <c r="S16" s="3"/>
      <c r="T16" s="3"/>
      <c r="U16" s="3"/>
      <c r="V16" s="3"/>
      <c r="W16" s="3"/>
      <c r="X16" s="3"/>
      <c r="Y16" s="3"/>
      <c r="Z16" s="3"/>
      <c r="AA16" s="3"/>
      <c r="AB16" s="3"/>
      <c r="AC16" s="3"/>
      <c r="AD16" s="3"/>
      <c r="AE16" s="3"/>
      <c r="AF16" s="3"/>
      <c r="AG16" s="3"/>
      <c r="AH16" s="3"/>
      <c r="AI16" s="3"/>
    </row>
    <row r="17" spans="1:35" ht="15.75" customHeight="1">
      <c r="A17" s="7">
        <f t="shared" ref="A17:B17" si="12">A16+7</f>
        <v>44854</v>
      </c>
      <c r="B17" s="7">
        <f t="shared" si="12"/>
        <v>44860</v>
      </c>
      <c r="C17" s="11"/>
      <c r="D17" s="11">
        <v>22</v>
      </c>
      <c r="E17" s="11">
        <v>15</v>
      </c>
      <c r="F17" s="3"/>
      <c r="G17" s="11">
        <f t="shared" si="7"/>
        <v>0</v>
      </c>
      <c r="H17" s="2"/>
      <c r="I17" s="2"/>
      <c r="J17" s="11">
        <f t="shared" si="8"/>
        <v>0</v>
      </c>
      <c r="K17" s="2"/>
      <c r="L17" s="2"/>
      <c r="M17" s="12" t="str">
        <f t="shared" si="9"/>
        <v/>
      </c>
      <c r="N17" s="13"/>
      <c r="O17" s="13"/>
      <c r="P17" s="3"/>
      <c r="Q17" s="3"/>
      <c r="R17" s="3"/>
      <c r="S17" s="3"/>
      <c r="T17" s="3"/>
      <c r="U17" s="3"/>
      <c r="V17" s="3"/>
      <c r="W17" s="3"/>
      <c r="X17" s="3"/>
      <c r="Y17" s="3"/>
      <c r="Z17" s="3"/>
      <c r="AA17" s="3"/>
      <c r="AB17" s="3"/>
      <c r="AC17" s="3"/>
      <c r="AD17" s="3"/>
      <c r="AE17" s="3"/>
      <c r="AF17" s="3"/>
      <c r="AG17" s="3"/>
      <c r="AH17" s="3"/>
      <c r="AI17" s="3"/>
    </row>
    <row r="18" spans="1:35" ht="15.75" customHeight="1">
      <c r="A18" s="7">
        <f t="shared" ref="A18:B18" si="13">A17+7</f>
        <v>44861</v>
      </c>
      <c r="B18" s="7">
        <f t="shared" si="13"/>
        <v>44867</v>
      </c>
      <c r="C18" s="11"/>
      <c r="D18" s="11">
        <v>22</v>
      </c>
      <c r="E18" s="11">
        <v>15</v>
      </c>
      <c r="F18" s="3"/>
      <c r="G18" s="11">
        <f t="shared" si="7"/>
        <v>0</v>
      </c>
      <c r="H18" s="2"/>
      <c r="I18" s="2"/>
      <c r="J18" s="11">
        <f t="shared" si="8"/>
        <v>0</v>
      </c>
      <c r="K18" s="2"/>
      <c r="L18" s="2"/>
      <c r="M18" s="12" t="str">
        <f t="shared" si="9"/>
        <v/>
      </c>
      <c r="N18" s="13"/>
      <c r="O18" s="13"/>
      <c r="P18" s="3"/>
      <c r="Q18" s="3"/>
      <c r="R18" s="3"/>
      <c r="S18" s="3"/>
      <c r="T18" s="3"/>
      <c r="U18" s="3"/>
      <c r="V18" s="3"/>
      <c r="W18" s="3"/>
      <c r="X18" s="3"/>
      <c r="Y18" s="3"/>
      <c r="Z18" s="3"/>
      <c r="AA18" s="3"/>
      <c r="AB18" s="3"/>
      <c r="AC18" s="3"/>
      <c r="AD18" s="3"/>
      <c r="AE18" s="3"/>
      <c r="AF18" s="3"/>
      <c r="AG18" s="3"/>
      <c r="AH18" s="3"/>
      <c r="AI18" s="3"/>
    </row>
    <row r="19" spans="1:35" ht="15.75" customHeight="1">
      <c r="A19" s="2"/>
      <c r="B19" s="2"/>
      <c r="C19" s="2"/>
      <c r="D19" s="2"/>
      <c r="E19" s="2"/>
      <c r="F19" s="3"/>
      <c r="G19" s="2"/>
      <c r="H19" s="2"/>
      <c r="I19" s="2"/>
      <c r="J19" s="2"/>
      <c r="K19" s="2"/>
      <c r="L19" s="2"/>
      <c r="M19" s="3"/>
      <c r="N19" s="3"/>
      <c r="O19" s="3"/>
      <c r="P19" s="3"/>
      <c r="Q19" s="3"/>
      <c r="R19" s="3"/>
      <c r="S19" s="3"/>
      <c r="T19" s="3"/>
      <c r="U19" s="3"/>
      <c r="V19" s="3"/>
      <c r="W19" s="3"/>
      <c r="X19" s="3"/>
      <c r="Y19" s="3"/>
      <c r="Z19" s="3"/>
      <c r="AA19" s="3"/>
      <c r="AB19" s="3"/>
      <c r="AC19" s="3"/>
      <c r="AD19" s="3"/>
      <c r="AE19" s="3"/>
      <c r="AF19" s="3"/>
      <c r="AG19" s="3"/>
      <c r="AH19" s="3"/>
      <c r="AI19" s="3"/>
    </row>
    <row r="20" spans="1:35" ht="15.75" customHeight="1">
      <c r="A20" s="2"/>
      <c r="B20" s="2"/>
      <c r="C20" s="2"/>
      <c r="D20" s="2"/>
      <c r="E20" s="2"/>
      <c r="F20" s="3"/>
      <c r="G20" s="2"/>
      <c r="H20" s="2"/>
      <c r="I20" s="2"/>
      <c r="J20" s="2"/>
      <c r="K20" s="2"/>
      <c r="L20" s="2"/>
      <c r="M20" s="3"/>
      <c r="N20" s="3"/>
      <c r="O20" s="3"/>
      <c r="P20" s="3"/>
      <c r="Q20" s="3"/>
      <c r="R20" s="3"/>
      <c r="S20" s="3"/>
      <c r="T20" s="3"/>
      <c r="U20" s="3"/>
      <c r="V20" s="3"/>
      <c r="W20" s="3"/>
      <c r="X20" s="3"/>
      <c r="Y20" s="3"/>
      <c r="Z20" s="3"/>
      <c r="AA20" s="3"/>
      <c r="AB20" s="3"/>
      <c r="AC20" s="3"/>
      <c r="AD20" s="3"/>
      <c r="AE20" s="3"/>
      <c r="AF20" s="3"/>
      <c r="AG20" s="3"/>
      <c r="AH20" s="3"/>
      <c r="AI20" s="3"/>
    </row>
    <row r="21" spans="1:35" ht="15.75" customHeight="1">
      <c r="A21" s="2"/>
      <c r="B21" s="2"/>
      <c r="C21" s="2"/>
      <c r="D21" s="2"/>
      <c r="E21" s="2"/>
      <c r="F21" s="3"/>
      <c r="G21" s="2"/>
      <c r="H21" s="2"/>
      <c r="I21" s="2"/>
      <c r="J21" s="2"/>
      <c r="K21" s="2"/>
      <c r="L21" s="2"/>
      <c r="M21" s="3"/>
      <c r="N21" s="3"/>
      <c r="O21" s="3"/>
      <c r="P21" s="3"/>
      <c r="Q21" s="3"/>
      <c r="R21" s="3"/>
      <c r="S21" s="3"/>
      <c r="T21" s="3"/>
      <c r="U21" s="3"/>
      <c r="V21" s="3"/>
      <c r="W21" s="3"/>
      <c r="X21" s="3"/>
      <c r="Y21" s="3"/>
      <c r="Z21" s="3"/>
      <c r="AA21" s="3"/>
      <c r="AB21" s="3"/>
      <c r="AC21" s="3"/>
      <c r="AD21" s="3"/>
      <c r="AE21" s="3"/>
      <c r="AF21" s="3"/>
      <c r="AG21" s="3"/>
      <c r="AH21" s="3"/>
      <c r="AI21" s="3"/>
    </row>
    <row r="22" spans="1:35" ht="15.75" customHeight="1">
      <c r="A22" s="2"/>
      <c r="B22" s="2"/>
      <c r="C22" s="2"/>
      <c r="D22" s="2"/>
      <c r="E22" s="2"/>
      <c r="F22" s="3"/>
      <c r="G22" s="2"/>
      <c r="H22" s="2"/>
      <c r="I22" s="2"/>
      <c r="J22" s="2"/>
      <c r="K22" s="2"/>
      <c r="L22" s="2"/>
      <c r="M22" s="3"/>
      <c r="N22" s="3"/>
      <c r="O22" s="3"/>
      <c r="P22" s="3"/>
      <c r="Q22" s="3"/>
      <c r="R22" s="3"/>
      <c r="S22" s="3"/>
      <c r="T22" s="3"/>
      <c r="U22" s="3"/>
      <c r="V22" s="3"/>
      <c r="W22" s="3"/>
      <c r="X22" s="3"/>
      <c r="Y22" s="3"/>
      <c r="Z22" s="3"/>
      <c r="AA22" s="3"/>
      <c r="AB22" s="3"/>
      <c r="AC22" s="3"/>
      <c r="AD22" s="3"/>
      <c r="AE22" s="3"/>
      <c r="AF22" s="3"/>
      <c r="AG22" s="3"/>
      <c r="AH22" s="3"/>
      <c r="AI22" s="3"/>
    </row>
    <row r="23" spans="1:35" ht="15.75" customHeight="1">
      <c r="A23" s="2"/>
      <c r="B23" s="2"/>
      <c r="C23" s="2"/>
      <c r="D23" s="2"/>
      <c r="E23" s="2"/>
      <c r="F23" s="3"/>
      <c r="G23" s="2"/>
      <c r="H23" s="2"/>
      <c r="I23" s="2"/>
      <c r="J23" s="2"/>
      <c r="K23" s="2"/>
      <c r="L23" s="2"/>
      <c r="M23" s="3"/>
      <c r="N23" s="3"/>
      <c r="O23" s="3"/>
      <c r="P23" s="3"/>
      <c r="Q23" s="3"/>
      <c r="R23" s="3"/>
      <c r="S23" s="3"/>
      <c r="T23" s="3"/>
      <c r="U23" s="3"/>
      <c r="V23" s="3"/>
      <c r="W23" s="3"/>
      <c r="X23" s="3"/>
      <c r="Y23" s="3"/>
      <c r="Z23" s="3"/>
      <c r="AA23" s="3"/>
      <c r="AB23" s="3"/>
      <c r="AC23" s="3"/>
      <c r="AD23" s="3"/>
      <c r="AE23" s="3"/>
      <c r="AF23" s="3"/>
      <c r="AG23" s="3"/>
      <c r="AH23" s="3"/>
      <c r="AI23" s="3"/>
    </row>
    <row r="24" spans="1:35" ht="15.75" customHeight="1">
      <c r="A24" s="2"/>
      <c r="B24" s="2"/>
      <c r="C24" s="2"/>
      <c r="D24" s="2"/>
      <c r="E24" s="2"/>
      <c r="F24" s="3"/>
      <c r="G24" s="2"/>
      <c r="H24" s="2"/>
      <c r="I24" s="2"/>
      <c r="J24" s="2"/>
      <c r="K24" s="2"/>
      <c r="L24" s="2"/>
      <c r="M24" s="3"/>
      <c r="N24" s="3"/>
      <c r="O24" s="3"/>
      <c r="P24" s="3"/>
      <c r="Q24" s="3"/>
      <c r="R24" s="3"/>
      <c r="S24" s="3"/>
      <c r="T24" s="3"/>
      <c r="U24" s="3"/>
      <c r="V24" s="3"/>
      <c r="W24" s="3"/>
      <c r="X24" s="3"/>
      <c r="Y24" s="3"/>
      <c r="Z24" s="3"/>
      <c r="AA24" s="3"/>
      <c r="AB24" s="3"/>
      <c r="AC24" s="3"/>
      <c r="AD24" s="3"/>
      <c r="AE24" s="3"/>
      <c r="AF24" s="3"/>
      <c r="AG24" s="3"/>
      <c r="AH24" s="3"/>
      <c r="AI24" s="3"/>
    </row>
    <row r="25" spans="1:35" ht="15.75" customHeight="1">
      <c r="A25" s="2"/>
      <c r="B25" s="2"/>
      <c r="C25" s="2"/>
      <c r="D25" s="2"/>
      <c r="E25" s="2"/>
      <c r="F25" s="3"/>
      <c r="G25" s="2"/>
      <c r="H25" s="2"/>
      <c r="I25" s="2"/>
      <c r="J25" s="2"/>
      <c r="K25" s="2"/>
      <c r="L25" s="2"/>
      <c r="M25" s="3"/>
      <c r="N25" s="3"/>
      <c r="O25" s="3"/>
      <c r="P25" s="3"/>
      <c r="Q25" s="3"/>
      <c r="R25" s="3"/>
      <c r="S25" s="3"/>
      <c r="T25" s="3"/>
      <c r="U25" s="3"/>
      <c r="V25" s="3"/>
      <c r="W25" s="3"/>
      <c r="X25" s="3"/>
      <c r="Y25" s="3"/>
      <c r="Z25" s="3"/>
      <c r="AA25" s="3"/>
      <c r="AB25" s="3"/>
      <c r="AC25" s="3"/>
      <c r="AD25" s="3"/>
      <c r="AE25" s="3"/>
      <c r="AF25" s="3"/>
      <c r="AG25" s="3"/>
      <c r="AH25" s="3"/>
      <c r="AI25" s="3"/>
    </row>
    <row r="26" spans="1:35" ht="15.75" customHeight="1">
      <c r="A26" s="2"/>
      <c r="B26" s="2"/>
      <c r="C26" s="2"/>
      <c r="D26" s="2"/>
      <c r="E26" s="2"/>
      <c r="F26" s="3"/>
      <c r="G26" s="2"/>
      <c r="H26" s="2"/>
      <c r="I26" s="2"/>
      <c r="J26" s="2"/>
      <c r="K26" s="2"/>
      <c r="L26" s="2"/>
      <c r="M26" s="3"/>
      <c r="N26" s="3"/>
      <c r="O26" s="3"/>
      <c r="P26" s="3"/>
      <c r="Q26" s="3"/>
      <c r="R26" s="3"/>
      <c r="S26" s="3"/>
      <c r="T26" s="3"/>
      <c r="U26" s="3"/>
      <c r="V26" s="3"/>
      <c r="W26" s="3"/>
      <c r="X26" s="3"/>
      <c r="Y26" s="3"/>
      <c r="Z26" s="3"/>
      <c r="AA26" s="3"/>
      <c r="AB26" s="3"/>
      <c r="AC26" s="3"/>
      <c r="AD26" s="3"/>
      <c r="AE26" s="3"/>
      <c r="AF26" s="3"/>
      <c r="AG26" s="3"/>
      <c r="AH26" s="3"/>
      <c r="AI26" s="3"/>
    </row>
    <row r="27" spans="1:35" ht="15.75" customHeight="1">
      <c r="A27" s="2"/>
      <c r="B27" s="2"/>
      <c r="C27" s="2"/>
      <c r="D27" s="2"/>
      <c r="E27" s="2"/>
      <c r="F27" s="3"/>
      <c r="G27" s="2"/>
      <c r="H27" s="2"/>
      <c r="I27" s="2"/>
      <c r="J27" s="2"/>
      <c r="K27" s="2"/>
      <c r="L27" s="2"/>
      <c r="M27" s="3"/>
      <c r="N27" s="3"/>
      <c r="O27" s="3"/>
      <c r="P27" s="3"/>
      <c r="Q27" s="3"/>
      <c r="R27" s="3"/>
      <c r="S27" s="3"/>
      <c r="T27" s="3"/>
      <c r="U27" s="3"/>
      <c r="V27" s="3"/>
      <c r="W27" s="3"/>
      <c r="X27" s="3"/>
      <c r="Y27" s="3"/>
      <c r="Z27" s="3"/>
      <c r="AA27" s="3"/>
      <c r="AB27" s="3"/>
      <c r="AC27" s="3"/>
      <c r="AD27" s="3"/>
      <c r="AE27" s="3"/>
      <c r="AF27" s="3"/>
      <c r="AG27" s="3"/>
      <c r="AH27" s="3"/>
      <c r="AI27" s="3"/>
    </row>
    <row r="28" spans="1:35" ht="15.75" customHeight="1">
      <c r="A28" s="2"/>
      <c r="B28" s="2"/>
      <c r="C28" s="2"/>
      <c r="D28" s="2"/>
      <c r="E28" s="2"/>
      <c r="F28" s="3"/>
      <c r="G28" s="2"/>
      <c r="H28" s="2"/>
      <c r="I28" s="2"/>
      <c r="J28" s="2"/>
      <c r="K28" s="2"/>
      <c r="L28" s="2"/>
      <c r="M28" s="3"/>
      <c r="N28" s="3"/>
      <c r="O28" s="3"/>
      <c r="P28" s="3"/>
      <c r="Q28" s="3"/>
      <c r="R28" s="3"/>
      <c r="S28" s="3"/>
      <c r="T28" s="3"/>
      <c r="U28" s="3"/>
      <c r="V28" s="3"/>
      <c r="W28" s="3"/>
      <c r="X28" s="3"/>
      <c r="Y28" s="3"/>
      <c r="Z28" s="3"/>
      <c r="AA28" s="3"/>
      <c r="AB28" s="3"/>
      <c r="AC28" s="3"/>
      <c r="AD28" s="3"/>
      <c r="AE28" s="3"/>
      <c r="AF28" s="3"/>
      <c r="AG28" s="3"/>
      <c r="AH28" s="3"/>
      <c r="AI28" s="3"/>
    </row>
    <row r="29" spans="1:35" ht="15.75" customHeight="1">
      <c r="A29" s="2"/>
      <c r="B29" s="2"/>
      <c r="C29" s="2"/>
      <c r="D29" s="2"/>
      <c r="E29" s="2"/>
      <c r="F29" s="3"/>
      <c r="G29" s="2"/>
      <c r="H29" s="2"/>
      <c r="I29" s="2"/>
      <c r="J29" s="2"/>
      <c r="K29" s="2"/>
      <c r="L29" s="2"/>
      <c r="M29" s="3"/>
      <c r="N29" s="3"/>
      <c r="O29" s="3"/>
      <c r="P29" s="3"/>
      <c r="Q29" s="3"/>
      <c r="R29" s="3"/>
      <c r="S29" s="3"/>
      <c r="T29" s="3"/>
      <c r="U29" s="3"/>
      <c r="V29" s="3"/>
      <c r="W29" s="3"/>
      <c r="X29" s="3"/>
      <c r="Y29" s="3"/>
      <c r="Z29" s="3"/>
      <c r="AA29" s="3"/>
      <c r="AB29" s="3"/>
      <c r="AC29" s="3"/>
      <c r="AD29" s="3"/>
      <c r="AE29" s="3"/>
      <c r="AF29" s="3"/>
      <c r="AG29" s="3"/>
      <c r="AH29" s="3"/>
      <c r="AI29" s="3"/>
    </row>
    <row r="30" spans="1:35" ht="15.75" customHeight="1">
      <c r="A30" s="2"/>
      <c r="B30" s="2"/>
      <c r="C30" s="2"/>
      <c r="D30" s="2"/>
      <c r="E30" s="2"/>
      <c r="F30" s="3"/>
      <c r="G30" s="2"/>
      <c r="H30" s="2"/>
      <c r="I30" s="2"/>
      <c r="J30" s="2"/>
      <c r="K30" s="2"/>
      <c r="L30" s="2"/>
      <c r="M30" s="3"/>
      <c r="N30" s="3"/>
      <c r="O30" s="3"/>
      <c r="P30" s="3"/>
      <c r="Q30" s="3"/>
      <c r="R30" s="3"/>
      <c r="S30" s="3"/>
      <c r="T30" s="3"/>
      <c r="U30" s="3"/>
      <c r="V30" s="3"/>
      <c r="W30" s="3"/>
      <c r="X30" s="3"/>
      <c r="Y30" s="3"/>
      <c r="Z30" s="3"/>
      <c r="AA30" s="3"/>
      <c r="AB30" s="3"/>
      <c r="AC30" s="3"/>
      <c r="AD30" s="3"/>
      <c r="AE30" s="3"/>
      <c r="AF30" s="3"/>
      <c r="AG30" s="3"/>
      <c r="AH30" s="3"/>
      <c r="AI30" s="3"/>
    </row>
    <row r="31" spans="1:35" ht="15.75" customHeight="1">
      <c r="A31" s="2"/>
      <c r="B31" s="2"/>
      <c r="C31" s="2"/>
      <c r="D31" s="2"/>
      <c r="E31" s="2"/>
      <c r="F31" s="3"/>
      <c r="G31" s="2"/>
      <c r="H31" s="2"/>
      <c r="I31" s="2"/>
      <c r="J31" s="2"/>
      <c r="K31" s="2"/>
      <c r="L31" s="2"/>
      <c r="M31" s="3"/>
      <c r="N31" s="3"/>
      <c r="O31" s="3"/>
      <c r="P31" s="3"/>
      <c r="Q31" s="3"/>
      <c r="R31" s="3"/>
      <c r="S31" s="3"/>
      <c r="T31" s="3"/>
      <c r="U31" s="3"/>
      <c r="V31" s="3"/>
      <c r="W31" s="3"/>
      <c r="X31" s="3"/>
      <c r="Y31" s="3"/>
      <c r="Z31" s="3"/>
      <c r="AA31" s="3"/>
      <c r="AB31" s="3"/>
      <c r="AC31" s="3"/>
      <c r="AD31" s="3"/>
      <c r="AE31" s="3"/>
      <c r="AF31" s="3"/>
      <c r="AG31" s="3"/>
      <c r="AH31" s="3"/>
      <c r="AI31" s="3"/>
    </row>
    <row r="32" spans="1:35" ht="15.75" customHeight="1">
      <c r="A32" s="2"/>
      <c r="B32" s="2"/>
      <c r="C32" s="2"/>
      <c r="D32" s="2"/>
      <c r="E32" s="2"/>
      <c r="F32" s="3"/>
      <c r="G32" s="2"/>
      <c r="H32" s="2"/>
      <c r="I32" s="2"/>
      <c r="J32" s="2"/>
      <c r="K32" s="2"/>
      <c r="L32" s="2"/>
      <c r="M32" s="3"/>
      <c r="N32" s="3"/>
      <c r="O32" s="3"/>
      <c r="P32" s="3"/>
      <c r="Q32" s="3"/>
      <c r="R32" s="3"/>
      <c r="S32" s="3"/>
      <c r="T32" s="3"/>
      <c r="U32" s="3"/>
      <c r="V32" s="3"/>
      <c r="W32" s="3"/>
      <c r="X32" s="3"/>
      <c r="Y32" s="3"/>
      <c r="Z32" s="3"/>
      <c r="AA32" s="3"/>
      <c r="AB32" s="3"/>
      <c r="AC32" s="3"/>
      <c r="AD32" s="3"/>
      <c r="AE32" s="3"/>
      <c r="AF32" s="3"/>
      <c r="AG32" s="3"/>
      <c r="AH32" s="3"/>
      <c r="AI32" s="3"/>
    </row>
    <row r="33" spans="1:35" ht="15.75" customHeight="1">
      <c r="A33" s="2"/>
      <c r="B33" s="2"/>
      <c r="C33" s="2"/>
      <c r="D33" s="2"/>
      <c r="E33" s="2"/>
      <c r="F33" s="3"/>
      <c r="G33" s="2"/>
      <c r="H33" s="2"/>
      <c r="I33" s="2"/>
      <c r="J33" s="2"/>
      <c r="K33" s="2"/>
      <c r="L33" s="2"/>
      <c r="M33" s="3"/>
      <c r="N33" s="3"/>
      <c r="O33" s="3"/>
      <c r="P33" s="3"/>
      <c r="Q33" s="3"/>
      <c r="R33" s="3"/>
      <c r="S33" s="3"/>
      <c r="T33" s="3"/>
      <c r="U33" s="3"/>
      <c r="V33" s="3"/>
      <c r="W33" s="3"/>
      <c r="X33" s="3"/>
      <c r="Y33" s="3"/>
      <c r="Z33" s="3"/>
      <c r="AA33" s="3"/>
      <c r="AB33" s="3"/>
      <c r="AC33" s="3"/>
      <c r="AD33" s="3"/>
      <c r="AE33" s="3"/>
      <c r="AF33" s="3"/>
      <c r="AG33" s="3"/>
      <c r="AH33" s="3"/>
      <c r="AI33" s="3"/>
    </row>
    <row r="34" spans="1:35" ht="15.75" customHeight="1">
      <c r="A34" s="2"/>
      <c r="B34" s="2"/>
      <c r="C34" s="2"/>
      <c r="D34" s="2"/>
      <c r="E34" s="2"/>
      <c r="F34" s="3"/>
      <c r="G34" s="2"/>
      <c r="H34" s="2"/>
      <c r="I34" s="2"/>
      <c r="J34" s="2"/>
      <c r="K34" s="2"/>
      <c r="L34" s="2"/>
      <c r="M34" s="3"/>
      <c r="N34" s="3"/>
      <c r="O34" s="3"/>
      <c r="P34" s="3"/>
      <c r="Q34" s="3"/>
      <c r="R34" s="3"/>
      <c r="S34" s="3"/>
      <c r="T34" s="3"/>
      <c r="U34" s="3"/>
      <c r="V34" s="3"/>
      <c r="W34" s="3"/>
      <c r="X34" s="3"/>
      <c r="Y34" s="3"/>
      <c r="Z34" s="3"/>
      <c r="AA34" s="3"/>
      <c r="AB34" s="3"/>
      <c r="AC34" s="3"/>
      <c r="AD34" s="3"/>
      <c r="AE34" s="3"/>
      <c r="AF34" s="3"/>
      <c r="AG34" s="3"/>
      <c r="AH34" s="3"/>
      <c r="AI34" s="3"/>
    </row>
    <row r="35" spans="1:35" ht="15.75" customHeight="1">
      <c r="A35" s="2"/>
      <c r="B35" s="2"/>
      <c r="C35" s="2"/>
      <c r="D35" s="2"/>
      <c r="E35" s="2"/>
      <c r="F35" s="3"/>
      <c r="G35" s="2"/>
      <c r="H35" s="2"/>
      <c r="I35" s="2"/>
      <c r="J35" s="2"/>
      <c r="K35" s="2"/>
      <c r="L35" s="2"/>
      <c r="M35" s="3"/>
      <c r="N35" s="3"/>
      <c r="O35" s="3"/>
      <c r="P35" s="3"/>
      <c r="Q35" s="3"/>
      <c r="R35" s="3"/>
      <c r="S35" s="3"/>
      <c r="T35" s="3"/>
      <c r="U35" s="3"/>
      <c r="V35" s="3"/>
      <c r="W35" s="3"/>
      <c r="X35" s="3"/>
      <c r="Y35" s="3"/>
      <c r="Z35" s="3"/>
      <c r="AA35" s="3"/>
      <c r="AB35" s="3"/>
      <c r="AC35" s="3"/>
      <c r="AD35" s="3"/>
      <c r="AE35" s="3"/>
      <c r="AF35" s="3"/>
      <c r="AG35" s="3"/>
      <c r="AH35" s="3"/>
      <c r="AI35" s="3"/>
    </row>
    <row r="36" spans="1:35" ht="15.75" customHeight="1">
      <c r="A36" s="2"/>
      <c r="B36" s="2"/>
      <c r="C36" s="2"/>
      <c r="D36" s="2"/>
      <c r="E36" s="2"/>
      <c r="F36" s="3"/>
      <c r="G36" s="2"/>
      <c r="H36" s="2"/>
      <c r="I36" s="2"/>
      <c r="J36" s="2"/>
      <c r="K36" s="2"/>
      <c r="L36" s="2"/>
      <c r="M36" s="3"/>
      <c r="N36" s="3"/>
      <c r="O36" s="3"/>
      <c r="P36" s="3"/>
      <c r="Q36" s="3"/>
      <c r="R36" s="3"/>
      <c r="S36" s="3"/>
      <c r="T36" s="3"/>
      <c r="U36" s="3"/>
      <c r="V36" s="3"/>
      <c r="W36" s="3"/>
      <c r="X36" s="3"/>
      <c r="Y36" s="3"/>
      <c r="Z36" s="3"/>
      <c r="AA36" s="3"/>
      <c r="AB36" s="3"/>
      <c r="AC36" s="3"/>
      <c r="AD36" s="3"/>
      <c r="AE36" s="3"/>
      <c r="AF36" s="3"/>
      <c r="AG36" s="3"/>
      <c r="AH36" s="3"/>
      <c r="AI36" s="3"/>
    </row>
    <row r="37" spans="1:35" ht="15.75" customHeight="1">
      <c r="A37" s="2"/>
      <c r="B37" s="2"/>
      <c r="C37" s="2"/>
      <c r="D37" s="2"/>
      <c r="E37" s="2"/>
      <c r="F37" s="3"/>
      <c r="G37" s="2"/>
      <c r="H37" s="2"/>
      <c r="I37" s="2"/>
      <c r="J37" s="2"/>
      <c r="K37" s="2"/>
      <c r="L37" s="2"/>
      <c r="M37" s="3"/>
      <c r="N37" s="3"/>
      <c r="O37" s="3"/>
      <c r="P37" s="3"/>
      <c r="Q37" s="3"/>
      <c r="R37" s="3"/>
      <c r="S37" s="3"/>
      <c r="T37" s="3"/>
      <c r="U37" s="3"/>
      <c r="V37" s="3"/>
      <c r="W37" s="3"/>
      <c r="X37" s="3"/>
      <c r="Y37" s="3"/>
      <c r="Z37" s="3"/>
      <c r="AA37" s="3"/>
      <c r="AB37" s="3"/>
      <c r="AC37" s="3"/>
      <c r="AD37" s="3"/>
      <c r="AE37" s="3"/>
      <c r="AF37" s="3"/>
      <c r="AG37" s="3"/>
      <c r="AH37" s="3"/>
      <c r="AI37" s="3"/>
    </row>
    <row r="38" spans="1:35" ht="15.75" customHeight="1">
      <c r="A38" s="2"/>
      <c r="B38" s="2"/>
      <c r="C38" s="2"/>
      <c r="D38" s="2"/>
      <c r="E38" s="2"/>
      <c r="F38" s="3"/>
      <c r="G38" s="2"/>
      <c r="H38" s="2"/>
      <c r="I38" s="2"/>
      <c r="J38" s="2"/>
      <c r="K38" s="2"/>
      <c r="L38" s="2"/>
      <c r="M38" s="3"/>
      <c r="N38" s="3"/>
      <c r="O38" s="3"/>
      <c r="P38" s="3"/>
      <c r="Q38" s="3"/>
      <c r="R38" s="3"/>
      <c r="S38" s="3"/>
      <c r="T38" s="3"/>
      <c r="U38" s="3"/>
      <c r="V38" s="3"/>
      <c r="W38" s="3"/>
      <c r="X38" s="3"/>
      <c r="Y38" s="3"/>
      <c r="Z38" s="3"/>
      <c r="AA38" s="3"/>
      <c r="AB38" s="3"/>
      <c r="AC38" s="3"/>
      <c r="AD38" s="3"/>
      <c r="AE38" s="3"/>
      <c r="AF38" s="3"/>
      <c r="AG38" s="3"/>
      <c r="AH38" s="3"/>
      <c r="AI38" s="3"/>
    </row>
    <row r="39" spans="1:35" ht="15.75" customHeight="1">
      <c r="A39" s="2"/>
      <c r="B39" s="2"/>
      <c r="C39" s="2"/>
      <c r="D39" s="2"/>
      <c r="E39" s="2"/>
      <c r="F39" s="3"/>
      <c r="G39" s="2"/>
      <c r="H39" s="2"/>
      <c r="I39" s="2"/>
      <c r="J39" s="2"/>
      <c r="K39" s="2"/>
      <c r="L39" s="2"/>
      <c r="M39" s="3"/>
      <c r="N39" s="3"/>
      <c r="O39" s="3"/>
      <c r="P39" s="3"/>
      <c r="Q39" s="3"/>
      <c r="R39" s="3"/>
      <c r="S39" s="3"/>
      <c r="T39" s="3"/>
      <c r="U39" s="3"/>
      <c r="V39" s="3"/>
      <c r="W39" s="3"/>
      <c r="X39" s="3"/>
      <c r="Y39" s="3"/>
      <c r="Z39" s="3"/>
      <c r="AA39" s="3"/>
      <c r="AB39" s="3"/>
      <c r="AC39" s="3"/>
      <c r="AD39" s="3"/>
      <c r="AE39" s="3"/>
      <c r="AF39" s="3"/>
      <c r="AG39" s="3"/>
      <c r="AH39" s="3"/>
      <c r="AI39" s="3"/>
    </row>
    <row r="40" spans="1:35" ht="15.75" customHeight="1">
      <c r="A40" s="2"/>
      <c r="B40" s="2"/>
      <c r="C40" s="2"/>
      <c r="D40" s="2"/>
      <c r="E40" s="2"/>
      <c r="F40" s="3"/>
      <c r="G40" s="2"/>
      <c r="H40" s="2"/>
      <c r="I40" s="2"/>
      <c r="J40" s="2"/>
      <c r="K40" s="2"/>
      <c r="L40" s="2"/>
      <c r="M40" s="3"/>
      <c r="N40" s="3"/>
      <c r="O40" s="3"/>
      <c r="P40" s="3"/>
      <c r="Q40" s="3"/>
      <c r="R40" s="3"/>
      <c r="S40" s="3"/>
      <c r="T40" s="3"/>
      <c r="U40" s="3"/>
      <c r="V40" s="3"/>
      <c r="W40" s="3"/>
      <c r="X40" s="3"/>
      <c r="Y40" s="3"/>
      <c r="Z40" s="3"/>
      <c r="AA40" s="3"/>
      <c r="AB40" s="3"/>
      <c r="AC40" s="3"/>
      <c r="AD40" s="3"/>
      <c r="AE40" s="3"/>
      <c r="AF40" s="3"/>
      <c r="AG40" s="3"/>
      <c r="AH40" s="3"/>
      <c r="AI40" s="3"/>
    </row>
    <row r="41" spans="1:35" ht="15.75" customHeight="1">
      <c r="A41" s="2"/>
      <c r="B41" s="2"/>
      <c r="C41" s="2"/>
      <c r="D41" s="2"/>
      <c r="E41" s="2"/>
      <c r="F41" s="3"/>
      <c r="G41" s="2"/>
      <c r="H41" s="2"/>
      <c r="I41" s="2"/>
      <c r="J41" s="2"/>
      <c r="K41" s="2"/>
      <c r="L41" s="2"/>
      <c r="M41" s="3"/>
      <c r="N41" s="3"/>
      <c r="O41" s="3"/>
      <c r="P41" s="3"/>
      <c r="Q41" s="3"/>
      <c r="R41" s="3"/>
      <c r="S41" s="3"/>
      <c r="T41" s="3"/>
      <c r="U41" s="3"/>
      <c r="V41" s="3"/>
      <c r="W41" s="3"/>
      <c r="X41" s="3"/>
      <c r="Y41" s="3"/>
      <c r="Z41" s="3"/>
      <c r="AA41" s="3"/>
      <c r="AB41" s="3"/>
      <c r="AC41" s="3"/>
      <c r="AD41" s="3"/>
      <c r="AE41" s="3"/>
      <c r="AF41" s="3"/>
      <c r="AG41" s="3"/>
      <c r="AH41" s="3"/>
      <c r="AI41" s="3"/>
    </row>
    <row r="42" spans="1:35" ht="15.75" customHeight="1">
      <c r="A42" s="2"/>
      <c r="B42" s="2"/>
      <c r="C42" s="2"/>
      <c r="D42" s="2"/>
      <c r="E42" s="2"/>
      <c r="F42" s="3"/>
      <c r="G42" s="2"/>
      <c r="H42" s="2"/>
      <c r="I42" s="2"/>
      <c r="J42" s="2"/>
      <c r="K42" s="2"/>
      <c r="L42" s="2"/>
      <c r="M42" s="3"/>
      <c r="N42" s="3"/>
      <c r="O42" s="3"/>
      <c r="P42" s="3"/>
      <c r="Q42" s="3"/>
      <c r="R42" s="3"/>
      <c r="S42" s="3"/>
      <c r="T42" s="3"/>
      <c r="U42" s="3"/>
      <c r="V42" s="3"/>
      <c r="W42" s="3"/>
      <c r="X42" s="3"/>
      <c r="Y42" s="3"/>
      <c r="Z42" s="3"/>
      <c r="AA42" s="3"/>
      <c r="AB42" s="3"/>
      <c r="AC42" s="3"/>
      <c r="AD42" s="3"/>
      <c r="AE42" s="3"/>
      <c r="AF42" s="3"/>
      <c r="AG42" s="3"/>
      <c r="AH42" s="3"/>
      <c r="AI42" s="3"/>
    </row>
    <row r="43" spans="1:35" ht="15.75" customHeight="1">
      <c r="A43" s="2"/>
      <c r="B43" s="2"/>
      <c r="C43" s="2"/>
      <c r="D43" s="2"/>
      <c r="E43" s="2"/>
      <c r="F43" s="3"/>
      <c r="G43" s="2"/>
      <c r="H43" s="2"/>
      <c r="I43" s="2"/>
      <c r="J43" s="2"/>
      <c r="K43" s="2"/>
      <c r="L43" s="2"/>
      <c r="M43" s="3"/>
      <c r="N43" s="3"/>
      <c r="O43" s="3"/>
      <c r="P43" s="3"/>
      <c r="Q43" s="3"/>
      <c r="R43" s="3"/>
      <c r="S43" s="3"/>
      <c r="T43" s="3"/>
      <c r="U43" s="3"/>
      <c r="V43" s="3"/>
      <c r="W43" s="3"/>
      <c r="X43" s="3"/>
      <c r="Y43" s="3"/>
      <c r="Z43" s="3"/>
      <c r="AA43" s="3"/>
      <c r="AB43" s="3"/>
      <c r="AC43" s="3"/>
      <c r="AD43" s="3"/>
      <c r="AE43" s="3"/>
      <c r="AF43" s="3"/>
      <c r="AG43" s="3"/>
      <c r="AH43" s="3"/>
      <c r="AI43" s="3"/>
    </row>
    <row r="44" spans="1:35" ht="15.75" customHeight="1">
      <c r="A44" s="2"/>
      <c r="B44" s="2"/>
      <c r="C44" s="2"/>
      <c r="D44" s="2"/>
      <c r="E44" s="2"/>
      <c r="F44" s="3"/>
      <c r="G44" s="2"/>
      <c r="H44" s="2"/>
      <c r="I44" s="2"/>
      <c r="J44" s="2"/>
      <c r="K44" s="2"/>
      <c r="L44" s="2"/>
      <c r="M44" s="3"/>
      <c r="N44" s="3"/>
      <c r="O44" s="3"/>
      <c r="P44" s="3"/>
      <c r="Q44" s="3"/>
      <c r="R44" s="3"/>
      <c r="S44" s="3"/>
      <c r="T44" s="3"/>
      <c r="U44" s="3"/>
      <c r="V44" s="3"/>
      <c r="W44" s="3"/>
      <c r="X44" s="3"/>
      <c r="Y44" s="3"/>
      <c r="Z44" s="3"/>
      <c r="AA44" s="3"/>
      <c r="AB44" s="3"/>
      <c r="AC44" s="3"/>
      <c r="AD44" s="3"/>
      <c r="AE44" s="3"/>
      <c r="AF44" s="3"/>
      <c r="AG44" s="3"/>
      <c r="AH44" s="3"/>
      <c r="AI44" s="3"/>
    </row>
    <row r="45" spans="1:35" ht="15.75" customHeight="1">
      <c r="A45" s="2"/>
      <c r="B45" s="2"/>
      <c r="C45" s="2"/>
      <c r="D45" s="2"/>
      <c r="E45" s="2"/>
      <c r="F45" s="3"/>
      <c r="G45" s="2"/>
      <c r="H45" s="2"/>
      <c r="I45" s="2"/>
      <c r="J45" s="2"/>
      <c r="K45" s="2"/>
      <c r="L45" s="2"/>
      <c r="M45" s="3"/>
      <c r="N45" s="3"/>
      <c r="O45" s="3"/>
      <c r="P45" s="3"/>
      <c r="Q45" s="3"/>
      <c r="R45" s="3"/>
      <c r="S45" s="3"/>
      <c r="T45" s="3"/>
      <c r="U45" s="3"/>
      <c r="V45" s="3"/>
      <c r="W45" s="3"/>
      <c r="X45" s="3"/>
      <c r="Y45" s="3"/>
      <c r="Z45" s="3"/>
      <c r="AA45" s="3"/>
      <c r="AB45" s="3"/>
      <c r="AC45" s="3"/>
      <c r="AD45" s="3"/>
      <c r="AE45" s="3"/>
      <c r="AF45" s="3"/>
      <c r="AG45" s="3"/>
      <c r="AH45" s="3"/>
      <c r="AI45" s="3"/>
    </row>
    <row r="46" spans="1:35" ht="15.75" customHeight="1">
      <c r="A46" s="2"/>
      <c r="B46" s="2"/>
      <c r="C46" s="2"/>
      <c r="D46" s="2"/>
      <c r="E46" s="2"/>
      <c r="F46" s="3"/>
      <c r="G46" s="2"/>
      <c r="H46" s="2"/>
      <c r="I46" s="2"/>
      <c r="J46" s="2"/>
      <c r="K46" s="2"/>
      <c r="L46" s="2"/>
      <c r="M46" s="3"/>
      <c r="N46" s="3"/>
      <c r="O46" s="3"/>
      <c r="P46" s="3"/>
      <c r="Q46" s="3"/>
      <c r="R46" s="3"/>
      <c r="S46" s="3"/>
      <c r="T46" s="3"/>
      <c r="U46" s="3"/>
      <c r="V46" s="3"/>
      <c r="W46" s="3"/>
      <c r="X46" s="3"/>
      <c r="Y46" s="3"/>
      <c r="Z46" s="3"/>
      <c r="AA46" s="3"/>
      <c r="AB46" s="3"/>
      <c r="AC46" s="3"/>
      <c r="AD46" s="3"/>
      <c r="AE46" s="3"/>
      <c r="AF46" s="3"/>
      <c r="AG46" s="3"/>
      <c r="AH46" s="3"/>
      <c r="AI46" s="3"/>
    </row>
    <row r="47" spans="1:35" ht="15.75" customHeight="1">
      <c r="A47" s="2"/>
      <c r="B47" s="2"/>
      <c r="C47" s="2"/>
      <c r="D47" s="2"/>
      <c r="E47" s="2"/>
      <c r="F47" s="3"/>
      <c r="G47" s="2"/>
      <c r="H47" s="2"/>
      <c r="I47" s="2"/>
      <c r="J47" s="2"/>
      <c r="K47" s="2"/>
      <c r="L47" s="2"/>
      <c r="M47" s="3"/>
      <c r="N47" s="3"/>
      <c r="O47" s="3"/>
      <c r="P47" s="3"/>
      <c r="Q47" s="3"/>
      <c r="R47" s="3"/>
      <c r="S47" s="3"/>
      <c r="T47" s="3"/>
      <c r="U47" s="3"/>
      <c r="V47" s="3"/>
      <c r="W47" s="3"/>
      <c r="X47" s="3"/>
      <c r="Y47" s="3"/>
      <c r="Z47" s="3"/>
      <c r="AA47" s="3"/>
      <c r="AB47" s="3"/>
      <c r="AC47" s="3"/>
      <c r="AD47" s="3"/>
      <c r="AE47" s="3"/>
      <c r="AF47" s="3"/>
      <c r="AG47" s="3"/>
      <c r="AH47" s="3"/>
      <c r="AI47" s="3"/>
    </row>
    <row r="48" spans="1:35" ht="15.75" customHeight="1">
      <c r="A48" s="2"/>
      <c r="B48" s="2"/>
      <c r="C48" s="2"/>
      <c r="D48" s="2"/>
      <c r="E48" s="2"/>
      <c r="F48" s="3"/>
      <c r="G48" s="2"/>
      <c r="H48" s="2"/>
      <c r="I48" s="2"/>
      <c r="J48" s="2"/>
      <c r="K48" s="2"/>
      <c r="L48" s="2"/>
      <c r="M48" s="3"/>
      <c r="N48" s="3"/>
      <c r="O48" s="3"/>
      <c r="P48" s="3"/>
      <c r="Q48" s="3"/>
      <c r="R48" s="3"/>
      <c r="S48" s="3"/>
      <c r="T48" s="3"/>
      <c r="U48" s="3"/>
      <c r="V48" s="3"/>
      <c r="W48" s="3"/>
      <c r="X48" s="3"/>
      <c r="Y48" s="3"/>
      <c r="Z48" s="3"/>
      <c r="AA48" s="3"/>
      <c r="AB48" s="3"/>
      <c r="AC48" s="3"/>
      <c r="AD48" s="3"/>
      <c r="AE48" s="3"/>
      <c r="AF48" s="3"/>
      <c r="AG48" s="3"/>
      <c r="AH48" s="3"/>
      <c r="AI48" s="3"/>
    </row>
    <row r="49" spans="1:35" ht="15.75" customHeight="1">
      <c r="A49" s="2"/>
      <c r="B49" s="2"/>
      <c r="C49" s="2"/>
      <c r="D49" s="2"/>
      <c r="E49" s="2"/>
      <c r="F49" s="3"/>
      <c r="G49" s="2"/>
      <c r="H49" s="2"/>
      <c r="I49" s="2"/>
      <c r="J49" s="2"/>
      <c r="K49" s="2"/>
      <c r="L49" s="2"/>
      <c r="M49" s="3"/>
      <c r="N49" s="3"/>
      <c r="O49" s="3"/>
      <c r="P49" s="3"/>
      <c r="Q49" s="3"/>
      <c r="R49" s="3"/>
      <c r="S49" s="3"/>
      <c r="T49" s="3"/>
      <c r="U49" s="3"/>
      <c r="V49" s="3"/>
      <c r="W49" s="3"/>
      <c r="X49" s="3"/>
      <c r="Y49" s="3"/>
      <c r="Z49" s="3"/>
      <c r="AA49" s="3"/>
      <c r="AB49" s="3"/>
      <c r="AC49" s="3"/>
      <c r="AD49" s="3"/>
      <c r="AE49" s="3"/>
      <c r="AF49" s="3"/>
      <c r="AG49" s="3"/>
      <c r="AH49" s="3"/>
      <c r="AI49" s="3"/>
    </row>
    <row r="50" spans="1:35" ht="15.75" customHeight="1">
      <c r="A50" s="2"/>
      <c r="B50" s="2"/>
      <c r="C50" s="2"/>
      <c r="D50" s="2"/>
      <c r="E50" s="2"/>
      <c r="F50" s="3"/>
      <c r="G50" s="2"/>
      <c r="H50" s="2"/>
      <c r="I50" s="2"/>
      <c r="J50" s="2"/>
      <c r="K50" s="2"/>
      <c r="L50" s="2"/>
      <c r="M50" s="3"/>
      <c r="N50" s="3"/>
      <c r="O50" s="3"/>
      <c r="P50" s="3"/>
      <c r="Q50" s="3"/>
      <c r="R50" s="3"/>
      <c r="S50" s="3"/>
      <c r="T50" s="3"/>
      <c r="U50" s="3"/>
      <c r="V50" s="3"/>
      <c r="W50" s="3"/>
      <c r="X50" s="3"/>
      <c r="Y50" s="3"/>
      <c r="Z50" s="3"/>
      <c r="AA50" s="3"/>
      <c r="AB50" s="3"/>
      <c r="AC50" s="3"/>
      <c r="AD50" s="3"/>
      <c r="AE50" s="3"/>
      <c r="AF50" s="3"/>
      <c r="AG50" s="3"/>
      <c r="AH50" s="3"/>
      <c r="AI50" s="3"/>
    </row>
    <row r="51" spans="1:35" ht="15.75" customHeight="1">
      <c r="A51" s="2"/>
      <c r="B51" s="2"/>
      <c r="C51" s="2"/>
      <c r="D51" s="2"/>
      <c r="E51" s="2"/>
      <c r="F51" s="3"/>
      <c r="G51" s="2"/>
      <c r="H51" s="2"/>
      <c r="I51" s="2"/>
      <c r="J51" s="2"/>
      <c r="K51" s="2"/>
      <c r="L51" s="2"/>
      <c r="M51" s="3"/>
      <c r="N51" s="3"/>
      <c r="O51" s="3"/>
      <c r="P51" s="3"/>
      <c r="Q51" s="3"/>
      <c r="R51" s="3"/>
      <c r="S51" s="3"/>
      <c r="T51" s="3"/>
      <c r="U51" s="3"/>
      <c r="V51" s="3"/>
      <c r="W51" s="3"/>
      <c r="X51" s="3"/>
      <c r="Y51" s="3"/>
      <c r="Z51" s="3"/>
      <c r="AA51" s="3"/>
      <c r="AB51" s="3"/>
      <c r="AC51" s="3"/>
      <c r="AD51" s="3"/>
      <c r="AE51" s="3"/>
      <c r="AF51" s="3"/>
      <c r="AG51" s="3"/>
      <c r="AH51" s="3"/>
      <c r="AI51" s="3"/>
    </row>
    <row r="52" spans="1:35" ht="15.75" customHeight="1">
      <c r="A52" s="2"/>
      <c r="B52" s="2"/>
      <c r="C52" s="2"/>
      <c r="D52" s="2"/>
      <c r="E52" s="2"/>
      <c r="F52" s="3"/>
      <c r="G52" s="2"/>
      <c r="H52" s="2"/>
      <c r="I52" s="2"/>
      <c r="J52" s="2"/>
      <c r="K52" s="2"/>
      <c r="L52" s="2"/>
      <c r="M52" s="3"/>
      <c r="N52" s="3"/>
      <c r="O52" s="3"/>
      <c r="P52" s="3"/>
      <c r="Q52" s="3"/>
      <c r="R52" s="3"/>
      <c r="S52" s="3"/>
      <c r="T52" s="3"/>
      <c r="U52" s="3"/>
      <c r="V52" s="3"/>
      <c r="W52" s="3"/>
      <c r="X52" s="3"/>
      <c r="Y52" s="3"/>
      <c r="Z52" s="3"/>
      <c r="AA52" s="3"/>
      <c r="AB52" s="3"/>
      <c r="AC52" s="3"/>
      <c r="AD52" s="3"/>
      <c r="AE52" s="3"/>
      <c r="AF52" s="3"/>
      <c r="AG52" s="3"/>
      <c r="AH52" s="3"/>
      <c r="AI52" s="3"/>
    </row>
    <row r="53" spans="1:35" ht="15.75" customHeight="1">
      <c r="A53" s="2"/>
      <c r="B53" s="2"/>
      <c r="C53" s="2"/>
      <c r="D53" s="2"/>
      <c r="E53" s="2"/>
      <c r="F53" s="3"/>
      <c r="G53" s="2"/>
      <c r="H53" s="2"/>
      <c r="I53" s="2"/>
      <c r="J53" s="2"/>
      <c r="K53" s="2"/>
      <c r="L53" s="2"/>
      <c r="M53" s="3"/>
      <c r="N53" s="3"/>
      <c r="O53" s="3"/>
      <c r="P53" s="3"/>
      <c r="Q53" s="3"/>
      <c r="R53" s="3"/>
      <c r="S53" s="3"/>
      <c r="T53" s="3"/>
      <c r="U53" s="3"/>
      <c r="V53" s="3"/>
      <c r="W53" s="3"/>
      <c r="X53" s="3"/>
      <c r="Y53" s="3"/>
      <c r="Z53" s="3"/>
      <c r="AA53" s="3"/>
      <c r="AB53" s="3"/>
      <c r="AC53" s="3"/>
      <c r="AD53" s="3"/>
      <c r="AE53" s="3"/>
      <c r="AF53" s="3"/>
      <c r="AG53" s="3"/>
      <c r="AH53" s="3"/>
      <c r="AI53" s="3"/>
    </row>
    <row r="54" spans="1:35" ht="15.75" customHeight="1">
      <c r="A54" s="2"/>
      <c r="B54" s="2"/>
      <c r="C54" s="2"/>
      <c r="D54" s="2"/>
      <c r="E54" s="2"/>
      <c r="F54" s="3"/>
      <c r="G54" s="2"/>
      <c r="H54" s="2"/>
      <c r="I54" s="2"/>
      <c r="J54" s="2"/>
      <c r="K54" s="2"/>
      <c r="L54" s="2"/>
      <c r="M54" s="3"/>
      <c r="N54" s="3"/>
      <c r="O54" s="3"/>
      <c r="P54" s="3"/>
      <c r="Q54" s="3"/>
      <c r="R54" s="3"/>
      <c r="S54" s="3"/>
      <c r="T54" s="3"/>
      <c r="U54" s="3"/>
      <c r="V54" s="3"/>
      <c r="W54" s="3"/>
      <c r="X54" s="3"/>
      <c r="Y54" s="3"/>
      <c r="Z54" s="3"/>
      <c r="AA54" s="3"/>
      <c r="AB54" s="3"/>
      <c r="AC54" s="3"/>
      <c r="AD54" s="3"/>
      <c r="AE54" s="3"/>
      <c r="AF54" s="3"/>
      <c r="AG54" s="3"/>
      <c r="AH54" s="3"/>
      <c r="AI54" s="3"/>
    </row>
    <row r="55" spans="1:35" ht="15.75" customHeight="1">
      <c r="A55" s="2"/>
      <c r="B55" s="2"/>
      <c r="C55" s="2"/>
      <c r="D55" s="2"/>
      <c r="E55" s="2"/>
      <c r="F55" s="3"/>
      <c r="G55" s="2"/>
      <c r="H55" s="2"/>
      <c r="I55" s="2"/>
      <c r="J55" s="2"/>
      <c r="K55" s="2"/>
      <c r="L55" s="2"/>
      <c r="M55" s="3"/>
      <c r="N55" s="3"/>
      <c r="O55" s="3"/>
      <c r="P55" s="3"/>
      <c r="Q55" s="3"/>
      <c r="R55" s="3"/>
      <c r="S55" s="3"/>
      <c r="T55" s="3"/>
      <c r="U55" s="3"/>
      <c r="V55" s="3"/>
      <c r="W55" s="3"/>
      <c r="X55" s="3"/>
      <c r="Y55" s="3"/>
      <c r="Z55" s="3"/>
      <c r="AA55" s="3"/>
      <c r="AB55" s="3"/>
      <c r="AC55" s="3"/>
      <c r="AD55" s="3"/>
      <c r="AE55" s="3"/>
      <c r="AF55" s="3"/>
      <c r="AG55" s="3"/>
      <c r="AH55" s="3"/>
      <c r="AI55" s="3"/>
    </row>
    <row r="56" spans="1:35" ht="15.75" customHeight="1">
      <c r="A56" s="2"/>
      <c r="B56" s="2"/>
      <c r="C56" s="2"/>
      <c r="D56" s="2"/>
      <c r="E56" s="2"/>
      <c r="F56" s="3"/>
      <c r="G56" s="2"/>
      <c r="H56" s="2"/>
      <c r="I56" s="2"/>
      <c r="J56" s="2"/>
      <c r="K56" s="2"/>
      <c r="L56" s="2"/>
      <c r="M56" s="3"/>
      <c r="N56" s="3"/>
      <c r="O56" s="3"/>
      <c r="P56" s="3"/>
      <c r="Q56" s="3"/>
      <c r="R56" s="3"/>
      <c r="S56" s="3"/>
      <c r="T56" s="3"/>
      <c r="U56" s="3"/>
      <c r="V56" s="3"/>
      <c r="W56" s="3"/>
      <c r="X56" s="3"/>
      <c r="Y56" s="3"/>
      <c r="Z56" s="3"/>
      <c r="AA56" s="3"/>
      <c r="AB56" s="3"/>
      <c r="AC56" s="3"/>
      <c r="AD56" s="3"/>
      <c r="AE56" s="3"/>
      <c r="AF56" s="3"/>
      <c r="AG56" s="3"/>
      <c r="AH56" s="3"/>
      <c r="AI56" s="3"/>
    </row>
    <row r="57" spans="1:35" ht="15.75" customHeight="1">
      <c r="A57" s="2"/>
      <c r="B57" s="2"/>
      <c r="C57" s="2"/>
      <c r="D57" s="2"/>
      <c r="E57" s="2"/>
      <c r="F57" s="3"/>
      <c r="G57" s="2"/>
      <c r="H57" s="2"/>
      <c r="I57" s="2"/>
      <c r="J57" s="2"/>
      <c r="K57" s="2"/>
      <c r="L57" s="2"/>
      <c r="M57" s="3"/>
      <c r="N57" s="3"/>
      <c r="O57" s="3"/>
      <c r="P57" s="3"/>
      <c r="Q57" s="3"/>
      <c r="R57" s="3"/>
      <c r="S57" s="3"/>
      <c r="T57" s="3"/>
      <c r="U57" s="3"/>
      <c r="V57" s="3"/>
      <c r="W57" s="3"/>
      <c r="X57" s="3"/>
      <c r="Y57" s="3"/>
      <c r="Z57" s="3"/>
      <c r="AA57" s="3"/>
      <c r="AB57" s="3"/>
      <c r="AC57" s="3"/>
      <c r="AD57" s="3"/>
      <c r="AE57" s="3"/>
      <c r="AF57" s="3"/>
      <c r="AG57" s="3"/>
      <c r="AH57" s="3"/>
      <c r="AI57" s="3"/>
    </row>
    <row r="58" spans="1:35" ht="15.75" customHeight="1">
      <c r="A58" s="2"/>
      <c r="B58" s="2"/>
      <c r="C58" s="2"/>
      <c r="D58" s="2"/>
      <c r="E58" s="2"/>
      <c r="F58" s="3"/>
      <c r="G58" s="2"/>
      <c r="H58" s="2"/>
      <c r="I58" s="2"/>
      <c r="J58" s="2"/>
      <c r="K58" s="2"/>
      <c r="L58" s="2"/>
      <c r="M58" s="3"/>
      <c r="N58" s="3"/>
      <c r="O58" s="3"/>
      <c r="P58" s="3"/>
      <c r="Q58" s="3"/>
      <c r="R58" s="3"/>
      <c r="S58" s="3"/>
      <c r="T58" s="3"/>
      <c r="U58" s="3"/>
      <c r="V58" s="3"/>
      <c r="W58" s="3"/>
      <c r="X58" s="3"/>
      <c r="Y58" s="3"/>
      <c r="Z58" s="3"/>
      <c r="AA58" s="3"/>
      <c r="AB58" s="3"/>
      <c r="AC58" s="3"/>
      <c r="AD58" s="3"/>
      <c r="AE58" s="3"/>
      <c r="AF58" s="3"/>
      <c r="AG58" s="3"/>
      <c r="AH58" s="3"/>
      <c r="AI58" s="3"/>
    </row>
    <row r="59" spans="1:35" ht="15.75" customHeight="1">
      <c r="A59" s="2"/>
      <c r="B59" s="2"/>
      <c r="C59" s="2"/>
      <c r="D59" s="2"/>
      <c r="E59" s="2"/>
      <c r="F59" s="3"/>
      <c r="G59" s="2"/>
      <c r="H59" s="2"/>
      <c r="I59" s="2"/>
      <c r="J59" s="2"/>
      <c r="K59" s="2"/>
      <c r="L59" s="2"/>
      <c r="M59" s="3"/>
      <c r="N59" s="3"/>
      <c r="O59" s="3"/>
      <c r="P59" s="3"/>
      <c r="Q59" s="3"/>
      <c r="R59" s="3"/>
      <c r="S59" s="3"/>
      <c r="T59" s="3"/>
      <c r="U59" s="3"/>
      <c r="V59" s="3"/>
      <c r="W59" s="3"/>
      <c r="X59" s="3"/>
      <c r="Y59" s="3"/>
      <c r="Z59" s="3"/>
      <c r="AA59" s="3"/>
      <c r="AB59" s="3"/>
      <c r="AC59" s="3"/>
      <c r="AD59" s="3"/>
      <c r="AE59" s="3"/>
      <c r="AF59" s="3"/>
      <c r="AG59" s="3"/>
      <c r="AH59" s="3"/>
      <c r="AI59" s="3"/>
    </row>
    <row r="60" spans="1:35" ht="15.75" customHeight="1">
      <c r="A60" s="2"/>
      <c r="B60" s="2"/>
      <c r="C60" s="2"/>
      <c r="D60" s="2"/>
      <c r="E60" s="2"/>
      <c r="F60" s="3"/>
      <c r="G60" s="2"/>
      <c r="H60" s="2"/>
      <c r="I60" s="2"/>
      <c r="J60" s="2"/>
      <c r="K60" s="2"/>
      <c r="L60" s="2"/>
      <c r="M60" s="3"/>
      <c r="N60" s="3"/>
      <c r="O60" s="3"/>
      <c r="P60" s="3"/>
      <c r="Q60" s="3"/>
      <c r="R60" s="3"/>
      <c r="S60" s="3"/>
      <c r="T60" s="3"/>
      <c r="U60" s="3"/>
      <c r="V60" s="3"/>
      <c r="W60" s="3"/>
      <c r="X60" s="3"/>
      <c r="Y60" s="3"/>
      <c r="Z60" s="3"/>
      <c r="AA60" s="3"/>
      <c r="AB60" s="3"/>
      <c r="AC60" s="3"/>
      <c r="AD60" s="3"/>
      <c r="AE60" s="3"/>
      <c r="AF60" s="3"/>
      <c r="AG60" s="3"/>
      <c r="AH60" s="3"/>
      <c r="AI60" s="3"/>
    </row>
    <row r="61" spans="1:35" ht="15.75" customHeight="1">
      <c r="A61" s="2"/>
      <c r="B61" s="2"/>
      <c r="C61" s="2"/>
      <c r="D61" s="2"/>
      <c r="E61" s="2"/>
      <c r="F61" s="3"/>
      <c r="G61" s="2"/>
      <c r="H61" s="2"/>
      <c r="I61" s="2"/>
      <c r="J61" s="2"/>
      <c r="K61" s="2"/>
      <c r="L61" s="2"/>
      <c r="M61" s="3"/>
      <c r="N61" s="3"/>
      <c r="O61" s="3"/>
      <c r="P61" s="3"/>
      <c r="Q61" s="3"/>
      <c r="R61" s="3"/>
      <c r="S61" s="3"/>
      <c r="T61" s="3"/>
      <c r="U61" s="3"/>
      <c r="V61" s="3"/>
      <c r="W61" s="3"/>
      <c r="X61" s="3"/>
      <c r="Y61" s="3"/>
      <c r="Z61" s="3"/>
      <c r="AA61" s="3"/>
      <c r="AB61" s="3"/>
      <c r="AC61" s="3"/>
      <c r="AD61" s="3"/>
      <c r="AE61" s="3"/>
      <c r="AF61" s="3"/>
      <c r="AG61" s="3"/>
      <c r="AH61" s="3"/>
      <c r="AI61" s="3"/>
    </row>
    <row r="62" spans="1:35" ht="15.75" customHeight="1">
      <c r="A62" s="2"/>
      <c r="B62" s="2"/>
      <c r="C62" s="2"/>
      <c r="D62" s="2"/>
      <c r="E62" s="2"/>
      <c r="F62" s="3"/>
      <c r="G62" s="2"/>
      <c r="H62" s="2"/>
      <c r="I62" s="2"/>
      <c r="J62" s="2"/>
      <c r="K62" s="2"/>
      <c r="L62" s="2"/>
      <c r="M62" s="3"/>
      <c r="N62" s="3"/>
      <c r="O62" s="3"/>
      <c r="P62" s="3"/>
      <c r="Q62" s="3"/>
      <c r="R62" s="3"/>
      <c r="S62" s="3"/>
      <c r="T62" s="3"/>
      <c r="U62" s="3"/>
      <c r="V62" s="3"/>
      <c r="W62" s="3"/>
      <c r="X62" s="3"/>
      <c r="Y62" s="3"/>
      <c r="Z62" s="3"/>
      <c r="AA62" s="3"/>
      <c r="AB62" s="3"/>
      <c r="AC62" s="3"/>
      <c r="AD62" s="3"/>
      <c r="AE62" s="3"/>
      <c r="AF62" s="3"/>
      <c r="AG62" s="3"/>
      <c r="AH62" s="3"/>
      <c r="AI62" s="3"/>
    </row>
    <row r="63" spans="1:35" ht="15.75" customHeight="1">
      <c r="A63" s="2"/>
      <c r="B63" s="2"/>
      <c r="C63" s="2"/>
      <c r="D63" s="2"/>
      <c r="E63" s="2"/>
      <c r="F63" s="3"/>
      <c r="G63" s="2"/>
      <c r="H63" s="2"/>
      <c r="I63" s="2"/>
      <c r="J63" s="2"/>
      <c r="K63" s="2"/>
      <c r="L63" s="2"/>
      <c r="M63" s="3"/>
      <c r="N63" s="3"/>
      <c r="O63" s="3"/>
      <c r="P63" s="3"/>
      <c r="Q63" s="3"/>
      <c r="R63" s="3"/>
      <c r="S63" s="3"/>
      <c r="T63" s="3"/>
      <c r="U63" s="3"/>
      <c r="V63" s="3"/>
      <c r="W63" s="3"/>
      <c r="X63" s="3"/>
      <c r="Y63" s="3"/>
      <c r="Z63" s="3"/>
      <c r="AA63" s="3"/>
      <c r="AB63" s="3"/>
      <c r="AC63" s="3"/>
      <c r="AD63" s="3"/>
      <c r="AE63" s="3"/>
      <c r="AF63" s="3"/>
      <c r="AG63" s="3"/>
      <c r="AH63" s="3"/>
      <c r="AI63" s="3"/>
    </row>
    <row r="64" spans="1:35" ht="15.75" customHeight="1">
      <c r="A64" s="2"/>
      <c r="B64" s="2"/>
      <c r="C64" s="2"/>
      <c r="D64" s="2"/>
      <c r="E64" s="2"/>
      <c r="F64" s="3"/>
      <c r="G64" s="2"/>
      <c r="H64" s="2"/>
      <c r="I64" s="2"/>
      <c r="J64" s="2"/>
      <c r="K64" s="2"/>
      <c r="L64" s="2"/>
      <c r="M64" s="3"/>
      <c r="N64" s="3"/>
      <c r="O64" s="3"/>
      <c r="P64" s="3"/>
      <c r="Q64" s="3"/>
      <c r="R64" s="3"/>
      <c r="S64" s="3"/>
      <c r="T64" s="3"/>
      <c r="U64" s="3"/>
      <c r="V64" s="3"/>
      <c r="W64" s="3"/>
      <c r="X64" s="3"/>
      <c r="Y64" s="3"/>
      <c r="Z64" s="3"/>
      <c r="AA64" s="3"/>
      <c r="AB64" s="3"/>
      <c r="AC64" s="3"/>
      <c r="AD64" s="3"/>
      <c r="AE64" s="3"/>
      <c r="AF64" s="3"/>
      <c r="AG64" s="3"/>
      <c r="AH64" s="3"/>
      <c r="AI64" s="3"/>
    </row>
    <row r="65" spans="1:35" ht="15.75" customHeight="1">
      <c r="A65" s="2"/>
      <c r="B65" s="2"/>
      <c r="C65" s="2"/>
      <c r="D65" s="2"/>
      <c r="E65" s="2"/>
      <c r="F65" s="3"/>
      <c r="G65" s="2"/>
      <c r="H65" s="2"/>
      <c r="I65" s="2"/>
      <c r="J65" s="2"/>
      <c r="K65" s="2"/>
      <c r="L65" s="2"/>
      <c r="M65" s="3"/>
      <c r="N65" s="3"/>
      <c r="O65" s="3"/>
      <c r="P65" s="3"/>
      <c r="Q65" s="3"/>
      <c r="R65" s="3"/>
      <c r="S65" s="3"/>
      <c r="T65" s="3"/>
      <c r="U65" s="3"/>
      <c r="V65" s="3"/>
      <c r="W65" s="3"/>
      <c r="X65" s="3"/>
      <c r="Y65" s="3"/>
      <c r="Z65" s="3"/>
      <c r="AA65" s="3"/>
      <c r="AB65" s="3"/>
      <c r="AC65" s="3"/>
      <c r="AD65" s="3"/>
      <c r="AE65" s="3"/>
      <c r="AF65" s="3"/>
      <c r="AG65" s="3"/>
      <c r="AH65" s="3"/>
      <c r="AI65" s="3"/>
    </row>
    <row r="66" spans="1:35" ht="15.75" customHeight="1">
      <c r="A66" s="2"/>
      <c r="B66" s="2"/>
      <c r="C66" s="2"/>
      <c r="D66" s="2"/>
      <c r="E66" s="2"/>
      <c r="F66" s="3"/>
      <c r="G66" s="2"/>
      <c r="H66" s="2"/>
      <c r="I66" s="2"/>
      <c r="J66" s="2"/>
      <c r="K66" s="2"/>
      <c r="L66" s="2"/>
      <c r="M66" s="3"/>
      <c r="N66" s="3"/>
      <c r="O66" s="3"/>
      <c r="P66" s="3"/>
      <c r="Q66" s="3"/>
      <c r="R66" s="3"/>
      <c r="S66" s="3"/>
      <c r="T66" s="3"/>
      <c r="U66" s="3"/>
      <c r="V66" s="3"/>
      <c r="W66" s="3"/>
      <c r="X66" s="3"/>
      <c r="Y66" s="3"/>
      <c r="Z66" s="3"/>
      <c r="AA66" s="3"/>
      <c r="AB66" s="3"/>
      <c r="AC66" s="3"/>
      <c r="AD66" s="3"/>
      <c r="AE66" s="3"/>
      <c r="AF66" s="3"/>
      <c r="AG66" s="3"/>
      <c r="AH66" s="3"/>
      <c r="AI66" s="3"/>
    </row>
    <row r="67" spans="1:35" ht="15.75" customHeight="1">
      <c r="A67" s="2"/>
      <c r="B67" s="2"/>
      <c r="C67" s="2"/>
      <c r="D67" s="2"/>
      <c r="E67" s="2"/>
      <c r="F67" s="3"/>
      <c r="G67" s="2"/>
      <c r="H67" s="2"/>
      <c r="I67" s="2"/>
      <c r="J67" s="2"/>
      <c r="K67" s="2"/>
      <c r="L67" s="2"/>
      <c r="M67" s="3"/>
      <c r="N67" s="3"/>
      <c r="O67" s="3"/>
      <c r="P67" s="3"/>
      <c r="Q67" s="3"/>
      <c r="R67" s="3"/>
      <c r="S67" s="3"/>
      <c r="T67" s="3"/>
      <c r="U67" s="3"/>
      <c r="V67" s="3"/>
      <c r="W67" s="3"/>
      <c r="X67" s="3"/>
      <c r="Y67" s="3"/>
      <c r="Z67" s="3"/>
      <c r="AA67" s="3"/>
      <c r="AB67" s="3"/>
      <c r="AC67" s="3"/>
      <c r="AD67" s="3"/>
      <c r="AE67" s="3"/>
      <c r="AF67" s="3"/>
      <c r="AG67" s="3"/>
      <c r="AH67" s="3"/>
      <c r="AI67" s="3"/>
    </row>
    <row r="68" spans="1:35" ht="15.75" customHeight="1">
      <c r="A68" s="2"/>
      <c r="B68" s="2"/>
      <c r="C68" s="2"/>
      <c r="D68" s="2"/>
      <c r="E68" s="2"/>
      <c r="F68" s="3"/>
      <c r="G68" s="2"/>
      <c r="H68" s="2"/>
      <c r="I68" s="2"/>
      <c r="J68" s="2"/>
      <c r="K68" s="2"/>
      <c r="L68" s="2"/>
      <c r="M68" s="3"/>
      <c r="N68" s="3"/>
      <c r="O68" s="3"/>
      <c r="P68" s="3"/>
      <c r="Q68" s="3"/>
      <c r="R68" s="3"/>
      <c r="S68" s="3"/>
      <c r="T68" s="3"/>
      <c r="U68" s="3"/>
      <c r="V68" s="3"/>
      <c r="W68" s="3"/>
      <c r="X68" s="3"/>
      <c r="Y68" s="3"/>
      <c r="Z68" s="3"/>
      <c r="AA68" s="3"/>
      <c r="AB68" s="3"/>
      <c r="AC68" s="3"/>
      <c r="AD68" s="3"/>
      <c r="AE68" s="3"/>
      <c r="AF68" s="3"/>
      <c r="AG68" s="3"/>
      <c r="AH68" s="3"/>
      <c r="AI68" s="3"/>
    </row>
    <row r="69" spans="1:35" ht="15.75" customHeight="1">
      <c r="A69" s="2"/>
      <c r="B69" s="2"/>
      <c r="C69" s="2"/>
      <c r="D69" s="2"/>
      <c r="E69" s="2"/>
      <c r="F69" s="3"/>
      <c r="G69" s="2"/>
      <c r="H69" s="2"/>
      <c r="I69" s="2"/>
      <c r="J69" s="2"/>
      <c r="K69" s="2"/>
      <c r="L69" s="2"/>
      <c r="M69" s="3"/>
      <c r="N69" s="3"/>
      <c r="O69" s="3"/>
      <c r="P69" s="3"/>
      <c r="Q69" s="3"/>
      <c r="R69" s="3"/>
      <c r="S69" s="3"/>
      <c r="T69" s="3"/>
      <c r="U69" s="3"/>
      <c r="V69" s="3"/>
      <c r="W69" s="3"/>
      <c r="X69" s="3"/>
      <c r="Y69" s="3"/>
      <c r="Z69" s="3"/>
      <c r="AA69" s="3"/>
      <c r="AB69" s="3"/>
      <c r="AC69" s="3"/>
      <c r="AD69" s="3"/>
      <c r="AE69" s="3"/>
      <c r="AF69" s="3"/>
      <c r="AG69" s="3"/>
      <c r="AH69" s="3"/>
      <c r="AI69" s="3"/>
    </row>
    <row r="70" spans="1:35" ht="15.75" customHeight="1">
      <c r="A70" s="2"/>
      <c r="B70" s="2"/>
      <c r="C70" s="2"/>
      <c r="D70" s="2"/>
      <c r="E70" s="2"/>
      <c r="F70" s="3"/>
      <c r="G70" s="2"/>
      <c r="H70" s="2"/>
      <c r="I70" s="2"/>
      <c r="J70" s="2"/>
      <c r="K70" s="2"/>
      <c r="L70" s="2"/>
      <c r="M70" s="3"/>
      <c r="N70" s="3"/>
      <c r="O70" s="3"/>
      <c r="P70" s="3"/>
      <c r="Q70" s="3"/>
      <c r="R70" s="3"/>
      <c r="S70" s="3"/>
      <c r="T70" s="3"/>
      <c r="U70" s="3"/>
      <c r="V70" s="3"/>
      <c r="W70" s="3"/>
      <c r="X70" s="3"/>
      <c r="Y70" s="3"/>
      <c r="Z70" s="3"/>
      <c r="AA70" s="3"/>
      <c r="AB70" s="3"/>
      <c r="AC70" s="3"/>
      <c r="AD70" s="3"/>
      <c r="AE70" s="3"/>
      <c r="AF70" s="3"/>
      <c r="AG70" s="3"/>
      <c r="AH70" s="3"/>
      <c r="AI70" s="3"/>
    </row>
    <row r="71" spans="1:35" ht="15.75" customHeight="1">
      <c r="A71" s="2"/>
      <c r="B71" s="2"/>
      <c r="C71" s="2"/>
      <c r="D71" s="2"/>
      <c r="E71" s="2"/>
      <c r="F71" s="3"/>
      <c r="G71" s="2"/>
      <c r="H71" s="2"/>
      <c r="I71" s="2"/>
      <c r="J71" s="2"/>
      <c r="K71" s="2"/>
      <c r="L71" s="2"/>
      <c r="M71" s="3"/>
      <c r="N71" s="3"/>
      <c r="O71" s="3"/>
      <c r="P71" s="3"/>
      <c r="Q71" s="3"/>
      <c r="R71" s="3"/>
      <c r="S71" s="3"/>
      <c r="T71" s="3"/>
      <c r="U71" s="3"/>
      <c r="V71" s="3"/>
      <c r="W71" s="3"/>
      <c r="X71" s="3"/>
      <c r="Y71" s="3"/>
      <c r="Z71" s="3"/>
      <c r="AA71" s="3"/>
      <c r="AB71" s="3"/>
      <c r="AC71" s="3"/>
      <c r="AD71" s="3"/>
      <c r="AE71" s="3"/>
      <c r="AF71" s="3"/>
      <c r="AG71" s="3"/>
      <c r="AH71" s="3"/>
      <c r="AI71" s="3"/>
    </row>
    <row r="72" spans="1:35" ht="15.75" customHeight="1">
      <c r="A72" s="2"/>
      <c r="B72" s="2"/>
      <c r="C72" s="2"/>
      <c r="D72" s="2"/>
      <c r="E72" s="2"/>
      <c r="F72" s="3"/>
      <c r="G72" s="2"/>
      <c r="H72" s="2"/>
      <c r="I72" s="2"/>
      <c r="J72" s="2"/>
      <c r="K72" s="2"/>
      <c r="L72" s="2"/>
      <c r="M72" s="3"/>
      <c r="N72" s="3"/>
      <c r="O72" s="3"/>
      <c r="P72" s="3"/>
      <c r="Q72" s="3"/>
      <c r="R72" s="3"/>
      <c r="S72" s="3"/>
      <c r="T72" s="3"/>
      <c r="U72" s="3"/>
      <c r="V72" s="3"/>
      <c r="W72" s="3"/>
      <c r="X72" s="3"/>
      <c r="Y72" s="3"/>
      <c r="Z72" s="3"/>
      <c r="AA72" s="3"/>
      <c r="AB72" s="3"/>
      <c r="AC72" s="3"/>
      <c r="AD72" s="3"/>
      <c r="AE72" s="3"/>
      <c r="AF72" s="3"/>
      <c r="AG72" s="3"/>
      <c r="AH72" s="3"/>
      <c r="AI72" s="3"/>
    </row>
    <row r="73" spans="1:35" ht="15.75" customHeight="1">
      <c r="A73" s="2"/>
      <c r="B73" s="2"/>
      <c r="C73" s="2"/>
      <c r="D73" s="2"/>
      <c r="E73" s="2"/>
      <c r="F73" s="3"/>
      <c r="G73" s="2"/>
      <c r="H73" s="2"/>
      <c r="I73" s="2"/>
      <c r="J73" s="2"/>
      <c r="K73" s="2"/>
      <c r="L73" s="2"/>
      <c r="M73" s="3"/>
      <c r="N73" s="3"/>
      <c r="O73" s="3"/>
      <c r="P73" s="3"/>
      <c r="Q73" s="3"/>
      <c r="R73" s="3"/>
      <c r="S73" s="3"/>
      <c r="T73" s="3"/>
      <c r="U73" s="3"/>
      <c r="V73" s="3"/>
      <c r="W73" s="3"/>
      <c r="X73" s="3"/>
      <c r="Y73" s="3"/>
      <c r="Z73" s="3"/>
      <c r="AA73" s="3"/>
      <c r="AB73" s="3"/>
      <c r="AC73" s="3"/>
      <c r="AD73" s="3"/>
      <c r="AE73" s="3"/>
      <c r="AF73" s="3"/>
      <c r="AG73" s="3"/>
      <c r="AH73" s="3"/>
      <c r="AI73" s="3"/>
    </row>
    <row r="74" spans="1:35" ht="15.75" customHeight="1">
      <c r="A74" s="2"/>
      <c r="B74" s="2"/>
      <c r="C74" s="2"/>
      <c r="D74" s="2"/>
      <c r="E74" s="2"/>
      <c r="F74" s="3"/>
      <c r="G74" s="2"/>
      <c r="H74" s="2"/>
      <c r="I74" s="2"/>
      <c r="J74" s="2"/>
      <c r="K74" s="2"/>
      <c r="L74" s="2"/>
      <c r="M74" s="3"/>
      <c r="N74" s="3"/>
      <c r="O74" s="3"/>
      <c r="P74" s="3"/>
      <c r="Q74" s="3"/>
      <c r="R74" s="3"/>
      <c r="S74" s="3"/>
      <c r="T74" s="3"/>
      <c r="U74" s="3"/>
      <c r="V74" s="3"/>
      <c r="W74" s="3"/>
      <c r="X74" s="3"/>
      <c r="Y74" s="3"/>
      <c r="Z74" s="3"/>
      <c r="AA74" s="3"/>
      <c r="AB74" s="3"/>
      <c r="AC74" s="3"/>
      <c r="AD74" s="3"/>
      <c r="AE74" s="3"/>
      <c r="AF74" s="3"/>
      <c r="AG74" s="3"/>
      <c r="AH74" s="3"/>
      <c r="AI74" s="3"/>
    </row>
    <row r="75" spans="1:35" ht="15.75" customHeight="1">
      <c r="A75" s="2"/>
      <c r="B75" s="2"/>
      <c r="C75" s="2"/>
      <c r="D75" s="2"/>
      <c r="E75" s="2"/>
      <c r="F75" s="3"/>
      <c r="G75" s="2"/>
      <c r="H75" s="2"/>
      <c r="I75" s="2"/>
      <c r="J75" s="2"/>
      <c r="K75" s="2"/>
      <c r="L75" s="2"/>
      <c r="M75" s="3"/>
      <c r="N75" s="3"/>
      <c r="O75" s="3"/>
      <c r="P75" s="3"/>
      <c r="Q75" s="3"/>
      <c r="R75" s="3"/>
      <c r="S75" s="3"/>
      <c r="T75" s="3"/>
      <c r="U75" s="3"/>
      <c r="V75" s="3"/>
      <c r="W75" s="3"/>
      <c r="X75" s="3"/>
      <c r="Y75" s="3"/>
      <c r="Z75" s="3"/>
      <c r="AA75" s="3"/>
      <c r="AB75" s="3"/>
      <c r="AC75" s="3"/>
      <c r="AD75" s="3"/>
      <c r="AE75" s="3"/>
      <c r="AF75" s="3"/>
      <c r="AG75" s="3"/>
      <c r="AH75" s="3"/>
      <c r="AI75" s="3"/>
    </row>
    <row r="76" spans="1:35" ht="15.75" customHeight="1">
      <c r="A76" s="2"/>
      <c r="B76" s="2"/>
      <c r="C76" s="2"/>
      <c r="D76" s="2"/>
      <c r="E76" s="2"/>
      <c r="F76" s="3"/>
      <c r="G76" s="2"/>
      <c r="H76" s="2"/>
      <c r="I76" s="2"/>
      <c r="J76" s="2"/>
      <c r="K76" s="2"/>
      <c r="L76" s="2"/>
      <c r="M76" s="3"/>
      <c r="N76" s="3"/>
      <c r="O76" s="3"/>
      <c r="P76" s="3"/>
      <c r="Q76" s="3"/>
      <c r="R76" s="3"/>
      <c r="S76" s="3"/>
      <c r="T76" s="3"/>
      <c r="U76" s="3"/>
      <c r="V76" s="3"/>
      <c r="W76" s="3"/>
      <c r="X76" s="3"/>
      <c r="Y76" s="3"/>
      <c r="Z76" s="3"/>
      <c r="AA76" s="3"/>
      <c r="AB76" s="3"/>
      <c r="AC76" s="3"/>
      <c r="AD76" s="3"/>
      <c r="AE76" s="3"/>
      <c r="AF76" s="3"/>
      <c r="AG76" s="3"/>
      <c r="AH76" s="3"/>
      <c r="AI76" s="3"/>
    </row>
    <row r="77" spans="1:35" ht="15.75" customHeight="1">
      <c r="A77" s="2"/>
      <c r="B77" s="2"/>
      <c r="C77" s="2"/>
      <c r="D77" s="2"/>
      <c r="E77" s="2"/>
      <c r="F77" s="3"/>
      <c r="G77" s="2"/>
      <c r="H77" s="2"/>
      <c r="I77" s="2"/>
      <c r="J77" s="2"/>
      <c r="K77" s="2"/>
      <c r="L77" s="2"/>
      <c r="M77" s="3"/>
      <c r="N77" s="3"/>
      <c r="O77" s="3"/>
      <c r="P77" s="3"/>
      <c r="Q77" s="3"/>
      <c r="R77" s="3"/>
      <c r="S77" s="3"/>
      <c r="T77" s="3"/>
      <c r="U77" s="3"/>
      <c r="V77" s="3"/>
      <c r="W77" s="3"/>
      <c r="X77" s="3"/>
      <c r="Y77" s="3"/>
      <c r="Z77" s="3"/>
      <c r="AA77" s="3"/>
      <c r="AB77" s="3"/>
      <c r="AC77" s="3"/>
      <c r="AD77" s="3"/>
      <c r="AE77" s="3"/>
      <c r="AF77" s="3"/>
      <c r="AG77" s="3"/>
      <c r="AH77" s="3"/>
      <c r="AI77" s="3"/>
    </row>
    <row r="78" spans="1:35" ht="15.75" customHeight="1">
      <c r="A78" s="2"/>
      <c r="B78" s="2"/>
      <c r="C78" s="2"/>
      <c r="D78" s="2"/>
      <c r="E78" s="2"/>
      <c r="F78" s="3"/>
      <c r="G78" s="2"/>
      <c r="H78" s="2"/>
      <c r="I78" s="2"/>
      <c r="J78" s="2"/>
      <c r="K78" s="2"/>
      <c r="L78" s="2"/>
      <c r="M78" s="3"/>
      <c r="N78" s="3"/>
      <c r="O78" s="3"/>
      <c r="P78" s="3"/>
      <c r="Q78" s="3"/>
      <c r="R78" s="3"/>
      <c r="S78" s="3"/>
      <c r="T78" s="3"/>
      <c r="U78" s="3"/>
      <c r="V78" s="3"/>
      <c r="W78" s="3"/>
      <c r="X78" s="3"/>
      <c r="Y78" s="3"/>
      <c r="Z78" s="3"/>
      <c r="AA78" s="3"/>
      <c r="AB78" s="3"/>
      <c r="AC78" s="3"/>
      <c r="AD78" s="3"/>
      <c r="AE78" s="3"/>
      <c r="AF78" s="3"/>
      <c r="AG78" s="3"/>
      <c r="AH78" s="3"/>
      <c r="AI78" s="3"/>
    </row>
    <row r="79" spans="1:35" ht="15.75" customHeight="1">
      <c r="A79" s="2"/>
      <c r="B79" s="2"/>
      <c r="C79" s="2"/>
      <c r="D79" s="2"/>
      <c r="E79" s="2"/>
      <c r="F79" s="3"/>
      <c r="G79" s="2"/>
      <c r="H79" s="2"/>
      <c r="I79" s="2"/>
      <c r="J79" s="2"/>
      <c r="K79" s="2"/>
      <c r="L79" s="2"/>
      <c r="M79" s="3"/>
      <c r="N79" s="3"/>
      <c r="O79" s="3"/>
      <c r="P79" s="3"/>
      <c r="Q79" s="3"/>
      <c r="R79" s="3"/>
      <c r="S79" s="3"/>
      <c r="T79" s="3"/>
      <c r="U79" s="3"/>
      <c r="V79" s="3"/>
      <c r="W79" s="3"/>
      <c r="X79" s="3"/>
      <c r="Y79" s="3"/>
      <c r="Z79" s="3"/>
      <c r="AA79" s="3"/>
      <c r="AB79" s="3"/>
      <c r="AC79" s="3"/>
      <c r="AD79" s="3"/>
      <c r="AE79" s="3"/>
      <c r="AF79" s="3"/>
      <c r="AG79" s="3"/>
      <c r="AH79" s="3"/>
      <c r="AI79" s="3"/>
    </row>
    <row r="80" spans="1:35" ht="15.75" customHeight="1">
      <c r="A80" s="2"/>
      <c r="B80" s="2"/>
      <c r="C80" s="2"/>
      <c r="D80" s="2"/>
      <c r="E80" s="2"/>
      <c r="F80" s="3"/>
      <c r="G80" s="2"/>
      <c r="H80" s="2"/>
      <c r="I80" s="2"/>
      <c r="J80" s="2"/>
      <c r="K80" s="2"/>
      <c r="L80" s="2"/>
      <c r="M80" s="3"/>
      <c r="N80" s="3"/>
      <c r="O80" s="3"/>
      <c r="P80" s="3"/>
      <c r="Q80" s="3"/>
      <c r="R80" s="3"/>
      <c r="S80" s="3"/>
      <c r="T80" s="3"/>
      <c r="U80" s="3"/>
      <c r="V80" s="3"/>
      <c r="W80" s="3"/>
      <c r="X80" s="3"/>
      <c r="Y80" s="3"/>
      <c r="Z80" s="3"/>
      <c r="AA80" s="3"/>
      <c r="AB80" s="3"/>
      <c r="AC80" s="3"/>
      <c r="AD80" s="3"/>
      <c r="AE80" s="3"/>
      <c r="AF80" s="3"/>
      <c r="AG80" s="3"/>
      <c r="AH80" s="3"/>
      <c r="AI80" s="3"/>
    </row>
    <row r="81" spans="1:35" ht="15.75" customHeight="1">
      <c r="A81" s="2"/>
      <c r="B81" s="2"/>
      <c r="C81" s="2"/>
      <c r="D81" s="2"/>
      <c r="E81" s="2"/>
      <c r="F81" s="3"/>
      <c r="G81" s="2"/>
      <c r="H81" s="2"/>
      <c r="I81" s="2"/>
      <c r="J81" s="2"/>
      <c r="K81" s="2"/>
      <c r="L81" s="2"/>
      <c r="M81" s="3"/>
      <c r="N81" s="3"/>
      <c r="O81" s="3"/>
      <c r="P81" s="3"/>
      <c r="Q81" s="3"/>
      <c r="R81" s="3"/>
      <c r="S81" s="3"/>
      <c r="T81" s="3"/>
      <c r="U81" s="3"/>
      <c r="V81" s="3"/>
      <c r="W81" s="3"/>
      <c r="X81" s="3"/>
      <c r="Y81" s="3"/>
      <c r="Z81" s="3"/>
      <c r="AA81" s="3"/>
      <c r="AB81" s="3"/>
      <c r="AC81" s="3"/>
      <c r="AD81" s="3"/>
      <c r="AE81" s="3"/>
      <c r="AF81" s="3"/>
      <c r="AG81" s="3"/>
      <c r="AH81" s="3"/>
      <c r="AI81" s="3"/>
    </row>
    <row r="82" spans="1:35" ht="15.75" customHeight="1">
      <c r="A82" s="2"/>
      <c r="B82" s="2"/>
      <c r="C82" s="2"/>
      <c r="D82" s="2"/>
      <c r="E82" s="2"/>
      <c r="F82" s="3"/>
      <c r="G82" s="2"/>
      <c r="H82" s="2"/>
      <c r="I82" s="2"/>
      <c r="J82" s="2"/>
      <c r="K82" s="2"/>
      <c r="L82" s="2"/>
      <c r="M82" s="3"/>
      <c r="N82" s="3"/>
      <c r="O82" s="3"/>
      <c r="P82" s="3"/>
      <c r="Q82" s="3"/>
      <c r="R82" s="3"/>
      <c r="S82" s="3"/>
      <c r="T82" s="3"/>
      <c r="U82" s="3"/>
      <c r="V82" s="3"/>
      <c r="W82" s="3"/>
      <c r="X82" s="3"/>
      <c r="Y82" s="3"/>
      <c r="Z82" s="3"/>
      <c r="AA82" s="3"/>
      <c r="AB82" s="3"/>
      <c r="AC82" s="3"/>
      <c r="AD82" s="3"/>
      <c r="AE82" s="3"/>
      <c r="AF82" s="3"/>
      <c r="AG82" s="3"/>
      <c r="AH82" s="3"/>
      <c r="AI82" s="3"/>
    </row>
    <row r="83" spans="1:35" ht="15.75" customHeight="1">
      <c r="A83" s="2"/>
      <c r="B83" s="2"/>
      <c r="C83" s="2"/>
      <c r="D83" s="2"/>
      <c r="E83" s="2"/>
      <c r="F83" s="3"/>
      <c r="G83" s="2"/>
      <c r="H83" s="2"/>
      <c r="I83" s="2"/>
      <c r="J83" s="2"/>
      <c r="K83" s="2"/>
      <c r="L83" s="2"/>
      <c r="M83" s="3"/>
      <c r="N83" s="3"/>
      <c r="O83" s="3"/>
      <c r="P83" s="3"/>
      <c r="Q83" s="3"/>
      <c r="R83" s="3"/>
      <c r="S83" s="3"/>
      <c r="T83" s="3"/>
      <c r="U83" s="3"/>
      <c r="V83" s="3"/>
      <c r="W83" s="3"/>
      <c r="X83" s="3"/>
      <c r="Y83" s="3"/>
      <c r="Z83" s="3"/>
      <c r="AA83" s="3"/>
      <c r="AB83" s="3"/>
      <c r="AC83" s="3"/>
      <c r="AD83" s="3"/>
      <c r="AE83" s="3"/>
      <c r="AF83" s="3"/>
      <c r="AG83" s="3"/>
      <c r="AH83" s="3"/>
      <c r="AI83" s="3"/>
    </row>
    <row r="84" spans="1:35" ht="15.75" customHeight="1">
      <c r="A84" s="2"/>
      <c r="B84" s="2"/>
      <c r="C84" s="2"/>
      <c r="D84" s="2"/>
      <c r="E84" s="2"/>
      <c r="F84" s="3"/>
      <c r="G84" s="2"/>
      <c r="H84" s="2"/>
      <c r="I84" s="2"/>
      <c r="J84" s="2"/>
      <c r="K84" s="2"/>
      <c r="L84" s="2"/>
      <c r="M84" s="3"/>
      <c r="N84" s="3"/>
      <c r="O84" s="3"/>
      <c r="P84" s="3"/>
      <c r="Q84" s="3"/>
      <c r="R84" s="3"/>
      <c r="S84" s="3"/>
      <c r="T84" s="3"/>
      <c r="U84" s="3"/>
      <c r="V84" s="3"/>
      <c r="W84" s="3"/>
      <c r="X84" s="3"/>
      <c r="Y84" s="3"/>
      <c r="Z84" s="3"/>
      <c r="AA84" s="3"/>
      <c r="AB84" s="3"/>
      <c r="AC84" s="3"/>
      <c r="AD84" s="3"/>
      <c r="AE84" s="3"/>
      <c r="AF84" s="3"/>
      <c r="AG84" s="3"/>
      <c r="AH84" s="3"/>
      <c r="AI84" s="3"/>
    </row>
    <row r="85" spans="1:35" ht="15.75" customHeight="1">
      <c r="A85" s="2"/>
      <c r="B85" s="2"/>
      <c r="C85" s="2"/>
      <c r="D85" s="2"/>
      <c r="E85" s="2"/>
      <c r="F85" s="3"/>
      <c r="G85" s="2"/>
      <c r="H85" s="2"/>
      <c r="I85" s="2"/>
      <c r="J85" s="2"/>
      <c r="K85" s="2"/>
      <c r="L85" s="2"/>
      <c r="M85" s="3"/>
      <c r="N85" s="3"/>
      <c r="O85" s="3"/>
      <c r="P85" s="3"/>
      <c r="Q85" s="3"/>
      <c r="R85" s="3"/>
      <c r="S85" s="3"/>
      <c r="T85" s="3"/>
      <c r="U85" s="3"/>
      <c r="V85" s="3"/>
      <c r="W85" s="3"/>
      <c r="X85" s="3"/>
      <c r="Y85" s="3"/>
      <c r="Z85" s="3"/>
      <c r="AA85" s="3"/>
      <c r="AB85" s="3"/>
      <c r="AC85" s="3"/>
      <c r="AD85" s="3"/>
      <c r="AE85" s="3"/>
      <c r="AF85" s="3"/>
      <c r="AG85" s="3"/>
      <c r="AH85" s="3"/>
      <c r="AI85" s="3"/>
    </row>
    <row r="86" spans="1:35" ht="15.75" customHeight="1">
      <c r="A86" s="2"/>
      <c r="B86" s="2"/>
      <c r="C86" s="2"/>
      <c r="D86" s="2"/>
      <c r="E86" s="2"/>
      <c r="F86" s="3"/>
      <c r="G86" s="2"/>
      <c r="H86" s="2"/>
      <c r="I86" s="2"/>
      <c r="J86" s="2"/>
      <c r="K86" s="2"/>
      <c r="L86" s="2"/>
      <c r="M86" s="3"/>
      <c r="N86" s="3"/>
      <c r="O86" s="3"/>
      <c r="P86" s="3"/>
      <c r="Q86" s="3"/>
      <c r="R86" s="3"/>
      <c r="S86" s="3"/>
      <c r="T86" s="3"/>
      <c r="U86" s="3"/>
      <c r="V86" s="3"/>
      <c r="W86" s="3"/>
      <c r="X86" s="3"/>
      <c r="Y86" s="3"/>
      <c r="Z86" s="3"/>
      <c r="AA86" s="3"/>
      <c r="AB86" s="3"/>
      <c r="AC86" s="3"/>
      <c r="AD86" s="3"/>
      <c r="AE86" s="3"/>
      <c r="AF86" s="3"/>
      <c r="AG86" s="3"/>
      <c r="AH86" s="3"/>
      <c r="AI86" s="3"/>
    </row>
    <row r="87" spans="1:35" ht="15.75" customHeight="1">
      <c r="A87" s="2"/>
      <c r="B87" s="2"/>
      <c r="C87" s="2"/>
      <c r="D87" s="2"/>
      <c r="E87" s="2"/>
      <c r="F87" s="3"/>
      <c r="G87" s="2"/>
      <c r="H87" s="2"/>
      <c r="I87" s="2"/>
      <c r="J87" s="2"/>
      <c r="K87" s="2"/>
      <c r="L87" s="2"/>
      <c r="M87" s="3"/>
      <c r="N87" s="3"/>
      <c r="O87" s="3"/>
      <c r="P87" s="3"/>
      <c r="Q87" s="3"/>
      <c r="R87" s="3"/>
      <c r="S87" s="3"/>
      <c r="T87" s="3"/>
      <c r="U87" s="3"/>
      <c r="V87" s="3"/>
      <c r="W87" s="3"/>
      <c r="X87" s="3"/>
      <c r="Y87" s="3"/>
      <c r="Z87" s="3"/>
      <c r="AA87" s="3"/>
      <c r="AB87" s="3"/>
      <c r="AC87" s="3"/>
      <c r="AD87" s="3"/>
      <c r="AE87" s="3"/>
      <c r="AF87" s="3"/>
      <c r="AG87" s="3"/>
      <c r="AH87" s="3"/>
      <c r="AI87" s="3"/>
    </row>
    <row r="88" spans="1:35" ht="15.75" customHeight="1">
      <c r="A88" s="2"/>
      <c r="B88" s="2"/>
      <c r="C88" s="2"/>
      <c r="D88" s="2"/>
      <c r="E88" s="2"/>
      <c r="F88" s="3"/>
      <c r="G88" s="2"/>
      <c r="H88" s="2"/>
      <c r="I88" s="2"/>
      <c r="J88" s="2"/>
      <c r="K88" s="2"/>
      <c r="L88" s="2"/>
      <c r="M88" s="3"/>
      <c r="N88" s="3"/>
      <c r="O88" s="3"/>
      <c r="P88" s="3"/>
      <c r="Q88" s="3"/>
      <c r="R88" s="3"/>
      <c r="S88" s="3"/>
      <c r="T88" s="3"/>
      <c r="U88" s="3"/>
      <c r="V88" s="3"/>
      <c r="W88" s="3"/>
      <c r="X88" s="3"/>
      <c r="Y88" s="3"/>
      <c r="Z88" s="3"/>
      <c r="AA88" s="3"/>
      <c r="AB88" s="3"/>
      <c r="AC88" s="3"/>
      <c r="AD88" s="3"/>
      <c r="AE88" s="3"/>
      <c r="AF88" s="3"/>
      <c r="AG88" s="3"/>
      <c r="AH88" s="3"/>
      <c r="AI88" s="3"/>
    </row>
    <row r="89" spans="1:35" ht="15.75" customHeight="1">
      <c r="A89" s="2"/>
      <c r="B89" s="2"/>
      <c r="C89" s="2"/>
      <c r="D89" s="2"/>
      <c r="E89" s="2"/>
      <c r="F89" s="3"/>
      <c r="G89" s="2"/>
      <c r="H89" s="2"/>
      <c r="I89" s="2"/>
      <c r="J89" s="2"/>
      <c r="K89" s="2"/>
      <c r="L89" s="2"/>
      <c r="M89" s="3"/>
      <c r="N89" s="3"/>
      <c r="O89" s="3"/>
      <c r="P89" s="3"/>
      <c r="Q89" s="3"/>
      <c r="R89" s="3"/>
      <c r="S89" s="3"/>
      <c r="T89" s="3"/>
      <c r="U89" s="3"/>
      <c r="V89" s="3"/>
      <c r="W89" s="3"/>
      <c r="X89" s="3"/>
      <c r="Y89" s="3"/>
      <c r="Z89" s="3"/>
      <c r="AA89" s="3"/>
      <c r="AB89" s="3"/>
      <c r="AC89" s="3"/>
      <c r="AD89" s="3"/>
      <c r="AE89" s="3"/>
      <c r="AF89" s="3"/>
      <c r="AG89" s="3"/>
      <c r="AH89" s="3"/>
      <c r="AI89" s="3"/>
    </row>
    <row r="90" spans="1:35" ht="15.75" customHeight="1">
      <c r="A90" s="2"/>
      <c r="B90" s="2"/>
      <c r="C90" s="2"/>
      <c r="D90" s="2"/>
      <c r="E90" s="2"/>
      <c r="F90" s="3"/>
      <c r="G90" s="2"/>
      <c r="H90" s="2"/>
      <c r="I90" s="2"/>
      <c r="J90" s="2"/>
      <c r="K90" s="2"/>
      <c r="L90" s="2"/>
      <c r="M90" s="3"/>
      <c r="N90" s="3"/>
      <c r="O90" s="3"/>
      <c r="P90" s="3"/>
      <c r="Q90" s="3"/>
      <c r="R90" s="3"/>
      <c r="S90" s="3"/>
      <c r="T90" s="3"/>
      <c r="U90" s="3"/>
      <c r="V90" s="3"/>
      <c r="W90" s="3"/>
      <c r="X90" s="3"/>
      <c r="Y90" s="3"/>
      <c r="Z90" s="3"/>
      <c r="AA90" s="3"/>
      <c r="AB90" s="3"/>
      <c r="AC90" s="3"/>
      <c r="AD90" s="3"/>
      <c r="AE90" s="3"/>
      <c r="AF90" s="3"/>
      <c r="AG90" s="3"/>
      <c r="AH90" s="3"/>
      <c r="AI90" s="3"/>
    </row>
    <row r="91" spans="1:35" ht="15.75" customHeight="1">
      <c r="A91" s="2"/>
      <c r="B91" s="2"/>
      <c r="C91" s="2"/>
      <c r="D91" s="2"/>
      <c r="E91" s="2"/>
      <c r="F91" s="3"/>
      <c r="G91" s="2"/>
      <c r="H91" s="2"/>
      <c r="I91" s="2"/>
      <c r="J91" s="2"/>
      <c r="K91" s="2"/>
      <c r="L91" s="2"/>
      <c r="M91" s="3"/>
      <c r="N91" s="3"/>
      <c r="O91" s="3"/>
      <c r="P91" s="3"/>
      <c r="Q91" s="3"/>
      <c r="R91" s="3"/>
      <c r="S91" s="3"/>
      <c r="T91" s="3"/>
      <c r="U91" s="3"/>
      <c r="V91" s="3"/>
      <c r="W91" s="3"/>
      <c r="X91" s="3"/>
      <c r="Y91" s="3"/>
      <c r="Z91" s="3"/>
      <c r="AA91" s="3"/>
      <c r="AB91" s="3"/>
      <c r="AC91" s="3"/>
      <c r="AD91" s="3"/>
      <c r="AE91" s="3"/>
      <c r="AF91" s="3"/>
      <c r="AG91" s="3"/>
      <c r="AH91" s="3"/>
      <c r="AI91" s="3"/>
    </row>
    <row r="92" spans="1:35" ht="15.75" customHeight="1">
      <c r="A92" s="2"/>
      <c r="B92" s="2"/>
      <c r="C92" s="2"/>
      <c r="D92" s="2"/>
      <c r="E92" s="2"/>
      <c r="F92" s="3"/>
      <c r="G92" s="2"/>
      <c r="H92" s="2"/>
      <c r="I92" s="2"/>
      <c r="J92" s="2"/>
      <c r="K92" s="2"/>
      <c r="L92" s="2"/>
      <c r="M92" s="3"/>
      <c r="N92" s="3"/>
      <c r="O92" s="3"/>
      <c r="P92" s="3"/>
      <c r="Q92" s="3"/>
      <c r="R92" s="3"/>
      <c r="S92" s="3"/>
      <c r="T92" s="3"/>
      <c r="U92" s="3"/>
      <c r="V92" s="3"/>
      <c r="W92" s="3"/>
      <c r="X92" s="3"/>
      <c r="Y92" s="3"/>
      <c r="Z92" s="3"/>
      <c r="AA92" s="3"/>
      <c r="AB92" s="3"/>
      <c r="AC92" s="3"/>
      <c r="AD92" s="3"/>
      <c r="AE92" s="3"/>
      <c r="AF92" s="3"/>
      <c r="AG92" s="3"/>
      <c r="AH92" s="3"/>
      <c r="AI92" s="3"/>
    </row>
    <row r="93" spans="1:35" ht="15.75" customHeight="1">
      <c r="A93" s="2"/>
      <c r="B93" s="2"/>
      <c r="C93" s="2"/>
      <c r="D93" s="2"/>
      <c r="E93" s="2"/>
      <c r="F93" s="3"/>
      <c r="G93" s="2"/>
      <c r="H93" s="2"/>
      <c r="I93" s="2"/>
      <c r="J93" s="2"/>
      <c r="K93" s="2"/>
      <c r="L93" s="2"/>
      <c r="M93" s="3"/>
      <c r="N93" s="3"/>
      <c r="O93" s="3"/>
      <c r="P93" s="3"/>
      <c r="Q93" s="3"/>
      <c r="R93" s="3"/>
      <c r="S93" s="3"/>
      <c r="T93" s="3"/>
      <c r="U93" s="3"/>
      <c r="V93" s="3"/>
      <c r="W93" s="3"/>
      <c r="X93" s="3"/>
      <c r="Y93" s="3"/>
      <c r="Z93" s="3"/>
      <c r="AA93" s="3"/>
      <c r="AB93" s="3"/>
      <c r="AC93" s="3"/>
      <c r="AD93" s="3"/>
      <c r="AE93" s="3"/>
      <c r="AF93" s="3"/>
      <c r="AG93" s="3"/>
      <c r="AH93" s="3"/>
      <c r="AI93" s="3"/>
    </row>
    <row r="94" spans="1:35" ht="15.75" customHeight="1">
      <c r="A94" s="2"/>
      <c r="B94" s="2"/>
      <c r="C94" s="2"/>
      <c r="D94" s="2"/>
      <c r="E94" s="2"/>
      <c r="F94" s="3"/>
      <c r="G94" s="2"/>
      <c r="H94" s="2"/>
      <c r="I94" s="2"/>
      <c r="J94" s="2"/>
      <c r="K94" s="2"/>
      <c r="L94" s="2"/>
      <c r="M94" s="3"/>
      <c r="N94" s="3"/>
      <c r="O94" s="3"/>
      <c r="P94" s="3"/>
      <c r="Q94" s="3"/>
      <c r="R94" s="3"/>
      <c r="S94" s="3"/>
      <c r="T94" s="3"/>
      <c r="U94" s="3"/>
      <c r="V94" s="3"/>
      <c r="W94" s="3"/>
      <c r="X94" s="3"/>
      <c r="Y94" s="3"/>
      <c r="Z94" s="3"/>
      <c r="AA94" s="3"/>
      <c r="AB94" s="3"/>
      <c r="AC94" s="3"/>
      <c r="AD94" s="3"/>
      <c r="AE94" s="3"/>
      <c r="AF94" s="3"/>
      <c r="AG94" s="3"/>
      <c r="AH94" s="3"/>
      <c r="AI94" s="3"/>
    </row>
    <row r="95" spans="1:35" ht="15.75" customHeight="1">
      <c r="A95" s="2"/>
      <c r="B95" s="2"/>
      <c r="C95" s="2"/>
      <c r="D95" s="2"/>
      <c r="E95" s="2"/>
      <c r="F95" s="3"/>
      <c r="G95" s="2"/>
      <c r="H95" s="2"/>
      <c r="I95" s="2"/>
      <c r="J95" s="2"/>
      <c r="K95" s="2"/>
      <c r="L95" s="2"/>
      <c r="M95" s="3"/>
      <c r="N95" s="3"/>
      <c r="O95" s="3"/>
      <c r="P95" s="3"/>
      <c r="Q95" s="3"/>
      <c r="R95" s="3"/>
      <c r="S95" s="3"/>
      <c r="T95" s="3"/>
      <c r="U95" s="3"/>
      <c r="V95" s="3"/>
      <c r="W95" s="3"/>
      <c r="X95" s="3"/>
      <c r="Y95" s="3"/>
      <c r="Z95" s="3"/>
      <c r="AA95" s="3"/>
      <c r="AB95" s="3"/>
      <c r="AC95" s="3"/>
      <c r="AD95" s="3"/>
      <c r="AE95" s="3"/>
      <c r="AF95" s="3"/>
      <c r="AG95" s="3"/>
      <c r="AH95" s="3"/>
      <c r="AI95" s="3"/>
    </row>
    <row r="96" spans="1:35" ht="15.75" customHeight="1">
      <c r="A96" s="2"/>
      <c r="B96" s="2"/>
      <c r="C96" s="2"/>
      <c r="D96" s="2"/>
      <c r="E96" s="2"/>
      <c r="F96" s="3"/>
      <c r="G96" s="2"/>
      <c r="H96" s="2"/>
      <c r="I96" s="2"/>
      <c r="J96" s="2"/>
      <c r="K96" s="2"/>
      <c r="L96" s="2"/>
      <c r="M96" s="3"/>
      <c r="N96" s="3"/>
      <c r="O96" s="3"/>
      <c r="P96" s="3"/>
      <c r="Q96" s="3"/>
      <c r="R96" s="3"/>
      <c r="S96" s="3"/>
      <c r="T96" s="3"/>
      <c r="U96" s="3"/>
      <c r="V96" s="3"/>
      <c r="W96" s="3"/>
      <c r="X96" s="3"/>
      <c r="Y96" s="3"/>
      <c r="Z96" s="3"/>
      <c r="AA96" s="3"/>
      <c r="AB96" s="3"/>
      <c r="AC96" s="3"/>
      <c r="AD96" s="3"/>
      <c r="AE96" s="3"/>
      <c r="AF96" s="3"/>
      <c r="AG96" s="3"/>
      <c r="AH96" s="3"/>
      <c r="AI96" s="3"/>
    </row>
    <row r="97" spans="1:35" ht="15.75" customHeight="1">
      <c r="A97" s="2"/>
      <c r="B97" s="2"/>
      <c r="C97" s="2"/>
      <c r="D97" s="2"/>
      <c r="E97" s="2"/>
      <c r="F97" s="3"/>
      <c r="G97" s="2"/>
      <c r="H97" s="2"/>
      <c r="I97" s="2"/>
      <c r="J97" s="2"/>
      <c r="K97" s="2"/>
      <c r="L97" s="2"/>
      <c r="M97" s="3"/>
      <c r="N97" s="3"/>
      <c r="O97" s="3"/>
      <c r="P97" s="3"/>
      <c r="Q97" s="3"/>
      <c r="R97" s="3"/>
      <c r="S97" s="3"/>
      <c r="T97" s="3"/>
      <c r="U97" s="3"/>
      <c r="V97" s="3"/>
      <c r="W97" s="3"/>
      <c r="X97" s="3"/>
      <c r="Y97" s="3"/>
      <c r="Z97" s="3"/>
      <c r="AA97" s="3"/>
      <c r="AB97" s="3"/>
      <c r="AC97" s="3"/>
      <c r="AD97" s="3"/>
      <c r="AE97" s="3"/>
      <c r="AF97" s="3"/>
      <c r="AG97" s="3"/>
      <c r="AH97" s="3"/>
      <c r="AI97" s="3"/>
    </row>
    <row r="98" spans="1:35" ht="15.75" customHeight="1">
      <c r="A98" s="2"/>
      <c r="B98" s="2"/>
      <c r="C98" s="2"/>
      <c r="D98" s="2"/>
      <c r="E98" s="2"/>
      <c r="F98" s="3"/>
      <c r="G98" s="2"/>
      <c r="H98" s="2"/>
      <c r="I98" s="2"/>
      <c r="J98" s="2"/>
      <c r="K98" s="2"/>
      <c r="L98" s="2"/>
      <c r="M98" s="3"/>
      <c r="N98" s="3"/>
      <c r="O98" s="3"/>
      <c r="P98" s="3"/>
      <c r="Q98" s="3"/>
      <c r="R98" s="3"/>
      <c r="S98" s="3"/>
      <c r="T98" s="3"/>
      <c r="U98" s="3"/>
      <c r="V98" s="3"/>
      <c r="W98" s="3"/>
      <c r="X98" s="3"/>
      <c r="Y98" s="3"/>
      <c r="Z98" s="3"/>
      <c r="AA98" s="3"/>
      <c r="AB98" s="3"/>
      <c r="AC98" s="3"/>
      <c r="AD98" s="3"/>
      <c r="AE98" s="3"/>
      <c r="AF98" s="3"/>
      <c r="AG98" s="3"/>
      <c r="AH98" s="3"/>
      <c r="AI98" s="3"/>
    </row>
    <row r="99" spans="1:35" ht="15.75" customHeight="1">
      <c r="A99" s="2"/>
      <c r="B99" s="2"/>
      <c r="C99" s="2"/>
      <c r="D99" s="2"/>
      <c r="E99" s="2"/>
      <c r="F99" s="3"/>
      <c r="G99" s="2"/>
      <c r="H99" s="2"/>
      <c r="I99" s="2"/>
      <c r="J99" s="2"/>
      <c r="K99" s="2"/>
      <c r="L99" s="2"/>
      <c r="M99" s="3"/>
      <c r="N99" s="3"/>
      <c r="O99" s="3"/>
      <c r="P99" s="3"/>
      <c r="Q99" s="3"/>
      <c r="R99" s="3"/>
      <c r="S99" s="3"/>
      <c r="T99" s="3"/>
      <c r="U99" s="3"/>
      <c r="V99" s="3"/>
      <c r="W99" s="3"/>
      <c r="X99" s="3"/>
      <c r="Y99" s="3"/>
      <c r="Z99" s="3"/>
      <c r="AA99" s="3"/>
      <c r="AB99" s="3"/>
      <c r="AC99" s="3"/>
      <c r="AD99" s="3"/>
      <c r="AE99" s="3"/>
      <c r="AF99" s="3"/>
      <c r="AG99" s="3"/>
      <c r="AH99" s="3"/>
      <c r="AI99" s="3"/>
    </row>
    <row r="100" spans="1:35" ht="15.75" customHeight="1">
      <c r="A100" s="2"/>
      <c r="B100" s="2"/>
      <c r="C100" s="2"/>
      <c r="D100" s="2"/>
      <c r="E100" s="2"/>
      <c r="F100" s="3"/>
      <c r="G100" s="2"/>
      <c r="H100" s="2"/>
      <c r="I100" s="2"/>
      <c r="J100" s="2"/>
      <c r="K100" s="2"/>
      <c r="L100" s="2"/>
      <c r="M100" s="3"/>
      <c r="N100" s="3"/>
      <c r="O100" s="3"/>
      <c r="P100" s="3"/>
      <c r="Q100" s="3"/>
      <c r="R100" s="3"/>
      <c r="S100" s="3"/>
      <c r="T100" s="3"/>
      <c r="U100" s="3"/>
      <c r="V100" s="3"/>
      <c r="W100" s="3"/>
      <c r="X100" s="3"/>
      <c r="Y100" s="3"/>
      <c r="Z100" s="3"/>
      <c r="AA100" s="3"/>
      <c r="AB100" s="3"/>
      <c r="AC100" s="3"/>
      <c r="AD100" s="3"/>
      <c r="AE100" s="3"/>
      <c r="AF100" s="3"/>
      <c r="AG100" s="3"/>
      <c r="AH100" s="3"/>
      <c r="AI100" s="3"/>
    </row>
    <row r="101" spans="1:35" ht="15.75" customHeight="1">
      <c r="A101" s="2"/>
      <c r="B101" s="2"/>
      <c r="C101" s="2"/>
      <c r="D101" s="2"/>
      <c r="E101" s="2"/>
      <c r="F101" s="3"/>
      <c r="G101" s="2"/>
      <c r="H101" s="2"/>
      <c r="I101" s="2"/>
      <c r="J101" s="2"/>
      <c r="K101" s="2"/>
      <c r="L101" s="2"/>
      <c r="M101" s="3"/>
      <c r="N101" s="3"/>
      <c r="O101" s="3"/>
      <c r="P101" s="3"/>
      <c r="Q101" s="3"/>
      <c r="R101" s="3"/>
      <c r="S101" s="3"/>
      <c r="T101" s="3"/>
      <c r="U101" s="3"/>
      <c r="V101" s="3"/>
      <c r="W101" s="3"/>
      <c r="X101" s="3"/>
      <c r="Y101" s="3"/>
      <c r="Z101" s="3"/>
      <c r="AA101" s="3"/>
      <c r="AB101" s="3"/>
      <c r="AC101" s="3"/>
      <c r="AD101" s="3"/>
      <c r="AE101" s="3"/>
      <c r="AF101" s="3"/>
      <c r="AG101" s="3"/>
      <c r="AH101" s="3"/>
      <c r="AI101" s="3"/>
    </row>
    <row r="102" spans="1:35" ht="15.75" customHeight="1">
      <c r="A102" s="2"/>
      <c r="B102" s="2"/>
      <c r="C102" s="2"/>
      <c r="D102" s="2"/>
      <c r="E102" s="2"/>
      <c r="F102" s="3"/>
      <c r="G102" s="2"/>
      <c r="H102" s="2"/>
      <c r="I102" s="2"/>
      <c r="J102" s="2"/>
      <c r="K102" s="2"/>
      <c r="L102" s="2"/>
      <c r="M102" s="3"/>
      <c r="N102" s="3"/>
      <c r="O102" s="3"/>
      <c r="P102" s="3"/>
      <c r="Q102" s="3"/>
      <c r="R102" s="3"/>
      <c r="S102" s="3"/>
      <c r="T102" s="3"/>
      <c r="U102" s="3"/>
      <c r="V102" s="3"/>
      <c r="W102" s="3"/>
      <c r="X102" s="3"/>
      <c r="Y102" s="3"/>
      <c r="Z102" s="3"/>
      <c r="AA102" s="3"/>
      <c r="AB102" s="3"/>
      <c r="AC102" s="3"/>
      <c r="AD102" s="3"/>
      <c r="AE102" s="3"/>
      <c r="AF102" s="3"/>
      <c r="AG102" s="3"/>
      <c r="AH102" s="3"/>
      <c r="AI102" s="3"/>
    </row>
    <row r="103" spans="1:35" ht="15.75" customHeight="1">
      <c r="A103" s="2"/>
      <c r="B103" s="2"/>
      <c r="C103" s="2"/>
      <c r="D103" s="2"/>
      <c r="E103" s="2"/>
      <c r="F103" s="3"/>
      <c r="G103" s="2"/>
      <c r="H103" s="2"/>
      <c r="I103" s="2"/>
      <c r="J103" s="2"/>
      <c r="K103" s="2"/>
      <c r="L103" s="2"/>
      <c r="M103" s="3"/>
      <c r="N103" s="3"/>
      <c r="O103" s="3"/>
      <c r="P103" s="3"/>
      <c r="Q103" s="3"/>
      <c r="R103" s="3"/>
      <c r="S103" s="3"/>
      <c r="T103" s="3"/>
      <c r="U103" s="3"/>
      <c r="V103" s="3"/>
      <c r="W103" s="3"/>
      <c r="X103" s="3"/>
      <c r="Y103" s="3"/>
      <c r="Z103" s="3"/>
      <c r="AA103" s="3"/>
      <c r="AB103" s="3"/>
      <c r="AC103" s="3"/>
      <c r="AD103" s="3"/>
      <c r="AE103" s="3"/>
      <c r="AF103" s="3"/>
      <c r="AG103" s="3"/>
      <c r="AH103" s="3"/>
      <c r="AI103" s="3"/>
    </row>
    <row r="104" spans="1:35" ht="15.75" customHeight="1">
      <c r="A104" s="2"/>
      <c r="B104" s="2"/>
      <c r="C104" s="2"/>
      <c r="D104" s="2"/>
      <c r="E104" s="2"/>
      <c r="F104" s="3"/>
      <c r="G104" s="2"/>
      <c r="H104" s="2"/>
      <c r="I104" s="2"/>
      <c r="J104" s="2"/>
      <c r="K104" s="2"/>
      <c r="L104" s="2"/>
      <c r="M104" s="3"/>
      <c r="N104" s="3"/>
      <c r="O104" s="3"/>
      <c r="P104" s="3"/>
      <c r="Q104" s="3"/>
      <c r="R104" s="3"/>
      <c r="S104" s="3"/>
      <c r="T104" s="3"/>
      <c r="U104" s="3"/>
      <c r="V104" s="3"/>
      <c r="W104" s="3"/>
      <c r="X104" s="3"/>
      <c r="Y104" s="3"/>
      <c r="Z104" s="3"/>
      <c r="AA104" s="3"/>
      <c r="AB104" s="3"/>
      <c r="AC104" s="3"/>
      <c r="AD104" s="3"/>
      <c r="AE104" s="3"/>
      <c r="AF104" s="3"/>
      <c r="AG104" s="3"/>
      <c r="AH104" s="3"/>
      <c r="AI104" s="3"/>
    </row>
    <row r="105" spans="1:35" ht="15.75" customHeight="1">
      <c r="A105" s="2"/>
      <c r="B105" s="2"/>
      <c r="C105" s="2"/>
      <c r="D105" s="2"/>
      <c r="E105" s="2"/>
      <c r="F105" s="3"/>
      <c r="G105" s="2"/>
      <c r="H105" s="2"/>
      <c r="I105" s="2"/>
      <c r="J105" s="2"/>
      <c r="K105" s="2"/>
      <c r="L105" s="2"/>
      <c r="M105" s="3"/>
      <c r="N105" s="3"/>
      <c r="O105" s="3"/>
      <c r="P105" s="3"/>
      <c r="Q105" s="3"/>
      <c r="R105" s="3"/>
      <c r="S105" s="3"/>
      <c r="T105" s="3"/>
      <c r="U105" s="3"/>
      <c r="V105" s="3"/>
      <c r="W105" s="3"/>
      <c r="X105" s="3"/>
      <c r="Y105" s="3"/>
      <c r="Z105" s="3"/>
      <c r="AA105" s="3"/>
      <c r="AB105" s="3"/>
      <c r="AC105" s="3"/>
      <c r="AD105" s="3"/>
      <c r="AE105" s="3"/>
      <c r="AF105" s="3"/>
      <c r="AG105" s="3"/>
      <c r="AH105" s="3"/>
      <c r="AI105" s="3"/>
    </row>
    <row r="106" spans="1:35" ht="15.75" customHeight="1">
      <c r="A106" s="2"/>
      <c r="B106" s="2"/>
      <c r="C106" s="2"/>
      <c r="D106" s="2"/>
      <c r="E106" s="2"/>
      <c r="F106" s="3"/>
      <c r="G106" s="2"/>
      <c r="H106" s="2"/>
      <c r="I106" s="2"/>
      <c r="J106" s="2"/>
      <c r="K106" s="2"/>
      <c r="L106" s="2"/>
      <c r="M106" s="3"/>
      <c r="N106" s="3"/>
      <c r="O106" s="3"/>
      <c r="P106" s="3"/>
      <c r="Q106" s="3"/>
      <c r="R106" s="3"/>
      <c r="S106" s="3"/>
      <c r="T106" s="3"/>
      <c r="U106" s="3"/>
      <c r="V106" s="3"/>
      <c r="W106" s="3"/>
      <c r="X106" s="3"/>
      <c r="Y106" s="3"/>
      <c r="Z106" s="3"/>
      <c r="AA106" s="3"/>
      <c r="AB106" s="3"/>
      <c r="AC106" s="3"/>
      <c r="AD106" s="3"/>
      <c r="AE106" s="3"/>
      <c r="AF106" s="3"/>
      <c r="AG106" s="3"/>
      <c r="AH106" s="3"/>
      <c r="AI106" s="3"/>
    </row>
    <row r="107" spans="1:35" ht="15.75" customHeight="1">
      <c r="A107" s="2"/>
      <c r="B107" s="2"/>
      <c r="C107" s="2"/>
      <c r="D107" s="2"/>
      <c r="E107" s="2"/>
      <c r="F107" s="3"/>
      <c r="G107" s="2"/>
      <c r="H107" s="2"/>
      <c r="I107" s="2"/>
      <c r="J107" s="2"/>
      <c r="K107" s="2"/>
      <c r="L107" s="2"/>
      <c r="M107" s="3"/>
      <c r="N107" s="3"/>
      <c r="O107" s="3"/>
      <c r="P107" s="3"/>
      <c r="Q107" s="3"/>
      <c r="R107" s="3"/>
      <c r="S107" s="3"/>
      <c r="T107" s="3"/>
      <c r="U107" s="3"/>
      <c r="V107" s="3"/>
      <c r="W107" s="3"/>
      <c r="X107" s="3"/>
      <c r="Y107" s="3"/>
      <c r="Z107" s="3"/>
      <c r="AA107" s="3"/>
      <c r="AB107" s="3"/>
      <c r="AC107" s="3"/>
      <c r="AD107" s="3"/>
      <c r="AE107" s="3"/>
      <c r="AF107" s="3"/>
      <c r="AG107" s="3"/>
      <c r="AH107" s="3"/>
      <c r="AI107" s="3"/>
    </row>
    <row r="108" spans="1:35" ht="15.75" customHeight="1">
      <c r="A108" s="2"/>
      <c r="B108" s="2"/>
      <c r="C108" s="2"/>
      <c r="D108" s="2"/>
      <c r="E108" s="2"/>
      <c r="F108" s="3"/>
      <c r="G108" s="2"/>
      <c r="H108" s="2"/>
      <c r="I108" s="2"/>
      <c r="J108" s="2"/>
      <c r="K108" s="2"/>
      <c r="L108" s="2"/>
      <c r="M108" s="3"/>
      <c r="N108" s="3"/>
      <c r="O108" s="3"/>
      <c r="P108" s="3"/>
      <c r="Q108" s="3"/>
      <c r="R108" s="3"/>
      <c r="S108" s="3"/>
      <c r="T108" s="3"/>
      <c r="U108" s="3"/>
      <c r="V108" s="3"/>
      <c r="W108" s="3"/>
      <c r="X108" s="3"/>
      <c r="Y108" s="3"/>
      <c r="Z108" s="3"/>
      <c r="AA108" s="3"/>
      <c r="AB108" s="3"/>
      <c r="AC108" s="3"/>
      <c r="AD108" s="3"/>
      <c r="AE108" s="3"/>
      <c r="AF108" s="3"/>
      <c r="AG108" s="3"/>
      <c r="AH108" s="3"/>
      <c r="AI108" s="3"/>
    </row>
    <row r="109" spans="1:35" ht="15.75" customHeight="1">
      <c r="A109" s="2"/>
      <c r="B109" s="2"/>
      <c r="C109" s="2"/>
      <c r="D109" s="2"/>
      <c r="E109" s="2"/>
      <c r="F109" s="3"/>
      <c r="G109" s="2"/>
      <c r="H109" s="2"/>
      <c r="I109" s="2"/>
      <c r="J109" s="2"/>
      <c r="K109" s="2"/>
      <c r="L109" s="2"/>
      <c r="M109" s="3"/>
      <c r="N109" s="3"/>
      <c r="O109" s="3"/>
      <c r="P109" s="3"/>
      <c r="Q109" s="3"/>
      <c r="R109" s="3"/>
      <c r="S109" s="3"/>
      <c r="T109" s="3"/>
      <c r="U109" s="3"/>
      <c r="V109" s="3"/>
      <c r="W109" s="3"/>
      <c r="X109" s="3"/>
      <c r="Y109" s="3"/>
      <c r="Z109" s="3"/>
      <c r="AA109" s="3"/>
      <c r="AB109" s="3"/>
      <c r="AC109" s="3"/>
      <c r="AD109" s="3"/>
      <c r="AE109" s="3"/>
      <c r="AF109" s="3"/>
      <c r="AG109" s="3"/>
      <c r="AH109" s="3"/>
      <c r="AI109" s="3"/>
    </row>
    <row r="110" spans="1:35" ht="15.75" customHeight="1">
      <c r="A110" s="2"/>
      <c r="B110" s="2"/>
      <c r="C110" s="2"/>
      <c r="D110" s="2"/>
      <c r="E110" s="2"/>
      <c r="F110" s="3"/>
      <c r="G110" s="2"/>
      <c r="H110" s="2"/>
      <c r="I110" s="2"/>
      <c r="J110" s="2"/>
      <c r="K110" s="2"/>
      <c r="L110" s="2"/>
      <c r="M110" s="3"/>
      <c r="N110" s="3"/>
      <c r="O110" s="3"/>
      <c r="P110" s="3"/>
      <c r="Q110" s="3"/>
      <c r="R110" s="3"/>
      <c r="S110" s="3"/>
      <c r="T110" s="3"/>
      <c r="U110" s="3"/>
      <c r="V110" s="3"/>
      <c r="W110" s="3"/>
      <c r="X110" s="3"/>
      <c r="Y110" s="3"/>
      <c r="Z110" s="3"/>
      <c r="AA110" s="3"/>
      <c r="AB110" s="3"/>
      <c r="AC110" s="3"/>
      <c r="AD110" s="3"/>
      <c r="AE110" s="3"/>
      <c r="AF110" s="3"/>
      <c r="AG110" s="3"/>
      <c r="AH110" s="3"/>
      <c r="AI110" s="3"/>
    </row>
    <row r="111" spans="1:35" ht="15.75" customHeight="1">
      <c r="A111" s="2"/>
      <c r="B111" s="2"/>
      <c r="C111" s="2"/>
      <c r="D111" s="2"/>
      <c r="E111" s="2"/>
      <c r="F111" s="3"/>
      <c r="G111" s="2"/>
      <c r="H111" s="2"/>
      <c r="I111" s="2"/>
      <c r="J111" s="2"/>
      <c r="K111" s="2"/>
      <c r="L111" s="2"/>
      <c r="M111" s="3"/>
      <c r="N111" s="3"/>
      <c r="O111" s="3"/>
      <c r="P111" s="3"/>
      <c r="Q111" s="3"/>
      <c r="R111" s="3"/>
      <c r="S111" s="3"/>
      <c r="T111" s="3"/>
      <c r="U111" s="3"/>
      <c r="V111" s="3"/>
      <c r="W111" s="3"/>
      <c r="X111" s="3"/>
      <c r="Y111" s="3"/>
      <c r="Z111" s="3"/>
      <c r="AA111" s="3"/>
      <c r="AB111" s="3"/>
      <c r="AC111" s="3"/>
      <c r="AD111" s="3"/>
      <c r="AE111" s="3"/>
      <c r="AF111" s="3"/>
      <c r="AG111" s="3"/>
      <c r="AH111" s="3"/>
      <c r="AI111" s="3"/>
    </row>
    <row r="112" spans="1:35" ht="15.75" customHeight="1">
      <c r="A112" s="2"/>
      <c r="B112" s="2"/>
      <c r="C112" s="2"/>
      <c r="D112" s="2"/>
      <c r="E112" s="2"/>
      <c r="F112" s="3"/>
      <c r="G112" s="2"/>
      <c r="H112" s="2"/>
      <c r="I112" s="2"/>
      <c r="J112" s="2"/>
      <c r="K112" s="2"/>
      <c r="L112" s="2"/>
      <c r="M112" s="3"/>
      <c r="N112" s="3"/>
      <c r="O112" s="3"/>
      <c r="P112" s="3"/>
      <c r="Q112" s="3"/>
      <c r="R112" s="3"/>
      <c r="S112" s="3"/>
      <c r="T112" s="3"/>
      <c r="U112" s="3"/>
      <c r="V112" s="3"/>
      <c r="W112" s="3"/>
      <c r="X112" s="3"/>
      <c r="Y112" s="3"/>
      <c r="Z112" s="3"/>
      <c r="AA112" s="3"/>
      <c r="AB112" s="3"/>
      <c r="AC112" s="3"/>
      <c r="AD112" s="3"/>
      <c r="AE112" s="3"/>
      <c r="AF112" s="3"/>
      <c r="AG112" s="3"/>
      <c r="AH112" s="3"/>
      <c r="AI112" s="3"/>
    </row>
    <row r="113" spans="1:35" ht="15.75" customHeight="1">
      <c r="A113" s="2"/>
      <c r="B113" s="2"/>
      <c r="C113" s="2"/>
      <c r="D113" s="2"/>
      <c r="E113" s="2"/>
      <c r="F113" s="3"/>
      <c r="G113" s="2"/>
      <c r="H113" s="2"/>
      <c r="I113" s="2"/>
      <c r="J113" s="2"/>
      <c r="K113" s="2"/>
      <c r="L113" s="2"/>
      <c r="M113" s="3"/>
      <c r="N113" s="3"/>
      <c r="O113" s="3"/>
      <c r="P113" s="3"/>
      <c r="Q113" s="3"/>
      <c r="R113" s="3"/>
      <c r="S113" s="3"/>
      <c r="T113" s="3"/>
      <c r="U113" s="3"/>
      <c r="V113" s="3"/>
      <c r="W113" s="3"/>
      <c r="X113" s="3"/>
      <c r="Y113" s="3"/>
      <c r="Z113" s="3"/>
      <c r="AA113" s="3"/>
      <c r="AB113" s="3"/>
      <c r="AC113" s="3"/>
      <c r="AD113" s="3"/>
      <c r="AE113" s="3"/>
      <c r="AF113" s="3"/>
      <c r="AG113" s="3"/>
      <c r="AH113" s="3"/>
      <c r="AI113" s="3"/>
    </row>
    <row r="114" spans="1:35" ht="15.75" customHeight="1">
      <c r="A114" s="2"/>
      <c r="B114" s="2"/>
      <c r="C114" s="2"/>
      <c r="D114" s="2"/>
      <c r="E114" s="2"/>
      <c r="F114" s="3"/>
      <c r="G114" s="2"/>
      <c r="H114" s="2"/>
      <c r="I114" s="2"/>
      <c r="J114" s="2"/>
      <c r="K114" s="2"/>
      <c r="L114" s="2"/>
      <c r="M114" s="3"/>
      <c r="N114" s="3"/>
      <c r="O114" s="3"/>
      <c r="P114" s="3"/>
      <c r="Q114" s="3"/>
      <c r="R114" s="3"/>
      <c r="S114" s="3"/>
      <c r="T114" s="3"/>
      <c r="U114" s="3"/>
      <c r="V114" s="3"/>
      <c r="W114" s="3"/>
      <c r="X114" s="3"/>
      <c r="Y114" s="3"/>
      <c r="Z114" s="3"/>
      <c r="AA114" s="3"/>
      <c r="AB114" s="3"/>
      <c r="AC114" s="3"/>
      <c r="AD114" s="3"/>
      <c r="AE114" s="3"/>
      <c r="AF114" s="3"/>
      <c r="AG114" s="3"/>
      <c r="AH114" s="3"/>
      <c r="AI114" s="3"/>
    </row>
    <row r="115" spans="1:35" ht="15.75" customHeight="1">
      <c r="A115" s="2"/>
      <c r="B115" s="2"/>
      <c r="C115" s="2"/>
      <c r="D115" s="2"/>
      <c r="E115" s="2"/>
      <c r="F115" s="3"/>
      <c r="G115" s="2"/>
      <c r="H115" s="2"/>
      <c r="I115" s="2"/>
      <c r="J115" s="2"/>
      <c r="K115" s="2"/>
      <c r="L115" s="2"/>
      <c r="M115" s="3"/>
      <c r="N115" s="3"/>
      <c r="O115" s="3"/>
      <c r="P115" s="3"/>
      <c r="Q115" s="3"/>
      <c r="R115" s="3"/>
      <c r="S115" s="3"/>
      <c r="T115" s="3"/>
      <c r="U115" s="3"/>
      <c r="V115" s="3"/>
      <c r="W115" s="3"/>
      <c r="X115" s="3"/>
      <c r="Y115" s="3"/>
      <c r="Z115" s="3"/>
      <c r="AA115" s="3"/>
      <c r="AB115" s="3"/>
      <c r="AC115" s="3"/>
      <c r="AD115" s="3"/>
      <c r="AE115" s="3"/>
      <c r="AF115" s="3"/>
      <c r="AG115" s="3"/>
      <c r="AH115" s="3"/>
      <c r="AI115" s="3"/>
    </row>
    <row r="116" spans="1:35" ht="15.75" customHeight="1">
      <c r="A116" s="2"/>
      <c r="B116" s="2"/>
      <c r="C116" s="2"/>
      <c r="D116" s="2"/>
      <c r="E116" s="2"/>
      <c r="F116" s="3"/>
      <c r="G116" s="2"/>
      <c r="H116" s="2"/>
      <c r="I116" s="2"/>
      <c r="J116" s="2"/>
      <c r="K116" s="2"/>
      <c r="L116" s="2"/>
      <c r="M116" s="3"/>
      <c r="N116" s="3"/>
      <c r="O116" s="3"/>
      <c r="P116" s="3"/>
      <c r="Q116" s="3"/>
      <c r="R116" s="3"/>
      <c r="S116" s="3"/>
      <c r="T116" s="3"/>
      <c r="U116" s="3"/>
      <c r="V116" s="3"/>
      <c r="W116" s="3"/>
      <c r="X116" s="3"/>
      <c r="Y116" s="3"/>
      <c r="Z116" s="3"/>
      <c r="AA116" s="3"/>
      <c r="AB116" s="3"/>
      <c r="AC116" s="3"/>
      <c r="AD116" s="3"/>
      <c r="AE116" s="3"/>
      <c r="AF116" s="3"/>
      <c r="AG116" s="3"/>
      <c r="AH116" s="3"/>
      <c r="AI116" s="3"/>
    </row>
    <row r="117" spans="1:35" ht="15.75" customHeight="1">
      <c r="A117" s="2"/>
      <c r="B117" s="2"/>
      <c r="C117" s="2"/>
      <c r="D117" s="2"/>
      <c r="E117" s="2"/>
      <c r="F117" s="3"/>
      <c r="G117" s="2"/>
      <c r="H117" s="2"/>
      <c r="I117" s="2"/>
      <c r="J117" s="2"/>
      <c r="K117" s="2"/>
      <c r="L117" s="2"/>
      <c r="M117" s="3"/>
      <c r="N117" s="3"/>
      <c r="O117" s="3"/>
      <c r="P117" s="3"/>
      <c r="Q117" s="3"/>
      <c r="R117" s="3"/>
      <c r="S117" s="3"/>
      <c r="T117" s="3"/>
      <c r="U117" s="3"/>
      <c r="V117" s="3"/>
      <c r="W117" s="3"/>
      <c r="X117" s="3"/>
      <c r="Y117" s="3"/>
      <c r="Z117" s="3"/>
      <c r="AA117" s="3"/>
      <c r="AB117" s="3"/>
      <c r="AC117" s="3"/>
      <c r="AD117" s="3"/>
      <c r="AE117" s="3"/>
      <c r="AF117" s="3"/>
      <c r="AG117" s="3"/>
      <c r="AH117" s="3"/>
      <c r="AI117" s="3"/>
    </row>
    <row r="118" spans="1:35" ht="15.75" customHeight="1">
      <c r="A118" s="2"/>
      <c r="B118" s="2"/>
      <c r="C118" s="2"/>
      <c r="D118" s="2"/>
      <c r="E118" s="2"/>
      <c r="F118" s="3"/>
      <c r="G118" s="2"/>
      <c r="H118" s="2"/>
      <c r="I118" s="2"/>
      <c r="J118" s="2"/>
      <c r="K118" s="2"/>
      <c r="L118" s="2"/>
      <c r="M118" s="3"/>
      <c r="N118" s="3"/>
      <c r="O118" s="3"/>
      <c r="P118" s="3"/>
      <c r="Q118" s="3"/>
      <c r="R118" s="3"/>
      <c r="S118" s="3"/>
      <c r="T118" s="3"/>
      <c r="U118" s="3"/>
      <c r="V118" s="3"/>
      <c r="W118" s="3"/>
      <c r="X118" s="3"/>
      <c r="Y118" s="3"/>
      <c r="Z118" s="3"/>
      <c r="AA118" s="3"/>
      <c r="AB118" s="3"/>
      <c r="AC118" s="3"/>
      <c r="AD118" s="3"/>
      <c r="AE118" s="3"/>
      <c r="AF118" s="3"/>
      <c r="AG118" s="3"/>
      <c r="AH118" s="3"/>
      <c r="AI118" s="3"/>
    </row>
    <row r="119" spans="1:35" ht="15.75" customHeight="1">
      <c r="A119" s="2"/>
      <c r="B119" s="2"/>
      <c r="C119" s="2"/>
      <c r="D119" s="2"/>
      <c r="E119" s="2"/>
      <c r="F119" s="3"/>
      <c r="G119" s="2"/>
      <c r="H119" s="2"/>
      <c r="I119" s="2"/>
      <c r="J119" s="2"/>
      <c r="K119" s="2"/>
      <c r="L119" s="2"/>
      <c r="M119" s="3"/>
      <c r="N119" s="3"/>
      <c r="O119" s="3"/>
      <c r="P119" s="3"/>
      <c r="Q119" s="3"/>
      <c r="R119" s="3"/>
      <c r="S119" s="3"/>
      <c r="T119" s="3"/>
      <c r="U119" s="3"/>
      <c r="V119" s="3"/>
      <c r="W119" s="3"/>
      <c r="X119" s="3"/>
      <c r="Y119" s="3"/>
      <c r="Z119" s="3"/>
      <c r="AA119" s="3"/>
      <c r="AB119" s="3"/>
      <c r="AC119" s="3"/>
      <c r="AD119" s="3"/>
      <c r="AE119" s="3"/>
      <c r="AF119" s="3"/>
      <c r="AG119" s="3"/>
      <c r="AH119" s="3"/>
      <c r="AI119" s="3"/>
    </row>
    <row r="120" spans="1:35" ht="15.75" customHeight="1">
      <c r="A120" s="2"/>
      <c r="B120" s="2"/>
      <c r="C120" s="2"/>
      <c r="D120" s="2"/>
      <c r="E120" s="2"/>
      <c r="F120" s="3"/>
      <c r="G120" s="2"/>
      <c r="H120" s="2"/>
      <c r="I120" s="2"/>
      <c r="J120" s="2"/>
      <c r="K120" s="2"/>
      <c r="L120" s="2"/>
      <c r="M120" s="3"/>
      <c r="N120" s="3"/>
      <c r="O120" s="3"/>
      <c r="P120" s="3"/>
      <c r="Q120" s="3"/>
      <c r="R120" s="3"/>
      <c r="S120" s="3"/>
      <c r="T120" s="3"/>
      <c r="U120" s="3"/>
      <c r="V120" s="3"/>
      <c r="W120" s="3"/>
      <c r="X120" s="3"/>
      <c r="Y120" s="3"/>
      <c r="Z120" s="3"/>
      <c r="AA120" s="3"/>
      <c r="AB120" s="3"/>
      <c r="AC120" s="3"/>
      <c r="AD120" s="3"/>
      <c r="AE120" s="3"/>
      <c r="AF120" s="3"/>
      <c r="AG120" s="3"/>
      <c r="AH120" s="3"/>
      <c r="AI120" s="3"/>
    </row>
    <row r="121" spans="1:35" ht="15.75" customHeight="1">
      <c r="A121" s="2"/>
      <c r="B121" s="2"/>
      <c r="C121" s="2"/>
      <c r="D121" s="2"/>
      <c r="E121" s="2"/>
      <c r="F121" s="3"/>
      <c r="G121" s="2"/>
      <c r="H121" s="2"/>
      <c r="I121" s="2"/>
      <c r="J121" s="2"/>
      <c r="K121" s="2"/>
      <c r="L121" s="2"/>
      <c r="M121" s="3"/>
      <c r="N121" s="3"/>
      <c r="O121" s="3"/>
      <c r="P121" s="3"/>
      <c r="Q121" s="3"/>
      <c r="R121" s="3"/>
      <c r="S121" s="3"/>
      <c r="T121" s="3"/>
      <c r="U121" s="3"/>
      <c r="V121" s="3"/>
      <c r="W121" s="3"/>
      <c r="X121" s="3"/>
      <c r="Y121" s="3"/>
      <c r="Z121" s="3"/>
      <c r="AA121" s="3"/>
      <c r="AB121" s="3"/>
      <c r="AC121" s="3"/>
      <c r="AD121" s="3"/>
      <c r="AE121" s="3"/>
      <c r="AF121" s="3"/>
      <c r="AG121" s="3"/>
      <c r="AH121" s="3"/>
      <c r="AI121" s="3"/>
    </row>
    <row r="122" spans="1:35" ht="15.75" customHeight="1">
      <c r="A122" s="2"/>
      <c r="B122" s="2"/>
      <c r="C122" s="2"/>
      <c r="D122" s="2"/>
      <c r="E122" s="2"/>
      <c r="F122" s="3"/>
      <c r="G122" s="2"/>
      <c r="H122" s="2"/>
      <c r="I122" s="2"/>
      <c r="J122" s="2"/>
      <c r="K122" s="2"/>
      <c r="L122" s="2"/>
      <c r="M122" s="3"/>
      <c r="N122" s="3"/>
      <c r="O122" s="3"/>
      <c r="P122" s="3"/>
      <c r="Q122" s="3"/>
      <c r="R122" s="3"/>
      <c r="S122" s="3"/>
      <c r="T122" s="3"/>
      <c r="U122" s="3"/>
      <c r="V122" s="3"/>
      <c r="W122" s="3"/>
      <c r="X122" s="3"/>
      <c r="Y122" s="3"/>
      <c r="Z122" s="3"/>
      <c r="AA122" s="3"/>
      <c r="AB122" s="3"/>
      <c r="AC122" s="3"/>
      <c r="AD122" s="3"/>
      <c r="AE122" s="3"/>
      <c r="AF122" s="3"/>
      <c r="AG122" s="3"/>
      <c r="AH122" s="3"/>
      <c r="AI122" s="3"/>
    </row>
    <row r="123" spans="1:35" ht="15.75" customHeight="1">
      <c r="A123" s="2"/>
      <c r="B123" s="2"/>
      <c r="C123" s="2"/>
      <c r="D123" s="2"/>
      <c r="E123" s="2"/>
      <c r="F123" s="3"/>
      <c r="G123" s="2"/>
      <c r="H123" s="2"/>
      <c r="I123" s="2"/>
      <c r="J123" s="2"/>
      <c r="K123" s="2"/>
      <c r="L123" s="2"/>
      <c r="M123" s="3"/>
      <c r="N123" s="3"/>
      <c r="O123" s="3"/>
      <c r="P123" s="3"/>
      <c r="Q123" s="3"/>
      <c r="R123" s="3"/>
      <c r="S123" s="3"/>
      <c r="T123" s="3"/>
      <c r="U123" s="3"/>
      <c r="V123" s="3"/>
      <c r="W123" s="3"/>
      <c r="X123" s="3"/>
      <c r="Y123" s="3"/>
      <c r="Z123" s="3"/>
      <c r="AA123" s="3"/>
      <c r="AB123" s="3"/>
      <c r="AC123" s="3"/>
      <c r="AD123" s="3"/>
      <c r="AE123" s="3"/>
      <c r="AF123" s="3"/>
      <c r="AG123" s="3"/>
      <c r="AH123" s="3"/>
      <c r="AI123" s="3"/>
    </row>
    <row r="124" spans="1:35" ht="15.75" customHeight="1">
      <c r="A124" s="2"/>
      <c r="B124" s="2"/>
      <c r="C124" s="2"/>
      <c r="D124" s="2"/>
      <c r="E124" s="2"/>
      <c r="F124" s="3"/>
      <c r="G124" s="2"/>
      <c r="H124" s="2"/>
      <c r="I124" s="2"/>
      <c r="J124" s="2"/>
      <c r="K124" s="2"/>
      <c r="L124" s="2"/>
      <c r="M124" s="3"/>
      <c r="N124" s="3"/>
      <c r="O124" s="3"/>
      <c r="P124" s="3"/>
      <c r="Q124" s="3"/>
      <c r="R124" s="3"/>
      <c r="S124" s="3"/>
      <c r="T124" s="3"/>
      <c r="U124" s="3"/>
      <c r="V124" s="3"/>
      <c r="W124" s="3"/>
      <c r="X124" s="3"/>
      <c r="Y124" s="3"/>
      <c r="Z124" s="3"/>
      <c r="AA124" s="3"/>
      <c r="AB124" s="3"/>
      <c r="AC124" s="3"/>
      <c r="AD124" s="3"/>
      <c r="AE124" s="3"/>
      <c r="AF124" s="3"/>
      <c r="AG124" s="3"/>
      <c r="AH124" s="3"/>
      <c r="AI124" s="3"/>
    </row>
    <row r="125" spans="1:35" ht="15.75" customHeight="1">
      <c r="A125" s="2"/>
      <c r="B125" s="2"/>
      <c r="C125" s="2"/>
      <c r="D125" s="2"/>
      <c r="E125" s="2"/>
      <c r="F125" s="3"/>
      <c r="G125" s="2"/>
      <c r="H125" s="2"/>
      <c r="I125" s="2"/>
      <c r="J125" s="2"/>
      <c r="K125" s="2"/>
      <c r="L125" s="2"/>
      <c r="M125" s="3"/>
      <c r="N125" s="3"/>
      <c r="O125" s="3"/>
      <c r="P125" s="3"/>
      <c r="Q125" s="3"/>
      <c r="R125" s="3"/>
      <c r="S125" s="3"/>
      <c r="T125" s="3"/>
      <c r="U125" s="3"/>
      <c r="V125" s="3"/>
      <c r="W125" s="3"/>
      <c r="X125" s="3"/>
      <c r="Y125" s="3"/>
      <c r="Z125" s="3"/>
      <c r="AA125" s="3"/>
      <c r="AB125" s="3"/>
      <c r="AC125" s="3"/>
      <c r="AD125" s="3"/>
      <c r="AE125" s="3"/>
      <c r="AF125" s="3"/>
      <c r="AG125" s="3"/>
      <c r="AH125" s="3"/>
      <c r="AI125" s="3"/>
    </row>
    <row r="126" spans="1:35" ht="15.75" customHeight="1">
      <c r="A126" s="2"/>
      <c r="B126" s="2"/>
      <c r="C126" s="2"/>
      <c r="D126" s="2"/>
      <c r="E126" s="2"/>
      <c r="F126" s="3"/>
      <c r="G126" s="2"/>
      <c r="H126" s="2"/>
      <c r="I126" s="2"/>
      <c r="J126" s="2"/>
      <c r="K126" s="2"/>
      <c r="L126" s="2"/>
      <c r="M126" s="3"/>
      <c r="N126" s="3"/>
      <c r="O126" s="3"/>
      <c r="P126" s="3"/>
      <c r="Q126" s="3"/>
      <c r="R126" s="3"/>
      <c r="S126" s="3"/>
      <c r="T126" s="3"/>
      <c r="U126" s="3"/>
      <c r="V126" s="3"/>
      <c r="W126" s="3"/>
      <c r="X126" s="3"/>
      <c r="Y126" s="3"/>
      <c r="Z126" s="3"/>
      <c r="AA126" s="3"/>
      <c r="AB126" s="3"/>
      <c r="AC126" s="3"/>
      <c r="AD126" s="3"/>
      <c r="AE126" s="3"/>
      <c r="AF126" s="3"/>
      <c r="AG126" s="3"/>
      <c r="AH126" s="3"/>
      <c r="AI126" s="3"/>
    </row>
    <row r="127" spans="1:35" ht="15.75" customHeight="1">
      <c r="A127" s="2"/>
      <c r="B127" s="2"/>
      <c r="C127" s="2"/>
      <c r="D127" s="2"/>
      <c r="E127" s="2"/>
      <c r="F127" s="3"/>
      <c r="G127" s="2"/>
      <c r="H127" s="2"/>
      <c r="I127" s="2"/>
      <c r="J127" s="2"/>
      <c r="K127" s="2"/>
      <c r="L127" s="2"/>
      <c r="M127" s="3"/>
      <c r="N127" s="3"/>
      <c r="O127" s="3"/>
      <c r="P127" s="3"/>
      <c r="Q127" s="3"/>
      <c r="R127" s="3"/>
      <c r="S127" s="3"/>
      <c r="T127" s="3"/>
      <c r="U127" s="3"/>
      <c r="V127" s="3"/>
      <c r="W127" s="3"/>
      <c r="X127" s="3"/>
      <c r="Y127" s="3"/>
      <c r="Z127" s="3"/>
      <c r="AA127" s="3"/>
      <c r="AB127" s="3"/>
      <c r="AC127" s="3"/>
      <c r="AD127" s="3"/>
      <c r="AE127" s="3"/>
      <c r="AF127" s="3"/>
      <c r="AG127" s="3"/>
      <c r="AH127" s="3"/>
      <c r="AI127" s="3"/>
    </row>
    <row r="128" spans="1:35" ht="15.75" customHeight="1">
      <c r="A128" s="2"/>
      <c r="B128" s="2"/>
      <c r="C128" s="2"/>
      <c r="D128" s="2"/>
      <c r="E128" s="2"/>
      <c r="F128" s="3"/>
      <c r="G128" s="2"/>
      <c r="H128" s="2"/>
      <c r="I128" s="2"/>
      <c r="J128" s="2"/>
      <c r="K128" s="2"/>
      <c r="L128" s="2"/>
      <c r="M128" s="3"/>
      <c r="N128" s="3"/>
      <c r="O128" s="3"/>
      <c r="P128" s="3"/>
      <c r="Q128" s="3"/>
      <c r="R128" s="3"/>
      <c r="S128" s="3"/>
      <c r="T128" s="3"/>
      <c r="U128" s="3"/>
      <c r="V128" s="3"/>
      <c r="W128" s="3"/>
      <c r="X128" s="3"/>
      <c r="Y128" s="3"/>
      <c r="Z128" s="3"/>
      <c r="AA128" s="3"/>
      <c r="AB128" s="3"/>
      <c r="AC128" s="3"/>
      <c r="AD128" s="3"/>
      <c r="AE128" s="3"/>
      <c r="AF128" s="3"/>
      <c r="AG128" s="3"/>
      <c r="AH128" s="3"/>
      <c r="AI128" s="3"/>
    </row>
    <row r="129" spans="1:35" ht="15.75" customHeight="1">
      <c r="A129" s="2"/>
      <c r="B129" s="2"/>
      <c r="C129" s="2"/>
      <c r="D129" s="2"/>
      <c r="E129" s="2"/>
      <c r="F129" s="3"/>
      <c r="G129" s="2"/>
      <c r="H129" s="2"/>
      <c r="I129" s="2"/>
      <c r="J129" s="2"/>
      <c r="K129" s="2"/>
      <c r="L129" s="2"/>
      <c r="M129" s="3"/>
      <c r="N129" s="3"/>
      <c r="O129" s="3"/>
      <c r="P129" s="3"/>
      <c r="Q129" s="3"/>
      <c r="R129" s="3"/>
      <c r="S129" s="3"/>
      <c r="T129" s="3"/>
      <c r="U129" s="3"/>
      <c r="V129" s="3"/>
      <c r="W129" s="3"/>
      <c r="X129" s="3"/>
      <c r="Y129" s="3"/>
      <c r="Z129" s="3"/>
      <c r="AA129" s="3"/>
      <c r="AB129" s="3"/>
      <c r="AC129" s="3"/>
      <c r="AD129" s="3"/>
      <c r="AE129" s="3"/>
      <c r="AF129" s="3"/>
      <c r="AG129" s="3"/>
      <c r="AH129" s="3"/>
      <c r="AI129" s="3"/>
    </row>
    <row r="130" spans="1:35" ht="15.75" customHeight="1">
      <c r="A130" s="2"/>
      <c r="B130" s="2"/>
      <c r="C130" s="2"/>
      <c r="D130" s="2"/>
      <c r="E130" s="2"/>
      <c r="F130" s="3"/>
      <c r="G130" s="2"/>
      <c r="H130" s="2"/>
      <c r="I130" s="2"/>
      <c r="J130" s="2"/>
      <c r="K130" s="2"/>
      <c r="L130" s="2"/>
      <c r="M130" s="3"/>
      <c r="N130" s="3"/>
      <c r="O130" s="3"/>
      <c r="P130" s="3"/>
      <c r="Q130" s="3"/>
      <c r="R130" s="3"/>
      <c r="S130" s="3"/>
      <c r="T130" s="3"/>
      <c r="U130" s="3"/>
      <c r="V130" s="3"/>
      <c r="W130" s="3"/>
      <c r="X130" s="3"/>
      <c r="Y130" s="3"/>
      <c r="Z130" s="3"/>
      <c r="AA130" s="3"/>
      <c r="AB130" s="3"/>
      <c r="AC130" s="3"/>
      <c r="AD130" s="3"/>
      <c r="AE130" s="3"/>
      <c r="AF130" s="3"/>
      <c r="AG130" s="3"/>
      <c r="AH130" s="3"/>
      <c r="AI130" s="3"/>
    </row>
    <row r="131" spans="1:35" ht="15.75" customHeight="1">
      <c r="A131" s="2"/>
      <c r="B131" s="2"/>
      <c r="C131" s="2"/>
      <c r="D131" s="2"/>
      <c r="E131" s="2"/>
      <c r="F131" s="3"/>
      <c r="G131" s="2"/>
      <c r="H131" s="2"/>
      <c r="I131" s="2"/>
      <c r="J131" s="2"/>
      <c r="K131" s="2"/>
      <c r="L131" s="2"/>
      <c r="M131" s="3"/>
      <c r="N131" s="3"/>
      <c r="O131" s="3"/>
      <c r="P131" s="3"/>
      <c r="Q131" s="3"/>
      <c r="R131" s="3"/>
      <c r="S131" s="3"/>
      <c r="T131" s="3"/>
      <c r="U131" s="3"/>
      <c r="V131" s="3"/>
      <c r="W131" s="3"/>
      <c r="X131" s="3"/>
      <c r="Y131" s="3"/>
      <c r="Z131" s="3"/>
      <c r="AA131" s="3"/>
      <c r="AB131" s="3"/>
      <c r="AC131" s="3"/>
      <c r="AD131" s="3"/>
      <c r="AE131" s="3"/>
      <c r="AF131" s="3"/>
      <c r="AG131" s="3"/>
      <c r="AH131" s="3"/>
      <c r="AI131" s="3"/>
    </row>
    <row r="132" spans="1:35" ht="15.75" customHeight="1">
      <c r="A132" s="2"/>
      <c r="B132" s="2"/>
      <c r="C132" s="2"/>
      <c r="D132" s="2"/>
      <c r="E132" s="2"/>
      <c r="F132" s="3"/>
      <c r="G132" s="2"/>
      <c r="H132" s="2"/>
      <c r="I132" s="2"/>
      <c r="J132" s="2"/>
      <c r="K132" s="2"/>
      <c r="L132" s="2"/>
      <c r="M132" s="3"/>
      <c r="N132" s="3"/>
      <c r="O132" s="3"/>
      <c r="P132" s="3"/>
      <c r="Q132" s="3"/>
      <c r="R132" s="3"/>
      <c r="S132" s="3"/>
      <c r="T132" s="3"/>
      <c r="U132" s="3"/>
      <c r="V132" s="3"/>
      <c r="W132" s="3"/>
      <c r="X132" s="3"/>
      <c r="Y132" s="3"/>
      <c r="Z132" s="3"/>
      <c r="AA132" s="3"/>
      <c r="AB132" s="3"/>
      <c r="AC132" s="3"/>
      <c r="AD132" s="3"/>
      <c r="AE132" s="3"/>
      <c r="AF132" s="3"/>
      <c r="AG132" s="3"/>
      <c r="AH132" s="3"/>
      <c r="AI132" s="3"/>
    </row>
    <row r="133" spans="1:35" ht="15.75" customHeight="1">
      <c r="A133" s="2"/>
      <c r="B133" s="2"/>
      <c r="C133" s="2"/>
      <c r="D133" s="2"/>
      <c r="E133" s="2"/>
      <c r="F133" s="3"/>
      <c r="G133" s="2"/>
      <c r="H133" s="2"/>
      <c r="I133" s="2"/>
      <c r="J133" s="2"/>
      <c r="K133" s="2"/>
      <c r="L133" s="2"/>
      <c r="M133" s="3"/>
      <c r="N133" s="3"/>
      <c r="O133" s="3"/>
      <c r="P133" s="3"/>
      <c r="Q133" s="3"/>
      <c r="R133" s="3"/>
      <c r="S133" s="3"/>
      <c r="T133" s="3"/>
      <c r="U133" s="3"/>
      <c r="V133" s="3"/>
      <c r="W133" s="3"/>
      <c r="X133" s="3"/>
      <c r="Y133" s="3"/>
      <c r="Z133" s="3"/>
      <c r="AA133" s="3"/>
      <c r="AB133" s="3"/>
      <c r="AC133" s="3"/>
      <c r="AD133" s="3"/>
      <c r="AE133" s="3"/>
      <c r="AF133" s="3"/>
      <c r="AG133" s="3"/>
      <c r="AH133" s="3"/>
      <c r="AI133" s="3"/>
    </row>
    <row r="134" spans="1:35" ht="15.75" customHeight="1">
      <c r="A134" s="2"/>
      <c r="B134" s="2"/>
      <c r="C134" s="2"/>
      <c r="D134" s="2"/>
      <c r="E134" s="2"/>
      <c r="F134" s="3"/>
      <c r="G134" s="2"/>
      <c r="H134" s="2"/>
      <c r="I134" s="2"/>
      <c r="J134" s="2"/>
      <c r="K134" s="2"/>
      <c r="L134" s="2"/>
      <c r="M134" s="3"/>
      <c r="N134" s="3"/>
      <c r="O134" s="3"/>
      <c r="P134" s="3"/>
      <c r="Q134" s="3"/>
      <c r="R134" s="3"/>
      <c r="S134" s="3"/>
      <c r="T134" s="3"/>
      <c r="U134" s="3"/>
      <c r="V134" s="3"/>
      <c r="W134" s="3"/>
      <c r="X134" s="3"/>
      <c r="Y134" s="3"/>
      <c r="Z134" s="3"/>
      <c r="AA134" s="3"/>
      <c r="AB134" s="3"/>
      <c r="AC134" s="3"/>
      <c r="AD134" s="3"/>
      <c r="AE134" s="3"/>
      <c r="AF134" s="3"/>
      <c r="AG134" s="3"/>
      <c r="AH134" s="3"/>
      <c r="AI134" s="3"/>
    </row>
    <row r="135" spans="1:35" ht="15.75" customHeight="1">
      <c r="A135" s="2"/>
      <c r="B135" s="2"/>
      <c r="C135" s="2"/>
      <c r="D135" s="2"/>
      <c r="E135" s="2"/>
      <c r="F135" s="3"/>
      <c r="G135" s="2"/>
      <c r="H135" s="2"/>
      <c r="I135" s="2"/>
      <c r="J135" s="2"/>
      <c r="K135" s="2"/>
      <c r="L135" s="2"/>
      <c r="M135" s="3"/>
      <c r="N135" s="3"/>
      <c r="O135" s="3"/>
      <c r="P135" s="3"/>
      <c r="Q135" s="3"/>
      <c r="R135" s="3"/>
      <c r="S135" s="3"/>
      <c r="T135" s="3"/>
      <c r="U135" s="3"/>
      <c r="V135" s="3"/>
      <c r="W135" s="3"/>
      <c r="X135" s="3"/>
      <c r="Y135" s="3"/>
      <c r="Z135" s="3"/>
      <c r="AA135" s="3"/>
      <c r="AB135" s="3"/>
      <c r="AC135" s="3"/>
      <c r="AD135" s="3"/>
      <c r="AE135" s="3"/>
      <c r="AF135" s="3"/>
      <c r="AG135" s="3"/>
      <c r="AH135" s="3"/>
      <c r="AI135" s="3"/>
    </row>
    <row r="136" spans="1:35" ht="15.75" customHeight="1">
      <c r="A136" s="2"/>
      <c r="B136" s="2"/>
      <c r="C136" s="2"/>
      <c r="D136" s="2"/>
      <c r="E136" s="2"/>
      <c r="F136" s="3"/>
      <c r="G136" s="2"/>
      <c r="H136" s="2"/>
      <c r="I136" s="2"/>
      <c r="J136" s="2"/>
      <c r="K136" s="2"/>
      <c r="L136" s="2"/>
      <c r="M136" s="3"/>
      <c r="N136" s="3"/>
      <c r="O136" s="3"/>
      <c r="P136" s="3"/>
      <c r="Q136" s="3"/>
      <c r="R136" s="3"/>
      <c r="S136" s="3"/>
      <c r="T136" s="3"/>
      <c r="U136" s="3"/>
      <c r="V136" s="3"/>
      <c r="W136" s="3"/>
      <c r="X136" s="3"/>
      <c r="Y136" s="3"/>
      <c r="Z136" s="3"/>
      <c r="AA136" s="3"/>
      <c r="AB136" s="3"/>
      <c r="AC136" s="3"/>
      <c r="AD136" s="3"/>
      <c r="AE136" s="3"/>
      <c r="AF136" s="3"/>
      <c r="AG136" s="3"/>
      <c r="AH136" s="3"/>
      <c r="AI136" s="3"/>
    </row>
    <row r="137" spans="1:35" ht="15.75" customHeight="1">
      <c r="A137" s="2"/>
      <c r="B137" s="2"/>
      <c r="C137" s="2"/>
      <c r="D137" s="2"/>
      <c r="E137" s="2"/>
      <c r="F137" s="3"/>
      <c r="G137" s="2"/>
      <c r="H137" s="2"/>
      <c r="I137" s="2"/>
      <c r="J137" s="2"/>
      <c r="K137" s="2"/>
      <c r="L137" s="2"/>
      <c r="M137" s="3"/>
      <c r="N137" s="3"/>
      <c r="O137" s="3"/>
      <c r="P137" s="3"/>
      <c r="Q137" s="3"/>
      <c r="R137" s="3"/>
      <c r="S137" s="3"/>
      <c r="T137" s="3"/>
      <c r="U137" s="3"/>
      <c r="V137" s="3"/>
      <c r="W137" s="3"/>
      <c r="X137" s="3"/>
      <c r="Y137" s="3"/>
      <c r="Z137" s="3"/>
      <c r="AA137" s="3"/>
      <c r="AB137" s="3"/>
      <c r="AC137" s="3"/>
      <c r="AD137" s="3"/>
      <c r="AE137" s="3"/>
      <c r="AF137" s="3"/>
      <c r="AG137" s="3"/>
      <c r="AH137" s="3"/>
      <c r="AI137" s="3"/>
    </row>
    <row r="138" spans="1:35" ht="15.75" customHeight="1">
      <c r="A138" s="2"/>
      <c r="B138" s="2"/>
      <c r="C138" s="2"/>
      <c r="D138" s="2"/>
      <c r="E138" s="2"/>
      <c r="F138" s="3"/>
      <c r="G138" s="2"/>
      <c r="H138" s="2"/>
      <c r="I138" s="2"/>
      <c r="J138" s="2"/>
      <c r="K138" s="2"/>
      <c r="L138" s="2"/>
      <c r="M138" s="3"/>
      <c r="N138" s="3"/>
      <c r="O138" s="3"/>
      <c r="P138" s="3"/>
      <c r="Q138" s="3"/>
      <c r="R138" s="3"/>
      <c r="S138" s="3"/>
      <c r="T138" s="3"/>
      <c r="U138" s="3"/>
      <c r="V138" s="3"/>
      <c r="W138" s="3"/>
      <c r="X138" s="3"/>
      <c r="Y138" s="3"/>
      <c r="Z138" s="3"/>
      <c r="AA138" s="3"/>
      <c r="AB138" s="3"/>
      <c r="AC138" s="3"/>
      <c r="AD138" s="3"/>
      <c r="AE138" s="3"/>
      <c r="AF138" s="3"/>
      <c r="AG138" s="3"/>
      <c r="AH138" s="3"/>
      <c r="AI138" s="3"/>
    </row>
    <row r="139" spans="1:35" ht="15.75" customHeight="1">
      <c r="A139" s="2"/>
      <c r="B139" s="2"/>
      <c r="C139" s="2"/>
      <c r="D139" s="2"/>
      <c r="E139" s="2"/>
      <c r="F139" s="3"/>
      <c r="G139" s="2"/>
      <c r="H139" s="2"/>
      <c r="I139" s="2"/>
      <c r="J139" s="2"/>
      <c r="K139" s="2"/>
      <c r="L139" s="2"/>
      <c r="M139" s="3"/>
      <c r="N139" s="3"/>
      <c r="O139" s="3"/>
      <c r="P139" s="3"/>
      <c r="Q139" s="3"/>
      <c r="R139" s="3"/>
      <c r="S139" s="3"/>
      <c r="T139" s="3"/>
      <c r="U139" s="3"/>
      <c r="V139" s="3"/>
      <c r="W139" s="3"/>
      <c r="X139" s="3"/>
      <c r="Y139" s="3"/>
      <c r="Z139" s="3"/>
      <c r="AA139" s="3"/>
      <c r="AB139" s="3"/>
      <c r="AC139" s="3"/>
      <c r="AD139" s="3"/>
      <c r="AE139" s="3"/>
      <c r="AF139" s="3"/>
      <c r="AG139" s="3"/>
      <c r="AH139" s="3"/>
      <c r="AI139" s="3"/>
    </row>
    <row r="140" spans="1:35" ht="15.75" customHeight="1">
      <c r="A140" s="2"/>
      <c r="B140" s="2"/>
      <c r="C140" s="2"/>
      <c r="D140" s="2"/>
      <c r="E140" s="2"/>
      <c r="F140" s="3"/>
      <c r="G140" s="2"/>
      <c r="H140" s="2"/>
      <c r="I140" s="2"/>
      <c r="J140" s="2"/>
      <c r="K140" s="2"/>
      <c r="L140" s="2"/>
      <c r="M140" s="3"/>
      <c r="N140" s="3"/>
      <c r="O140" s="3"/>
      <c r="P140" s="3"/>
      <c r="Q140" s="3"/>
      <c r="R140" s="3"/>
      <c r="S140" s="3"/>
      <c r="T140" s="3"/>
      <c r="U140" s="3"/>
      <c r="V140" s="3"/>
      <c r="W140" s="3"/>
      <c r="X140" s="3"/>
      <c r="Y140" s="3"/>
      <c r="Z140" s="3"/>
      <c r="AA140" s="3"/>
      <c r="AB140" s="3"/>
      <c r="AC140" s="3"/>
      <c r="AD140" s="3"/>
      <c r="AE140" s="3"/>
      <c r="AF140" s="3"/>
      <c r="AG140" s="3"/>
      <c r="AH140" s="3"/>
      <c r="AI140" s="3"/>
    </row>
    <row r="141" spans="1:35" ht="15.75" customHeight="1">
      <c r="A141" s="2"/>
      <c r="B141" s="2"/>
      <c r="C141" s="2"/>
      <c r="D141" s="2"/>
      <c r="E141" s="2"/>
      <c r="F141" s="3"/>
      <c r="G141" s="2"/>
      <c r="H141" s="2"/>
      <c r="I141" s="2"/>
      <c r="J141" s="2"/>
      <c r="K141" s="2"/>
      <c r="L141" s="2"/>
      <c r="M141" s="3"/>
      <c r="N141" s="3"/>
      <c r="O141" s="3"/>
      <c r="P141" s="3"/>
      <c r="Q141" s="3"/>
      <c r="R141" s="3"/>
      <c r="S141" s="3"/>
      <c r="T141" s="3"/>
      <c r="U141" s="3"/>
      <c r="V141" s="3"/>
      <c r="W141" s="3"/>
      <c r="X141" s="3"/>
      <c r="Y141" s="3"/>
      <c r="Z141" s="3"/>
      <c r="AA141" s="3"/>
      <c r="AB141" s="3"/>
      <c r="AC141" s="3"/>
      <c r="AD141" s="3"/>
      <c r="AE141" s="3"/>
      <c r="AF141" s="3"/>
      <c r="AG141" s="3"/>
      <c r="AH141" s="3"/>
      <c r="AI141" s="3"/>
    </row>
    <row r="142" spans="1:35" ht="15.75" customHeight="1">
      <c r="A142" s="2"/>
      <c r="B142" s="2"/>
      <c r="C142" s="2"/>
      <c r="D142" s="2"/>
      <c r="E142" s="2"/>
      <c r="F142" s="3"/>
      <c r="G142" s="2"/>
      <c r="H142" s="2"/>
      <c r="I142" s="2"/>
      <c r="J142" s="2"/>
      <c r="K142" s="2"/>
      <c r="L142" s="2"/>
      <c r="M142" s="3"/>
      <c r="N142" s="3"/>
      <c r="O142" s="3"/>
      <c r="P142" s="3"/>
      <c r="Q142" s="3"/>
      <c r="R142" s="3"/>
      <c r="S142" s="3"/>
      <c r="T142" s="3"/>
      <c r="U142" s="3"/>
      <c r="V142" s="3"/>
      <c r="W142" s="3"/>
      <c r="X142" s="3"/>
      <c r="Y142" s="3"/>
      <c r="Z142" s="3"/>
      <c r="AA142" s="3"/>
      <c r="AB142" s="3"/>
      <c r="AC142" s="3"/>
      <c r="AD142" s="3"/>
      <c r="AE142" s="3"/>
      <c r="AF142" s="3"/>
      <c r="AG142" s="3"/>
      <c r="AH142" s="3"/>
      <c r="AI142" s="3"/>
    </row>
    <row r="143" spans="1:35" ht="15.75" customHeight="1">
      <c r="A143" s="2"/>
      <c r="B143" s="2"/>
      <c r="C143" s="2"/>
      <c r="D143" s="2"/>
      <c r="E143" s="2"/>
      <c r="F143" s="3"/>
      <c r="G143" s="2"/>
      <c r="H143" s="2"/>
      <c r="I143" s="2"/>
      <c r="J143" s="2"/>
      <c r="K143" s="2"/>
      <c r="L143" s="2"/>
      <c r="M143" s="3"/>
      <c r="N143" s="3"/>
      <c r="O143" s="3"/>
      <c r="P143" s="3"/>
      <c r="Q143" s="3"/>
      <c r="R143" s="3"/>
      <c r="S143" s="3"/>
      <c r="T143" s="3"/>
      <c r="U143" s="3"/>
      <c r="V143" s="3"/>
      <c r="W143" s="3"/>
      <c r="X143" s="3"/>
      <c r="Y143" s="3"/>
      <c r="Z143" s="3"/>
      <c r="AA143" s="3"/>
      <c r="AB143" s="3"/>
      <c r="AC143" s="3"/>
      <c r="AD143" s="3"/>
      <c r="AE143" s="3"/>
      <c r="AF143" s="3"/>
      <c r="AG143" s="3"/>
      <c r="AH143" s="3"/>
      <c r="AI143" s="3"/>
    </row>
    <row r="144" spans="1:35" ht="15.75" customHeight="1">
      <c r="A144" s="2"/>
      <c r="B144" s="2"/>
      <c r="C144" s="2"/>
      <c r="D144" s="2"/>
      <c r="E144" s="2"/>
      <c r="F144" s="3"/>
      <c r="G144" s="2"/>
      <c r="H144" s="2"/>
      <c r="I144" s="2"/>
      <c r="J144" s="2"/>
      <c r="K144" s="2"/>
      <c r="L144" s="2"/>
      <c r="M144" s="3"/>
      <c r="N144" s="3"/>
      <c r="O144" s="3"/>
      <c r="P144" s="3"/>
      <c r="Q144" s="3"/>
      <c r="R144" s="3"/>
      <c r="S144" s="3"/>
      <c r="T144" s="3"/>
      <c r="U144" s="3"/>
      <c r="V144" s="3"/>
      <c r="W144" s="3"/>
      <c r="X144" s="3"/>
      <c r="Y144" s="3"/>
      <c r="Z144" s="3"/>
      <c r="AA144" s="3"/>
      <c r="AB144" s="3"/>
      <c r="AC144" s="3"/>
      <c r="AD144" s="3"/>
      <c r="AE144" s="3"/>
      <c r="AF144" s="3"/>
      <c r="AG144" s="3"/>
      <c r="AH144" s="3"/>
      <c r="AI144" s="3"/>
    </row>
    <row r="145" spans="1:35" ht="15.75" customHeight="1">
      <c r="A145" s="2"/>
      <c r="B145" s="2"/>
      <c r="C145" s="2"/>
      <c r="D145" s="2"/>
      <c r="E145" s="2"/>
      <c r="F145" s="3"/>
      <c r="G145" s="2"/>
      <c r="H145" s="2"/>
      <c r="I145" s="2"/>
      <c r="J145" s="2"/>
      <c r="K145" s="2"/>
      <c r="L145" s="2"/>
      <c r="M145" s="3"/>
      <c r="N145" s="3"/>
      <c r="O145" s="3"/>
      <c r="P145" s="3"/>
      <c r="Q145" s="3"/>
      <c r="R145" s="3"/>
      <c r="S145" s="3"/>
      <c r="T145" s="3"/>
      <c r="U145" s="3"/>
      <c r="V145" s="3"/>
      <c r="W145" s="3"/>
      <c r="X145" s="3"/>
      <c r="Y145" s="3"/>
      <c r="Z145" s="3"/>
      <c r="AA145" s="3"/>
      <c r="AB145" s="3"/>
      <c r="AC145" s="3"/>
      <c r="AD145" s="3"/>
      <c r="AE145" s="3"/>
      <c r="AF145" s="3"/>
      <c r="AG145" s="3"/>
      <c r="AH145" s="3"/>
      <c r="AI145" s="3"/>
    </row>
    <row r="146" spans="1:35" ht="15.75" customHeight="1">
      <c r="A146" s="2"/>
      <c r="B146" s="2"/>
      <c r="C146" s="2"/>
      <c r="D146" s="2"/>
      <c r="E146" s="2"/>
      <c r="F146" s="3"/>
      <c r="G146" s="2"/>
      <c r="H146" s="2"/>
      <c r="I146" s="2"/>
      <c r="J146" s="2"/>
      <c r="K146" s="2"/>
      <c r="L146" s="2"/>
      <c r="M146" s="3"/>
      <c r="N146" s="3"/>
      <c r="O146" s="3"/>
      <c r="P146" s="3"/>
      <c r="Q146" s="3"/>
      <c r="R146" s="3"/>
      <c r="S146" s="3"/>
      <c r="T146" s="3"/>
      <c r="U146" s="3"/>
      <c r="V146" s="3"/>
      <c r="W146" s="3"/>
      <c r="X146" s="3"/>
      <c r="Y146" s="3"/>
      <c r="Z146" s="3"/>
      <c r="AA146" s="3"/>
      <c r="AB146" s="3"/>
      <c r="AC146" s="3"/>
      <c r="AD146" s="3"/>
      <c r="AE146" s="3"/>
      <c r="AF146" s="3"/>
      <c r="AG146" s="3"/>
      <c r="AH146" s="3"/>
      <c r="AI146" s="3"/>
    </row>
    <row r="147" spans="1:35" ht="15.75" customHeight="1">
      <c r="A147" s="2"/>
      <c r="B147" s="2"/>
      <c r="C147" s="2"/>
      <c r="D147" s="2"/>
      <c r="E147" s="2"/>
      <c r="F147" s="3"/>
      <c r="G147" s="2"/>
      <c r="H147" s="2"/>
      <c r="I147" s="2"/>
      <c r="J147" s="2"/>
      <c r="K147" s="2"/>
      <c r="L147" s="2"/>
      <c r="M147" s="3"/>
      <c r="N147" s="3"/>
      <c r="O147" s="3"/>
      <c r="P147" s="3"/>
      <c r="Q147" s="3"/>
      <c r="R147" s="3"/>
      <c r="S147" s="3"/>
      <c r="T147" s="3"/>
      <c r="U147" s="3"/>
      <c r="V147" s="3"/>
      <c r="W147" s="3"/>
      <c r="X147" s="3"/>
      <c r="Y147" s="3"/>
      <c r="Z147" s="3"/>
      <c r="AA147" s="3"/>
      <c r="AB147" s="3"/>
      <c r="AC147" s="3"/>
      <c r="AD147" s="3"/>
      <c r="AE147" s="3"/>
      <c r="AF147" s="3"/>
      <c r="AG147" s="3"/>
      <c r="AH147" s="3"/>
      <c r="AI147" s="3"/>
    </row>
    <row r="148" spans="1:35" ht="15.75" customHeight="1">
      <c r="A148" s="2"/>
      <c r="B148" s="2"/>
      <c r="C148" s="2"/>
      <c r="D148" s="2"/>
      <c r="E148" s="2"/>
      <c r="F148" s="3"/>
      <c r="G148" s="2"/>
      <c r="H148" s="2"/>
      <c r="I148" s="2"/>
      <c r="J148" s="2"/>
      <c r="K148" s="2"/>
      <c r="L148" s="2"/>
      <c r="M148" s="3"/>
      <c r="N148" s="3"/>
      <c r="O148" s="3"/>
      <c r="P148" s="3"/>
      <c r="Q148" s="3"/>
      <c r="R148" s="3"/>
      <c r="S148" s="3"/>
      <c r="T148" s="3"/>
      <c r="U148" s="3"/>
      <c r="V148" s="3"/>
      <c r="W148" s="3"/>
      <c r="X148" s="3"/>
      <c r="Y148" s="3"/>
      <c r="Z148" s="3"/>
      <c r="AA148" s="3"/>
      <c r="AB148" s="3"/>
      <c r="AC148" s="3"/>
      <c r="AD148" s="3"/>
      <c r="AE148" s="3"/>
      <c r="AF148" s="3"/>
      <c r="AG148" s="3"/>
      <c r="AH148" s="3"/>
      <c r="AI148" s="3"/>
    </row>
    <row r="149" spans="1:35" ht="15.75" customHeight="1">
      <c r="A149" s="2"/>
      <c r="B149" s="2"/>
      <c r="C149" s="2"/>
      <c r="D149" s="2"/>
      <c r="E149" s="2"/>
      <c r="F149" s="3"/>
      <c r="G149" s="2"/>
      <c r="H149" s="2"/>
      <c r="I149" s="2"/>
      <c r="J149" s="2"/>
      <c r="K149" s="2"/>
      <c r="L149" s="2"/>
      <c r="M149" s="3"/>
      <c r="N149" s="3"/>
      <c r="O149" s="3"/>
      <c r="P149" s="3"/>
      <c r="Q149" s="3"/>
      <c r="R149" s="3"/>
      <c r="S149" s="3"/>
      <c r="T149" s="3"/>
      <c r="U149" s="3"/>
      <c r="V149" s="3"/>
      <c r="W149" s="3"/>
      <c r="X149" s="3"/>
      <c r="Y149" s="3"/>
      <c r="Z149" s="3"/>
      <c r="AA149" s="3"/>
      <c r="AB149" s="3"/>
      <c r="AC149" s="3"/>
      <c r="AD149" s="3"/>
      <c r="AE149" s="3"/>
      <c r="AF149" s="3"/>
      <c r="AG149" s="3"/>
      <c r="AH149" s="3"/>
      <c r="AI149" s="3"/>
    </row>
    <row r="150" spans="1:35" ht="15.75" customHeight="1">
      <c r="A150" s="2"/>
      <c r="B150" s="2"/>
      <c r="C150" s="2"/>
      <c r="D150" s="2"/>
      <c r="E150" s="2"/>
      <c r="F150" s="3"/>
      <c r="G150" s="2"/>
      <c r="H150" s="2"/>
      <c r="I150" s="2"/>
      <c r="J150" s="2"/>
      <c r="K150" s="2"/>
      <c r="L150" s="2"/>
      <c r="M150" s="3"/>
      <c r="N150" s="3"/>
      <c r="O150" s="3"/>
      <c r="P150" s="3"/>
      <c r="Q150" s="3"/>
      <c r="R150" s="3"/>
      <c r="S150" s="3"/>
      <c r="T150" s="3"/>
      <c r="U150" s="3"/>
      <c r="V150" s="3"/>
      <c r="W150" s="3"/>
      <c r="X150" s="3"/>
      <c r="Y150" s="3"/>
      <c r="Z150" s="3"/>
      <c r="AA150" s="3"/>
      <c r="AB150" s="3"/>
      <c r="AC150" s="3"/>
      <c r="AD150" s="3"/>
      <c r="AE150" s="3"/>
      <c r="AF150" s="3"/>
      <c r="AG150" s="3"/>
      <c r="AH150" s="3"/>
      <c r="AI150" s="3"/>
    </row>
    <row r="151" spans="1:35" ht="15.75" customHeight="1">
      <c r="A151" s="2"/>
      <c r="B151" s="2"/>
      <c r="C151" s="2"/>
      <c r="D151" s="2"/>
      <c r="E151" s="2"/>
      <c r="F151" s="3"/>
      <c r="G151" s="2"/>
      <c r="H151" s="2"/>
      <c r="I151" s="2"/>
      <c r="J151" s="2"/>
      <c r="K151" s="2"/>
      <c r="L151" s="2"/>
      <c r="M151" s="3"/>
      <c r="N151" s="3"/>
      <c r="O151" s="3"/>
      <c r="P151" s="3"/>
      <c r="Q151" s="3"/>
      <c r="R151" s="3"/>
      <c r="S151" s="3"/>
      <c r="T151" s="3"/>
      <c r="U151" s="3"/>
      <c r="V151" s="3"/>
      <c r="W151" s="3"/>
      <c r="X151" s="3"/>
      <c r="Y151" s="3"/>
      <c r="Z151" s="3"/>
      <c r="AA151" s="3"/>
      <c r="AB151" s="3"/>
      <c r="AC151" s="3"/>
      <c r="AD151" s="3"/>
      <c r="AE151" s="3"/>
      <c r="AF151" s="3"/>
      <c r="AG151" s="3"/>
      <c r="AH151" s="3"/>
      <c r="AI151" s="3"/>
    </row>
    <row r="152" spans="1:35" ht="15.75" customHeight="1">
      <c r="A152" s="2"/>
      <c r="B152" s="2"/>
      <c r="C152" s="2"/>
      <c r="D152" s="2"/>
      <c r="E152" s="2"/>
      <c r="F152" s="3"/>
      <c r="G152" s="2"/>
      <c r="H152" s="2"/>
      <c r="I152" s="2"/>
      <c r="J152" s="2"/>
      <c r="K152" s="2"/>
      <c r="L152" s="2"/>
      <c r="M152" s="3"/>
      <c r="N152" s="3"/>
      <c r="O152" s="3"/>
      <c r="P152" s="3"/>
      <c r="Q152" s="3"/>
      <c r="R152" s="3"/>
      <c r="S152" s="3"/>
      <c r="T152" s="3"/>
      <c r="U152" s="3"/>
      <c r="V152" s="3"/>
      <c r="W152" s="3"/>
      <c r="X152" s="3"/>
      <c r="Y152" s="3"/>
      <c r="Z152" s="3"/>
      <c r="AA152" s="3"/>
      <c r="AB152" s="3"/>
      <c r="AC152" s="3"/>
      <c r="AD152" s="3"/>
      <c r="AE152" s="3"/>
      <c r="AF152" s="3"/>
      <c r="AG152" s="3"/>
      <c r="AH152" s="3"/>
      <c r="AI152" s="3"/>
    </row>
    <row r="153" spans="1:35" ht="15.75" customHeight="1">
      <c r="A153" s="2"/>
      <c r="B153" s="2"/>
      <c r="C153" s="2"/>
      <c r="D153" s="2"/>
      <c r="E153" s="2"/>
      <c r="F153" s="3"/>
      <c r="G153" s="2"/>
      <c r="H153" s="2"/>
      <c r="I153" s="2"/>
      <c r="J153" s="2"/>
      <c r="K153" s="2"/>
      <c r="L153" s="2"/>
      <c r="M153" s="3"/>
      <c r="N153" s="3"/>
      <c r="O153" s="3"/>
      <c r="P153" s="3"/>
      <c r="Q153" s="3"/>
      <c r="R153" s="3"/>
      <c r="S153" s="3"/>
      <c r="T153" s="3"/>
      <c r="U153" s="3"/>
      <c r="V153" s="3"/>
      <c r="W153" s="3"/>
      <c r="X153" s="3"/>
      <c r="Y153" s="3"/>
      <c r="Z153" s="3"/>
      <c r="AA153" s="3"/>
      <c r="AB153" s="3"/>
      <c r="AC153" s="3"/>
      <c r="AD153" s="3"/>
      <c r="AE153" s="3"/>
      <c r="AF153" s="3"/>
      <c r="AG153" s="3"/>
      <c r="AH153" s="3"/>
      <c r="AI153" s="3"/>
    </row>
    <row r="154" spans="1:35" ht="15.75" customHeight="1">
      <c r="A154" s="2"/>
      <c r="B154" s="2"/>
      <c r="C154" s="2"/>
      <c r="D154" s="2"/>
      <c r="E154" s="2"/>
      <c r="F154" s="3"/>
      <c r="G154" s="2"/>
      <c r="H154" s="2"/>
      <c r="I154" s="2"/>
      <c r="J154" s="2"/>
      <c r="K154" s="2"/>
      <c r="L154" s="2"/>
      <c r="M154" s="3"/>
      <c r="N154" s="3"/>
      <c r="O154" s="3"/>
      <c r="P154" s="3"/>
      <c r="Q154" s="3"/>
      <c r="R154" s="3"/>
      <c r="S154" s="3"/>
      <c r="T154" s="3"/>
      <c r="U154" s="3"/>
      <c r="V154" s="3"/>
      <c r="W154" s="3"/>
      <c r="X154" s="3"/>
      <c r="Y154" s="3"/>
      <c r="Z154" s="3"/>
      <c r="AA154" s="3"/>
      <c r="AB154" s="3"/>
      <c r="AC154" s="3"/>
      <c r="AD154" s="3"/>
      <c r="AE154" s="3"/>
      <c r="AF154" s="3"/>
      <c r="AG154" s="3"/>
      <c r="AH154" s="3"/>
      <c r="AI154" s="3"/>
    </row>
    <row r="155" spans="1:35" ht="15.75" customHeight="1">
      <c r="A155" s="2"/>
      <c r="B155" s="2"/>
      <c r="C155" s="2"/>
      <c r="D155" s="2"/>
      <c r="E155" s="2"/>
      <c r="F155" s="3"/>
      <c r="G155" s="2"/>
      <c r="H155" s="2"/>
      <c r="I155" s="2"/>
      <c r="J155" s="2"/>
      <c r="K155" s="2"/>
      <c r="L155" s="2"/>
      <c r="M155" s="3"/>
      <c r="N155" s="3"/>
      <c r="O155" s="3"/>
      <c r="P155" s="3"/>
      <c r="Q155" s="3"/>
      <c r="R155" s="3"/>
      <c r="S155" s="3"/>
      <c r="T155" s="3"/>
      <c r="U155" s="3"/>
      <c r="V155" s="3"/>
      <c r="W155" s="3"/>
      <c r="X155" s="3"/>
      <c r="Y155" s="3"/>
      <c r="Z155" s="3"/>
      <c r="AA155" s="3"/>
      <c r="AB155" s="3"/>
      <c r="AC155" s="3"/>
      <c r="AD155" s="3"/>
      <c r="AE155" s="3"/>
      <c r="AF155" s="3"/>
      <c r="AG155" s="3"/>
      <c r="AH155" s="3"/>
      <c r="AI155" s="3"/>
    </row>
    <row r="156" spans="1:35" ht="15.75" customHeight="1">
      <c r="A156" s="2"/>
      <c r="B156" s="2"/>
      <c r="C156" s="2"/>
      <c r="D156" s="2"/>
      <c r="E156" s="2"/>
      <c r="F156" s="3"/>
      <c r="G156" s="2"/>
      <c r="H156" s="2"/>
      <c r="I156" s="2"/>
      <c r="J156" s="2"/>
      <c r="K156" s="2"/>
      <c r="L156" s="2"/>
      <c r="M156" s="3"/>
      <c r="N156" s="3"/>
      <c r="O156" s="3"/>
      <c r="P156" s="3"/>
      <c r="Q156" s="3"/>
      <c r="R156" s="3"/>
      <c r="S156" s="3"/>
      <c r="T156" s="3"/>
      <c r="U156" s="3"/>
      <c r="V156" s="3"/>
      <c r="W156" s="3"/>
      <c r="X156" s="3"/>
      <c r="Y156" s="3"/>
      <c r="Z156" s="3"/>
      <c r="AA156" s="3"/>
      <c r="AB156" s="3"/>
      <c r="AC156" s="3"/>
      <c r="AD156" s="3"/>
      <c r="AE156" s="3"/>
      <c r="AF156" s="3"/>
      <c r="AG156" s="3"/>
      <c r="AH156" s="3"/>
      <c r="AI156" s="3"/>
    </row>
    <row r="157" spans="1:35" ht="15.75" customHeight="1">
      <c r="A157" s="2"/>
      <c r="B157" s="2"/>
      <c r="C157" s="2"/>
      <c r="D157" s="2"/>
      <c r="E157" s="2"/>
      <c r="F157" s="3"/>
      <c r="G157" s="2"/>
      <c r="H157" s="2"/>
      <c r="I157" s="2"/>
      <c r="J157" s="2"/>
      <c r="K157" s="2"/>
      <c r="L157" s="2"/>
      <c r="M157" s="3"/>
      <c r="N157" s="3"/>
      <c r="O157" s="3"/>
      <c r="P157" s="3"/>
      <c r="Q157" s="3"/>
      <c r="R157" s="3"/>
      <c r="S157" s="3"/>
      <c r="T157" s="3"/>
      <c r="U157" s="3"/>
      <c r="V157" s="3"/>
      <c r="W157" s="3"/>
      <c r="X157" s="3"/>
      <c r="Y157" s="3"/>
      <c r="Z157" s="3"/>
      <c r="AA157" s="3"/>
      <c r="AB157" s="3"/>
      <c r="AC157" s="3"/>
      <c r="AD157" s="3"/>
      <c r="AE157" s="3"/>
      <c r="AF157" s="3"/>
      <c r="AG157" s="3"/>
      <c r="AH157" s="3"/>
      <c r="AI157" s="3"/>
    </row>
    <row r="158" spans="1:35" ht="15.75" customHeight="1">
      <c r="A158" s="2"/>
      <c r="B158" s="2"/>
      <c r="C158" s="2"/>
      <c r="D158" s="2"/>
      <c r="E158" s="2"/>
      <c r="F158" s="3"/>
      <c r="G158" s="2"/>
      <c r="H158" s="2"/>
      <c r="I158" s="2"/>
      <c r="J158" s="2"/>
      <c r="K158" s="2"/>
      <c r="L158" s="2"/>
      <c r="M158" s="3"/>
      <c r="N158" s="3"/>
      <c r="O158" s="3"/>
      <c r="P158" s="3"/>
      <c r="Q158" s="3"/>
      <c r="R158" s="3"/>
      <c r="S158" s="3"/>
      <c r="T158" s="3"/>
      <c r="U158" s="3"/>
      <c r="V158" s="3"/>
      <c r="W158" s="3"/>
      <c r="X158" s="3"/>
      <c r="Y158" s="3"/>
      <c r="Z158" s="3"/>
      <c r="AA158" s="3"/>
      <c r="AB158" s="3"/>
      <c r="AC158" s="3"/>
      <c r="AD158" s="3"/>
      <c r="AE158" s="3"/>
      <c r="AF158" s="3"/>
      <c r="AG158" s="3"/>
      <c r="AH158" s="3"/>
      <c r="AI158" s="3"/>
    </row>
    <row r="159" spans="1:35" ht="15.75" customHeight="1">
      <c r="A159" s="2"/>
      <c r="B159" s="2"/>
      <c r="C159" s="2"/>
      <c r="D159" s="2"/>
      <c r="E159" s="2"/>
      <c r="F159" s="3"/>
      <c r="G159" s="2"/>
      <c r="H159" s="2"/>
      <c r="I159" s="2"/>
      <c r="J159" s="2"/>
      <c r="K159" s="2"/>
      <c r="L159" s="2"/>
      <c r="M159" s="3"/>
      <c r="N159" s="3"/>
      <c r="O159" s="3"/>
      <c r="P159" s="3"/>
      <c r="Q159" s="3"/>
      <c r="R159" s="3"/>
      <c r="S159" s="3"/>
      <c r="T159" s="3"/>
      <c r="U159" s="3"/>
      <c r="V159" s="3"/>
      <c r="W159" s="3"/>
      <c r="X159" s="3"/>
      <c r="Y159" s="3"/>
      <c r="Z159" s="3"/>
      <c r="AA159" s="3"/>
      <c r="AB159" s="3"/>
      <c r="AC159" s="3"/>
      <c r="AD159" s="3"/>
      <c r="AE159" s="3"/>
      <c r="AF159" s="3"/>
      <c r="AG159" s="3"/>
      <c r="AH159" s="3"/>
      <c r="AI159" s="3"/>
    </row>
    <row r="160" spans="1:35" ht="15.75" customHeight="1">
      <c r="A160" s="2"/>
      <c r="B160" s="2"/>
      <c r="C160" s="2"/>
      <c r="D160" s="2"/>
      <c r="E160" s="2"/>
      <c r="F160" s="3"/>
      <c r="G160" s="2"/>
      <c r="H160" s="2"/>
      <c r="I160" s="2"/>
      <c r="J160" s="2"/>
      <c r="K160" s="2"/>
      <c r="L160" s="2"/>
      <c r="M160" s="3"/>
      <c r="N160" s="3"/>
      <c r="O160" s="3"/>
      <c r="P160" s="3"/>
      <c r="Q160" s="3"/>
      <c r="R160" s="3"/>
      <c r="S160" s="3"/>
      <c r="T160" s="3"/>
      <c r="U160" s="3"/>
      <c r="V160" s="3"/>
      <c r="W160" s="3"/>
      <c r="X160" s="3"/>
      <c r="Y160" s="3"/>
      <c r="Z160" s="3"/>
      <c r="AA160" s="3"/>
      <c r="AB160" s="3"/>
      <c r="AC160" s="3"/>
      <c r="AD160" s="3"/>
      <c r="AE160" s="3"/>
      <c r="AF160" s="3"/>
      <c r="AG160" s="3"/>
      <c r="AH160" s="3"/>
      <c r="AI160" s="3"/>
    </row>
    <row r="161" spans="1:35" ht="15.75" customHeight="1">
      <c r="A161" s="2"/>
      <c r="B161" s="2"/>
      <c r="C161" s="2"/>
      <c r="D161" s="2"/>
      <c r="E161" s="2"/>
      <c r="F161" s="3"/>
      <c r="G161" s="2"/>
      <c r="H161" s="2"/>
      <c r="I161" s="2"/>
      <c r="J161" s="2"/>
      <c r="K161" s="2"/>
      <c r="L161" s="2"/>
      <c r="M161" s="3"/>
      <c r="N161" s="3"/>
      <c r="O161" s="3"/>
      <c r="P161" s="3"/>
      <c r="Q161" s="3"/>
      <c r="R161" s="3"/>
      <c r="S161" s="3"/>
      <c r="T161" s="3"/>
      <c r="U161" s="3"/>
      <c r="V161" s="3"/>
      <c r="W161" s="3"/>
      <c r="X161" s="3"/>
      <c r="Y161" s="3"/>
      <c r="Z161" s="3"/>
      <c r="AA161" s="3"/>
      <c r="AB161" s="3"/>
      <c r="AC161" s="3"/>
      <c r="AD161" s="3"/>
      <c r="AE161" s="3"/>
      <c r="AF161" s="3"/>
      <c r="AG161" s="3"/>
      <c r="AH161" s="3"/>
      <c r="AI161" s="3"/>
    </row>
    <row r="162" spans="1:35" ht="15.75" customHeight="1">
      <c r="A162" s="2"/>
      <c r="B162" s="2"/>
      <c r="C162" s="2"/>
      <c r="D162" s="2"/>
      <c r="E162" s="2"/>
      <c r="F162" s="3"/>
      <c r="G162" s="2"/>
      <c r="H162" s="2"/>
      <c r="I162" s="2"/>
      <c r="J162" s="2"/>
      <c r="K162" s="2"/>
      <c r="L162" s="2"/>
      <c r="M162" s="3"/>
      <c r="N162" s="3"/>
      <c r="O162" s="3"/>
      <c r="P162" s="3"/>
      <c r="Q162" s="3"/>
      <c r="R162" s="3"/>
      <c r="S162" s="3"/>
      <c r="T162" s="3"/>
      <c r="U162" s="3"/>
      <c r="V162" s="3"/>
      <c r="W162" s="3"/>
      <c r="X162" s="3"/>
      <c r="Y162" s="3"/>
      <c r="Z162" s="3"/>
      <c r="AA162" s="3"/>
      <c r="AB162" s="3"/>
      <c r="AC162" s="3"/>
      <c r="AD162" s="3"/>
      <c r="AE162" s="3"/>
      <c r="AF162" s="3"/>
      <c r="AG162" s="3"/>
      <c r="AH162" s="3"/>
      <c r="AI162" s="3"/>
    </row>
    <row r="163" spans="1:35" ht="15.75" customHeight="1">
      <c r="A163" s="2"/>
      <c r="B163" s="2"/>
      <c r="C163" s="2"/>
      <c r="D163" s="2"/>
      <c r="E163" s="2"/>
      <c r="F163" s="3"/>
      <c r="G163" s="2"/>
      <c r="H163" s="2"/>
      <c r="I163" s="2"/>
      <c r="J163" s="2"/>
      <c r="K163" s="2"/>
      <c r="L163" s="2"/>
      <c r="M163" s="3"/>
      <c r="N163" s="3"/>
      <c r="O163" s="3"/>
      <c r="P163" s="3"/>
      <c r="Q163" s="3"/>
      <c r="R163" s="3"/>
      <c r="S163" s="3"/>
      <c r="T163" s="3"/>
      <c r="U163" s="3"/>
      <c r="V163" s="3"/>
      <c r="W163" s="3"/>
      <c r="X163" s="3"/>
      <c r="Y163" s="3"/>
      <c r="Z163" s="3"/>
      <c r="AA163" s="3"/>
      <c r="AB163" s="3"/>
      <c r="AC163" s="3"/>
      <c r="AD163" s="3"/>
      <c r="AE163" s="3"/>
      <c r="AF163" s="3"/>
      <c r="AG163" s="3"/>
      <c r="AH163" s="3"/>
      <c r="AI163" s="3"/>
    </row>
    <row r="164" spans="1:35" ht="15.75" customHeight="1">
      <c r="A164" s="2"/>
      <c r="B164" s="2"/>
      <c r="C164" s="2"/>
      <c r="D164" s="2"/>
      <c r="E164" s="2"/>
      <c r="F164" s="3"/>
      <c r="G164" s="2"/>
      <c r="H164" s="2"/>
      <c r="I164" s="2"/>
      <c r="J164" s="2"/>
      <c r="K164" s="2"/>
      <c r="L164" s="2"/>
      <c r="M164" s="3"/>
      <c r="N164" s="3"/>
      <c r="O164" s="3"/>
      <c r="P164" s="3"/>
      <c r="Q164" s="3"/>
      <c r="R164" s="3"/>
      <c r="S164" s="3"/>
      <c r="T164" s="3"/>
      <c r="U164" s="3"/>
      <c r="V164" s="3"/>
      <c r="W164" s="3"/>
      <c r="X164" s="3"/>
      <c r="Y164" s="3"/>
      <c r="Z164" s="3"/>
      <c r="AA164" s="3"/>
      <c r="AB164" s="3"/>
      <c r="AC164" s="3"/>
      <c r="AD164" s="3"/>
      <c r="AE164" s="3"/>
      <c r="AF164" s="3"/>
      <c r="AG164" s="3"/>
      <c r="AH164" s="3"/>
      <c r="AI164" s="3"/>
    </row>
    <row r="165" spans="1:35" ht="15.75" customHeight="1">
      <c r="A165" s="2"/>
      <c r="B165" s="2"/>
      <c r="C165" s="2"/>
      <c r="D165" s="2"/>
      <c r="E165" s="2"/>
      <c r="F165" s="3"/>
      <c r="G165" s="2"/>
      <c r="H165" s="2"/>
      <c r="I165" s="2"/>
      <c r="J165" s="2"/>
      <c r="K165" s="2"/>
      <c r="L165" s="2"/>
      <c r="M165" s="3"/>
      <c r="N165" s="3"/>
      <c r="O165" s="3"/>
      <c r="P165" s="3"/>
      <c r="Q165" s="3"/>
      <c r="R165" s="3"/>
      <c r="S165" s="3"/>
      <c r="T165" s="3"/>
      <c r="U165" s="3"/>
      <c r="V165" s="3"/>
      <c r="W165" s="3"/>
      <c r="X165" s="3"/>
      <c r="Y165" s="3"/>
      <c r="Z165" s="3"/>
      <c r="AA165" s="3"/>
      <c r="AB165" s="3"/>
      <c r="AC165" s="3"/>
      <c r="AD165" s="3"/>
      <c r="AE165" s="3"/>
      <c r="AF165" s="3"/>
      <c r="AG165" s="3"/>
      <c r="AH165" s="3"/>
      <c r="AI165" s="3"/>
    </row>
    <row r="166" spans="1:35" ht="15.75" customHeight="1">
      <c r="A166" s="2"/>
      <c r="B166" s="2"/>
      <c r="C166" s="2"/>
      <c r="D166" s="2"/>
      <c r="E166" s="2"/>
      <c r="F166" s="3"/>
      <c r="G166" s="2"/>
      <c r="H166" s="2"/>
      <c r="I166" s="2"/>
      <c r="J166" s="2"/>
      <c r="K166" s="2"/>
      <c r="L166" s="2"/>
      <c r="M166" s="3"/>
      <c r="N166" s="3"/>
      <c r="O166" s="3"/>
      <c r="P166" s="3"/>
      <c r="Q166" s="3"/>
      <c r="R166" s="3"/>
      <c r="S166" s="3"/>
      <c r="T166" s="3"/>
      <c r="U166" s="3"/>
      <c r="V166" s="3"/>
      <c r="W166" s="3"/>
      <c r="X166" s="3"/>
      <c r="Y166" s="3"/>
      <c r="Z166" s="3"/>
      <c r="AA166" s="3"/>
      <c r="AB166" s="3"/>
      <c r="AC166" s="3"/>
      <c r="AD166" s="3"/>
      <c r="AE166" s="3"/>
      <c r="AF166" s="3"/>
      <c r="AG166" s="3"/>
      <c r="AH166" s="3"/>
      <c r="AI166" s="3"/>
    </row>
    <row r="167" spans="1:35" ht="15.75" customHeight="1">
      <c r="A167" s="2"/>
      <c r="B167" s="2"/>
      <c r="C167" s="2"/>
      <c r="D167" s="2"/>
      <c r="E167" s="2"/>
      <c r="F167" s="3"/>
      <c r="G167" s="2"/>
      <c r="H167" s="2"/>
      <c r="I167" s="2"/>
      <c r="J167" s="2"/>
      <c r="K167" s="2"/>
      <c r="L167" s="2"/>
      <c r="M167" s="3"/>
      <c r="N167" s="3"/>
      <c r="O167" s="3"/>
      <c r="P167" s="3"/>
      <c r="Q167" s="3"/>
      <c r="R167" s="3"/>
      <c r="S167" s="3"/>
      <c r="T167" s="3"/>
      <c r="U167" s="3"/>
      <c r="V167" s="3"/>
      <c r="W167" s="3"/>
      <c r="X167" s="3"/>
      <c r="Y167" s="3"/>
      <c r="Z167" s="3"/>
      <c r="AA167" s="3"/>
      <c r="AB167" s="3"/>
      <c r="AC167" s="3"/>
      <c r="AD167" s="3"/>
      <c r="AE167" s="3"/>
      <c r="AF167" s="3"/>
      <c r="AG167" s="3"/>
      <c r="AH167" s="3"/>
      <c r="AI167" s="3"/>
    </row>
    <row r="168" spans="1:35" ht="15.75" customHeight="1">
      <c r="A168" s="2"/>
      <c r="B168" s="2"/>
      <c r="C168" s="2"/>
      <c r="D168" s="2"/>
      <c r="E168" s="2"/>
      <c r="F168" s="3"/>
      <c r="G168" s="2"/>
      <c r="H168" s="2"/>
      <c r="I168" s="2"/>
      <c r="J168" s="2"/>
      <c r="K168" s="2"/>
      <c r="L168" s="2"/>
      <c r="M168" s="3"/>
      <c r="N168" s="3"/>
      <c r="O168" s="3"/>
      <c r="P168" s="3"/>
      <c r="Q168" s="3"/>
      <c r="R168" s="3"/>
      <c r="S168" s="3"/>
      <c r="T168" s="3"/>
      <c r="U168" s="3"/>
      <c r="V168" s="3"/>
      <c r="W168" s="3"/>
      <c r="X168" s="3"/>
      <c r="Y168" s="3"/>
      <c r="Z168" s="3"/>
      <c r="AA168" s="3"/>
      <c r="AB168" s="3"/>
      <c r="AC168" s="3"/>
      <c r="AD168" s="3"/>
      <c r="AE168" s="3"/>
      <c r="AF168" s="3"/>
      <c r="AG168" s="3"/>
      <c r="AH168" s="3"/>
      <c r="AI168" s="3"/>
    </row>
    <row r="169" spans="1:35" ht="15.75" customHeight="1">
      <c r="A169" s="2"/>
      <c r="B169" s="2"/>
      <c r="C169" s="2"/>
      <c r="D169" s="2"/>
      <c r="E169" s="2"/>
      <c r="F169" s="3"/>
      <c r="G169" s="2"/>
      <c r="H169" s="2"/>
      <c r="I169" s="2"/>
      <c r="J169" s="2"/>
      <c r="K169" s="2"/>
      <c r="L169" s="2"/>
      <c r="M169" s="3"/>
      <c r="N169" s="3"/>
      <c r="O169" s="3"/>
      <c r="P169" s="3"/>
      <c r="Q169" s="3"/>
      <c r="R169" s="3"/>
      <c r="S169" s="3"/>
      <c r="T169" s="3"/>
      <c r="U169" s="3"/>
      <c r="V169" s="3"/>
      <c r="W169" s="3"/>
      <c r="X169" s="3"/>
      <c r="Y169" s="3"/>
      <c r="Z169" s="3"/>
      <c r="AA169" s="3"/>
      <c r="AB169" s="3"/>
      <c r="AC169" s="3"/>
      <c r="AD169" s="3"/>
      <c r="AE169" s="3"/>
      <c r="AF169" s="3"/>
      <c r="AG169" s="3"/>
      <c r="AH169" s="3"/>
      <c r="AI169" s="3"/>
    </row>
    <row r="170" spans="1:35" ht="15.75" customHeight="1">
      <c r="A170" s="2"/>
      <c r="B170" s="2"/>
      <c r="C170" s="2"/>
      <c r="D170" s="2"/>
      <c r="E170" s="2"/>
      <c r="F170" s="3"/>
      <c r="G170" s="2"/>
      <c r="H170" s="2"/>
      <c r="I170" s="2"/>
      <c r="J170" s="2"/>
      <c r="K170" s="2"/>
      <c r="L170" s="2"/>
      <c r="M170" s="3"/>
      <c r="N170" s="3"/>
      <c r="O170" s="3"/>
      <c r="P170" s="3"/>
      <c r="Q170" s="3"/>
      <c r="R170" s="3"/>
      <c r="S170" s="3"/>
      <c r="T170" s="3"/>
      <c r="U170" s="3"/>
      <c r="V170" s="3"/>
      <c r="W170" s="3"/>
      <c r="X170" s="3"/>
      <c r="Y170" s="3"/>
      <c r="Z170" s="3"/>
      <c r="AA170" s="3"/>
      <c r="AB170" s="3"/>
      <c r="AC170" s="3"/>
      <c r="AD170" s="3"/>
      <c r="AE170" s="3"/>
      <c r="AF170" s="3"/>
      <c r="AG170" s="3"/>
      <c r="AH170" s="3"/>
      <c r="AI170" s="3"/>
    </row>
    <row r="171" spans="1:35" ht="15.75" customHeight="1">
      <c r="A171" s="2"/>
      <c r="B171" s="2"/>
      <c r="C171" s="2"/>
      <c r="D171" s="2"/>
      <c r="E171" s="2"/>
      <c r="F171" s="3"/>
      <c r="G171" s="2"/>
      <c r="H171" s="2"/>
      <c r="I171" s="2"/>
      <c r="J171" s="2"/>
      <c r="K171" s="2"/>
      <c r="L171" s="2"/>
      <c r="M171" s="3"/>
      <c r="N171" s="3"/>
      <c r="O171" s="3"/>
      <c r="P171" s="3"/>
      <c r="Q171" s="3"/>
      <c r="R171" s="3"/>
      <c r="S171" s="3"/>
      <c r="T171" s="3"/>
      <c r="U171" s="3"/>
      <c r="V171" s="3"/>
      <c r="W171" s="3"/>
      <c r="X171" s="3"/>
      <c r="Y171" s="3"/>
      <c r="Z171" s="3"/>
      <c r="AA171" s="3"/>
      <c r="AB171" s="3"/>
      <c r="AC171" s="3"/>
      <c r="AD171" s="3"/>
      <c r="AE171" s="3"/>
      <c r="AF171" s="3"/>
      <c r="AG171" s="3"/>
      <c r="AH171" s="3"/>
      <c r="AI171" s="3"/>
    </row>
    <row r="172" spans="1:35" ht="15.75" customHeight="1">
      <c r="A172" s="2"/>
      <c r="B172" s="2"/>
      <c r="C172" s="2"/>
      <c r="D172" s="2"/>
      <c r="E172" s="2"/>
      <c r="F172" s="3"/>
      <c r="G172" s="2"/>
      <c r="H172" s="2"/>
      <c r="I172" s="2"/>
      <c r="J172" s="2"/>
      <c r="K172" s="2"/>
      <c r="L172" s="2"/>
      <c r="M172" s="3"/>
      <c r="N172" s="3"/>
      <c r="O172" s="3"/>
      <c r="P172" s="3"/>
      <c r="Q172" s="3"/>
      <c r="R172" s="3"/>
      <c r="S172" s="3"/>
      <c r="T172" s="3"/>
      <c r="U172" s="3"/>
      <c r="V172" s="3"/>
      <c r="W172" s="3"/>
      <c r="X172" s="3"/>
      <c r="Y172" s="3"/>
      <c r="Z172" s="3"/>
      <c r="AA172" s="3"/>
      <c r="AB172" s="3"/>
      <c r="AC172" s="3"/>
      <c r="AD172" s="3"/>
      <c r="AE172" s="3"/>
      <c r="AF172" s="3"/>
      <c r="AG172" s="3"/>
      <c r="AH172" s="3"/>
      <c r="AI172" s="3"/>
    </row>
    <row r="173" spans="1:35" ht="15.75" customHeight="1">
      <c r="A173" s="2"/>
      <c r="B173" s="2"/>
      <c r="C173" s="2"/>
      <c r="D173" s="2"/>
      <c r="E173" s="2"/>
      <c r="F173" s="3"/>
      <c r="G173" s="2"/>
      <c r="H173" s="2"/>
      <c r="I173" s="2"/>
      <c r="J173" s="2"/>
      <c r="K173" s="2"/>
      <c r="L173" s="2"/>
      <c r="M173" s="3"/>
      <c r="N173" s="3"/>
      <c r="O173" s="3"/>
      <c r="P173" s="3"/>
      <c r="Q173" s="3"/>
      <c r="R173" s="3"/>
      <c r="S173" s="3"/>
      <c r="T173" s="3"/>
      <c r="U173" s="3"/>
      <c r="V173" s="3"/>
      <c r="W173" s="3"/>
      <c r="X173" s="3"/>
      <c r="Y173" s="3"/>
      <c r="Z173" s="3"/>
      <c r="AA173" s="3"/>
      <c r="AB173" s="3"/>
      <c r="AC173" s="3"/>
      <c r="AD173" s="3"/>
      <c r="AE173" s="3"/>
      <c r="AF173" s="3"/>
      <c r="AG173" s="3"/>
      <c r="AH173" s="3"/>
      <c r="AI173" s="3"/>
    </row>
    <row r="174" spans="1:35" ht="15.75" customHeight="1">
      <c r="A174" s="2"/>
      <c r="B174" s="2"/>
      <c r="C174" s="2"/>
      <c r="D174" s="2"/>
      <c r="E174" s="2"/>
      <c r="F174" s="3"/>
      <c r="G174" s="2"/>
      <c r="H174" s="2"/>
      <c r="I174" s="2"/>
      <c r="J174" s="2"/>
      <c r="K174" s="2"/>
      <c r="L174" s="2"/>
      <c r="M174" s="3"/>
      <c r="N174" s="3"/>
      <c r="O174" s="3"/>
      <c r="P174" s="3"/>
      <c r="Q174" s="3"/>
      <c r="R174" s="3"/>
      <c r="S174" s="3"/>
      <c r="T174" s="3"/>
      <c r="U174" s="3"/>
      <c r="V174" s="3"/>
      <c r="W174" s="3"/>
      <c r="X174" s="3"/>
      <c r="Y174" s="3"/>
      <c r="Z174" s="3"/>
      <c r="AA174" s="3"/>
      <c r="AB174" s="3"/>
      <c r="AC174" s="3"/>
      <c r="AD174" s="3"/>
      <c r="AE174" s="3"/>
      <c r="AF174" s="3"/>
      <c r="AG174" s="3"/>
      <c r="AH174" s="3"/>
      <c r="AI174" s="3"/>
    </row>
    <row r="175" spans="1:35" ht="15.75" customHeight="1">
      <c r="A175" s="2"/>
      <c r="B175" s="2"/>
      <c r="C175" s="2"/>
      <c r="D175" s="2"/>
      <c r="E175" s="2"/>
      <c r="F175" s="3"/>
      <c r="G175" s="2"/>
      <c r="H175" s="2"/>
      <c r="I175" s="2"/>
      <c r="J175" s="2"/>
      <c r="K175" s="2"/>
      <c r="L175" s="2"/>
      <c r="M175" s="3"/>
      <c r="N175" s="3"/>
      <c r="O175" s="3"/>
      <c r="P175" s="3"/>
      <c r="Q175" s="3"/>
      <c r="R175" s="3"/>
      <c r="S175" s="3"/>
      <c r="T175" s="3"/>
      <c r="U175" s="3"/>
      <c r="V175" s="3"/>
      <c r="W175" s="3"/>
      <c r="X175" s="3"/>
      <c r="Y175" s="3"/>
      <c r="Z175" s="3"/>
      <c r="AA175" s="3"/>
      <c r="AB175" s="3"/>
      <c r="AC175" s="3"/>
      <c r="AD175" s="3"/>
      <c r="AE175" s="3"/>
      <c r="AF175" s="3"/>
      <c r="AG175" s="3"/>
      <c r="AH175" s="3"/>
      <c r="AI175" s="3"/>
    </row>
    <row r="176" spans="1:35" ht="15.75" customHeight="1">
      <c r="A176" s="2"/>
      <c r="B176" s="2"/>
      <c r="C176" s="2"/>
      <c r="D176" s="2"/>
      <c r="E176" s="2"/>
      <c r="F176" s="3"/>
      <c r="G176" s="2"/>
      <c r="H176" s="2"/>
      <c r="I176" s="2"/>
      <c r="J176" s="2"/>
      <c r="K176" s="2"/>
      <c r="L176" s="2"/>
      <c r="M176" s="3"/>
      <c r="N176" s="3"/>
      <c r="O176" s="3"/>
      <c r="P176" s="3"/>
      <c r="Q176" s="3"/>
      <c r="R176" s="3"/>
      <c r="S176" s="3"/>
      <c r="T176" s="3"/>
      <c r="U176" s="3"/>
      <c r="V176" s="3"/>
      <c r="W176" s="3"/>
      <c r="X176" s="3"/>
      <c r="Y176" s="3"/>
      <c r="Z176" s="3"/>
      <c r="AA176" s="3"/>
      <c r="AB176" s="3"/>
      <c r="AC176" s="3"/>
      <c r="AD176" s="3"/>
      <c r="AE176" s="3"/>
      <c r="AF176" s="3"/>
      <c r="AG176" s="3"/>
      <c r="AH176" s="3"/>
      <c r="AI176" s="3"/>
    </row>
    <row r="177" spans="1:35" ht="15.75" customHeight="1">
      <c r="A177" s="2"/>
      <c r="B177" s="2"/>
      <c r="C177" s="2"/>
      <c r="D177" s="2"/>
      <c r="E177" s="2"/>
      <c r="F177" s="3"/>
      <c r="G177" s="2"/>
      <c r="H177" s="2"/>
      <c r="I177" s="2"/>
      <c r="J177" s="2"/>
      <c r="K177" s="2"/>
      <c r="L177" s="2"/>
      <c r="M177" s="3"/>
      <c r="N177" s="3"/>
      <c r="O177" s="3"/>
      <c r="P177" s="3"/>
      <c r="Q177" s="3"/>
      <c r="R177" s="3"/>
      <c r="S177" s="3"/>
      <c r="T177" s="3"/>
      <c r="U177" s="3"/>
      <c r="V177" s="3"/>
      <c r="W177" s="3"/>
      <c r="X177" s="3"/>
      <c r="Y177" s="3"/>
      <c r="Z177" s="3"/>
      <c r="AA177" s="3"/>
      <c r="AB177" s="3"/>
      <c r="AC177" s="3"/>
      <c r="AD177" s="3"/>
      <c r="AE177" s="3"/>
      <c r="AF177" s="3"/>
      <c r="AG177" s="3"/>
      <c r="AH177" s="3"/>
      <c r="AI177" s="3"/>
    </row>
    <row r="178" spans="1:35" ht="15.75" customHeight="1">
      <c r="A178" s="2"/>
      <c r="B178" s="2"/>
      <c r="C178" s="2"/>
      <c r="D178" s="2"/>
      <c r="E178" s="2"/>
      <c r="F178" s="3"/>
      <c r="G178" s="2"/>
      <c r="H178" s="2"/>
      <c r="I178" s="2"/>
      <c r="J178" s="2"/>
      <c r="K178" s="2"/>
      <c r="L178" s="2"/>
      <c r="M178" s="3"/>
      <c r="N178" s="3"/>
      <c r="O178" s="3"/>
      <c r="P178" s="3"/>
      <c r="Q178" s="3"/>
      <c r="R178" s="3"/>
      <c r="S178" s="3"/>
      <c r="T178" s="3"/>
      <c r="U178" s="3"/>
      <c r="V178" s="3"/>
      <c r="W178" s="3"/>
      <c r="X178" s="3"/>
      <c r="Y178" s="3"/>
      <c r="Z178" s="3"/>
      <c r="AA178" s="3"/>
      <c r="AB178" s="3"/>
      <c r="AC178" s="3"/>
      <c r="AD178" s="3"/>
      <c r="AE178" s="3"/>
      <c r="AF178" s="3"/>
      <c r="AG178" s="3"/>
      <c r="AH178" s="3"/>
      <c r="AI178" s="3"/>
    </row>
    <row r="179" spans="1:35" ht="15.75" customHeight="1">
      <c r="A179" s="2"/>
      <c r="B179" s="2"/>
      <c r="C179" s="2"/>
      <c r="D179" s="2"/>
      <c r="E179" s="2"/>
      <c r="F179" s="3"/>
      <c r="G179" s="2"/>
      <c r="H179" s="2"/>
      <c r="I179" s="2"/>
      <c r="J179" s="2"/>
      <c r="K179" s="2"/>
      <c r="L179" s="2"/>
      <c r="M179" s="3"/>
      <c r="N179" s="3"/>
      <c r="O179" s="3"/>
      <c r="P179" s="3"/>
      <c r="Q179" s="3"/>
      <c r="R179" s="3"/>
      <c r="S179" s="3"/>
      <c r="T179" s="3"/>
      <c r="U179" s="3"/>
      <c r="V179" s="3"/>
      <c r="W179" s="3"/>
      <c r="X179" s="3"/>
      <c r="Y179" s="3"/>
      <c r="Z179" s="3"/>
      <c r="AA179" s="3"/>
      <c r="AB179" s="3"/>
      <c r="AC179" s="3"/>
      <c r="AD179" s="3"/>
      <c r="AE179" s="3"/>
      <c r="AF179" s="3"/>
      <c r="AG179" s="3"/>
      <c r="AH179" s="3"/>
      <c r="AI179" s="3"/>
    </row>
    <row r="180" spans="1:35" ht="15.75" customHeight="1">
      <c r="A180" s="2"/>
      <c r="B180" s="2"/>
      <c r="C180" s="2"/>
      <c r="D180" s="2"/>
      <c r="E180" s="2"/>
      <c r="F180" s="3"/>
      <c r="G180" s="2"/>
      <c r="H180" s="2"/>
      <c r="I180" s="2"/>
      <c r="J180" s="2"/>
      <c r="K180" s="2"/>
      <c r="L180" s="2"/>
      <c r="M180" s="3"/>
      <c r="N180" s="3"/>
      <c r="O180" s="3"/>
      <c r="P180" s="3"/>
      <c r="Q180" s="3"/>
      <c r="R180" s="3"/>
      <c r="S180" s="3"/>
      <c r="T180" s="3"/>
      <c r="U180" s="3"/>
      <c r="V180" s="3"/>
      <c r="W180" s="3"/>
      <c r="X180" s="3"/>
      <c r="Y180" s="3"/>
      <c r="Z180" s="3"/>
      <c r="AA180" s="3"/>
      <c r="AB180" s="3"/>
      <c r="AC180" s="3"/>
      <c r="AD180" s="3"/>
      <c r="AE180" s="3"/>
      <c r="AF180" s="3"/>
      <c r="AG180" s="3"/>
      <c r="AH180" s="3"/>
      <c r="AI180" s="3"/>
    </row>
    <row r="181" spans="1:35" ht="15.75" customHeight="1">
      <c r="A181" s="2"/>
      <c r="B181" s="2"/>
      <c r="C181" s="2"/>
      <c r="D181" s="2"/>
      <c r="E181" s="2"/>
      <c r="F181" s="3"/>
      <c r="G181" s="2"/>
      <c r="H181" s="2"/>
      <c r="I181" s="2"/>
      <c r="J181" s="2"/>
      <c r="K181" s="2"/>
      <c r="L181" s="2"/>
      <c r="M181" s="3"/>
      <c r="N181" s="3"/>
      <c r="O181" s="3"/>
      <c r="P181" s="3"/>
      <c r="Q181" s="3"/>
      <c r="R181" s="3"/>
      <c r="S181" s="3"/>
      <c r="T181" s="3"/>
      <c r="U181" s="3"/>
      <c r="V181" s="3"/>
      <c r="W181" s="3"/>
      <c r="X181" s="3"/>
      <c r="Y181" s="3"/>
      <c r="Z181" s="3"/>
      <c r="AA181" s="3"/>
      <c r="AB181" s="3"/>
      <c r="AC181" s="3"/>
      <c r="AD181" s="3"/>
      <c r="AE181" s="3"/>
      <c r="AF181" s="3"/>
      <c r="AG181" s="3"/>
      <c r="AH181" s="3"/>
      <c r="AI181" s="3"/>
    </row>
    <row r="182" spans="1:35" ht="15.75" customHeight="1">
      <c r="A182" s="2"/>
      <c r="B182" s="2"/>
      <c r="C182" s="2"/>
      <c r="D182" s="2"/>
      <c r="E182" s="2"/>
      <c r="F182" s="3"/>
      <c r="G182" s="2"/>
      <c r="H182" s="2"/>
      <c r="I182" s="2"/>
      <c r="J182" s="2"/>
      <c r="K182" s="2"/>
      <c r="L182" s="2"/>
      <c r="M182" s="3"/>
      <c r="N182" s="3"/>
      <c r="O182" s="3"/>
      <c r="P182" s="3"/>
      <c r="Q182" s="3"/>
      <c r="R182" s="3"/>
      <c r="S182" s="3"/>
      <c r="T182" s="3"/>
      <c r="U182" s="3"/>
      <c r="V182" s="3"/>
      <c r="W182" s="3"/>
      <c r="X182" s="3"/>
      <c r="Y182" s="3"/>
      <c r="Z182" s="3"/>
      <c r="AA182" s="3"/>
      <c r="AB182" s="3"/>
      <c r="AC182" s="3"/>
      <c r="AD182" s="3"/>
      <c r="AE182" s="3"/>
      <c r="AF182" s="3"/>
      <c r="AG182" s="3"/>
      <c r="AH182" s="3"/>
      <c r="AI182" s="3"/>
    </row>
    <row r="183" spans="1:35" ht="15.75" customHeight="1">
      <c r="A183" s="2"/>
      <c r="B183" s="2"/>
      <c r="C183" s="2"/>
      <c r="D183" s="2"/>
      <c r="E183" s="2"/>
      <c r="F183" s="3"/>
      <c r="G183" s="2"/>
      <c r="H183" s="2"/>
      <c r="I183" s="2"/>
      <c r="J183" s="2"/>
      <c r="K183" s="2"/>
      <c r="L183" s="2"/>
      <c r="M183" s="3"/>
      <c r="N183" s="3"/>
      <c r="O183" s="3"/>
      <c r="P183" s="3"/>
      <c r="Q183" s="3"/>
      <c r="R183" s="3"/>
      <c r="S183" s="3"/>
      <c r="T183" s="3"/>
      <c r="U183" s="3"/>
      <c r="V183" s="3"/>
      <c r="W183" s="3"/>
      <c r="X183" s="3"/>
      <c r="Y183" s="3"/>
      <c r="Z183" s="3"/>
      <c r="AA183" s="3"/>
      <c r="AB183" s="3"/>
      <c r="AC183" s="3"/>
      <c r="AD183" s="3"/>
      <c r="AE183" s="3"/>
      <c r="AF183" s="3"/>
      <c r="AG183" s="3"/>
      <c r="AH183" s="3"/>
      <c r="AI183" s="3"/>
    </row>
    <row r="184" spans="1:35" ht="15.75" customHeight="1">
      <c r="A184" s="2"/>
      <c r="B184" s="2"/>
      <c r="C184" s="2"/>
      <c r="D184" s="2"/>
      <c r="E184" s="2"/>
      <c r="F184" s="3"/>
      <c r="G184" s="2"/>
      <c r="H184" s="2"/>
      <c r="I184" s="2"/>
      <c r="J184" s="2"/>
      <c r="K184" s="2"/>
      <c r="L184" s="2"/>
      <c r="M184" s="3"/>
      <c r="N184" s="3"/>
      <c r="O184" s="3"/>
      <c r="P184" s="3"/>
      <c r="Q184" s="3"/>
      <c r="R184" s="3"/>
      <c r="S184" s="3"/>
      <c r="T184" s="3"/>
      <c r="U184" s="3"/>
      <c r="V184" s="3"/>
      <c r="W184" s="3"/>
      <c r="X184" s="3"/>
      <c r="Y184" s="3"/>
      <c r="Z184" s="3"/>
      <c r="AA184" s="3"/>
      <c r="AB184" s="3"/>
      <c r="AC184" s="3"/>
      <c r="AD184" s="3"/>
      <c r="AE184" s="3"/>
      <c r="AF184" s="3"/>
      <c r="AG184" s="3"/>
      <c r="AH184" s="3"/>
      <c r="AI184" s="3"/>
    </row>
    <row r="185" spans="1:35" ht="15.75" customHeight="1">
      <c r="A185" s="2"/>
      <c r="B185" s="2"/>
      <c r="C185" s="2"/>
      <c r="D185" s="2"/>
      <c r="E185" s="2"/>
      <c r="F185" s="3"/>
      <c r="G185" s="2"/>
      <c r="H185" s="2"/>
      <c r="I185" s="2"/>
      <c r="J185" s="2"/>
      <c r="K185" s="2"/>
      <c r="L185" s="2"/>
      <c r="M185" s="3"/>
      <c r="N185" s="3"/>
      <c r="O185" s="3"/>
      <c r="P185" s="3"/>
      <c r="Q185" s="3"/>
      <c r="R185" s="3"/>
      <c r="S185" s="3"/>
      <c r="T185" s="3"/>
      <c r="U185" s="3"/>
      <c r="V185" s="3"/>
      <c r="W185" s="3"/>
      <c r="X185" s="3"/>
      <c r="Y185" s="3"/>
      <c r="Z185" s="3"/>
      <c r="AA185" s="3"/>
      <c r="AB185" s="3"/>
      <c r="AC185" s="3"/>
      <c r="AD185" s="3"/>
      <c r="AE185" s="3"/>
      <c r="AF185" s="3"/>
      <c r="AG185" s="3"/>
      <c r="AH185" s="3"/>
      <c r="AI185" s="3"/>
    </row>
    <row r="186" spans="1:35" ht="15.75" customHeight="1">
      <c r="A186" s="2"/>
      <c r="B186" s="2"/>
      <c r="C186" s="2"/>
      <c r="D186" s="2"/>
      <c r="E186" s="2"/>
      <c r="F186" s="3"/>
      <c r="G186" s="2"/>
      <c r="H186" s="2"/>
      <c r="I186" s="2"/>
      <c r="J186" s="2"/>
      <c r="K186" s="2"/>
      <c r="L186" s="2"/>
      <c r="M186" s="3"/>
      <c r="N186" s="3"/>
      <c r="O186" s="3"/>
      <c r="P186" s="3"/>
      <c r="Q186" s="3"/>
      <c r="R186" s="3"/>
      <c r="S186" s="3"/>
      <c r="T186" s="3"/>
      <c r="U186" s="3"/>
      <c r="V186" s="3"/>
      <c r="W186" s="3"/>
      <c r="X186" s="3"/>
      <c r="Y186" s="3"/>
      <c r="Z186" s="3"/>
      <c r="AA186" s="3"/>
      <c r="AB186" s="3"/>
      <c r="AC186" s="3"/>
      <c r="AD186" s="3"/>
      <c r="AE186" s="3"/>
      <c r="AF186" s="3"/>
      <c r="AG186" s="3"/>
      <c r="AH186" s="3"/>
      <c r="AI186" s="3"/>
    </row>
    <row r="187" spans="1:35" ht="15.75" customHeight="1">
      <c r="A187" s="2"/>
      <c r="B187" s="2"/>
      <c r="C187" s="2"/>
      <c r="D187" s="2"/>
      <c r="E187" s="2"/>
      <c r="F187" s="3"/>
      <c r="G187" s="2"/>
      <c r="H187" s="2"/>
      <c r="I187" s="2"/>
      <c r="J187" s="2"/>
      <c r="K187" s="2"/>
      <c r="L187" s="2"/>
      <c r="M187" s="3"/>
      <c r="N187" s="3"/>
      <c r="O187" s="3"/>
      <c r="P187" s="3"/>
      <c r="Q187" s="3"/>
      <c r="R187" s="3"/>
      <c r="S187" s="3"/>
      <c r="T187" s="3"/>
      <c r="U187" s="3"/>
      <c r="V187" s="3"/>
      <c r="W187" s="3"/>
      <c r="X187" s="3"/>
      <c r="Y187" s="3"/>
      <c r="Z187" s="3"/>
      <c r="AA187" s="3"/>
      <c r="AB187" s="3"/>
      <c r="AC187" s="3"/>
      <c r="AD187" s="3"/>
      <c r="AE187" s="3"/>
      <c r="AF187" s="3"/>
      <c r="AG187" s="3"/>
      <c r="AH187" s="3"/>
      <c r="AI187" s="3"/>
    </row>
    <row r="188" spans="1:35" ht="15.75" customHeight="1">
      <c r="A188" s="2"/>
      <c r="B188" s="2"/>
      <c r="C188" s="2"/>
      <c r="D188" s="2"/>
      <c r="E188" s="2"/>
      <c r="F188" s="3"/>
      <c r="G188" s="2"/>
      <c r="H188" s="2"/>
      <c r="I188" s="2"/>
      <c r="J188" s="2"/>
      <c r="K188" s="2"/>
      <c r="L188" s="2"/>
      <c r="M188" s="3"/>
      <c r="N188" s="3"/>
      <c r="O188" s="3"/>
      <c r="P188" s="3"/>
      <c r="Q188" s="3"/>
      <c r="R188" s="3"/>
      <c r="S188" s="3"/>
      <c r="T188" s="3"/>
      <c r="U188" s="3"/>
      <c r="V188" s="3"/>
      <c r="W188" s="3"/>
      <c r="X188" s="3"/>
      <c r="Y188" s="3"/>
      <c r="Z188" s="3"/>
      <c r="AA188" s="3"/>
      <c r="AB188" s="3"/>
      <c r="AC188" s="3"/>
      <c r="AD188" s="3"/>
      <c r="AE188" s="3"/>
      <c r="AF188" s="3"/>
      <c r="AG188" s="3"/>
      <c r="AH188" s="3"/>
      <c r="AI188" s="3"/>
    </row>
    <row r="189" spans="1:35" ht="15.75" customHeight="1">
      <c r="A189" s="2"/>
      <c r="B189" s="2"/>
      <c r="C189" s="2"/>
      <c r="D189" s="2"/>
      <c r="E189" s="2"/>
      <c r="F189" s="3"/>
      <c r="G189" s="2"/>
      <c r="H189" s="2"/>
      <c r="I189" s="2"/>
      <c r="J189" s="2"/>
      <c r="K189" s="2"/>
      <c r="L189" s="2"/>
      <c r="M189" s="3"/>
      <c r="N189" s="3"/>
      <c r="O189" s="3"/>
      <c r="P189" s="3"/>
      <c r="Q189" s="3"/>
      <c r="R189" s="3"/>
      <c r="S189" s="3"/>
      <c r="T189" s="3"/>
      <c r="U189" s="3"/>
      <c r="V189" s="3"/>
      <c r="W189" s="3"/>
      <c r="X189" s="3"/>
      <c r="Y189" s="3"/>
      <c r="Z189" s="3"/>
      <c r="AA189" s="3"/>
      <c r="AB189" s="3"/>
      <c r="AC189" s="3"/>
      <c r="AD189" s="3"/>
      <c r="AE189" s="3"/>
      <c r="AF189" s="3"/>
      <c r="AG189" s="3"/>
      <c r="AH189" s="3"/>
      <c r="AI189" s="3"/>
    </row>
    <row r="190" spans="1:35" ht="15.75" customHeight="1">
      <c r="A190" s="2"/>
      <c r="B190" s="2"/>
      <c r="C190" s="2"/>
      <c r="D190" s="2"/>
      <c r="E190" s="2"/>
      <c r="F190" s="3"/>
      <c r="G190" s="2"/>
      <c r="H190" s="2"/>
      <c r="I190" s="2"/>
      <c r="J190" s="2"/>
      <c r="K190" s="2"/>
      <c r="L190" s="2"/>
      <c r="M190" s="3"/>
      <c r="N190" s="3"/>
      <c r="O190" s="3"/>
      <c r="P190" s="3"/>
      <c r="Q190" s="3"/>
      <c r="R190" s="3"/>
      <c r="S190" s="3"/>
      <c r="T190" s="3"/>
      <c r="U190" s="3"/>
      <c r="V190" s="3"/>
      <c r="W190" s="3"/>
      <c r="X190" s="3"/>
      <c r="Y190" s="3"/>
      <c r="Z190" s="3"/>
      <c r="AA190" s="3"/>
      <c r="AB190" s="3"/>
      <c r="AC190" s="3"/>
      <c r="AD190" s="3"/>
      <c r="AE190" s="3"/>
      <c r="AF190" s="3"/>
      <c r="AG190" s="3"/>
      <c r="AH190" s="3"/>
      <c r="AI190" s="3"/>
    </row>
    <row r="191" spans="1:35" ht="15.75" customHeight="1">
      <c r="A191" s="2"/>
      <c r="B191" s="2"/>
      <c r="C191" s="2"/>
      <c r="D191" s="2"/>
      <c r="E191" s="2"/>
      <c r="F191" s="3"/>
      <c r="G191" s="2"/>
      <c r="H191" s="2"/>
      <c r="I191" s="2"/>
      <c r="J191" s="2"/>
      <c r="K191" s="2"/>
      <c r="L191" s="2"/>
      <c r="M191" s="3"/>
      <c r="N191" s="3"/>
      <c r="O191" s="3"/>
      <c r="P191" s="3"/>
      <c r="Q191" s="3"/>
      <c r="R191" s="3"/>
      <c r="S191" s="3"/>
      <c r="T191" s="3"/>
      <c r="U191" s="3"/>
      <c r="V191" s="3"/>
      <c r="W191" s="3"/>
      <c r="X191" s="3"/>
      <c r="Y191" s="3"/>
      <c r="Z191" s="3"/>
      <c r="AA191" s="3"/>
      <c r="AB191" s="3"/>
      <c r="AC191" s="3"/>
      <c r="AD191" s="3"/>
      <c r="AE191" s="3"/>
      <c r="AF191" s="3"/>
      <c r="AG191" s="3"/>
      <c r="AH191" s="3"/>
      <c r="AI191" s="3"/>
    </row>
    <row r="192" spans="1:35" ht="15.75" customHeight="1">
      <c r="A192" s="2"/>
      <c r="B192" s="2"/>
      <c r="C192" s="2"/>
      <c r="D192" s="2"/>
      <c r="E192" s="2"/>
      <c r="F192" s="3"/>
      <c r="G192" s="2"/>
      <c r="H192" s="2"/>
      <c r="I192" s="2"/>
      <c r="J192" s="2"/>
      <c r="K192" s="2"/>
      <c r="L192" s="2"/>
      <c r="M192" s="3"/>
      <c r="N192" s="3"/>
      <c r="O192" s="3"/>
      <c r="P192" s="3"/>
      <c r="Q192" s="3"/>
      <c r="R192" s="3"/>
      <c r="S192" s="3"/>
      <c r="T192" s="3"/>
      <c r="U192" s="3"/>
      <c r="V192" s="3"/>
      <c r="W192" s="3"/>
      <c r="X192" s="3"/>
      <c r="Y192" s="3"/>
      <c r="Z192" s="3"/>
      <c r="AA192" s="3"/>
      <c r="AB192" s="3"/>
      <c r="AC192" s="3"/>
      <c r="AD192" s="3"/>
      <c r="AE192" s="3"/>
      <c r="AF192" s="3"/>
      <c r="AG192" s="3"/>
      <c r="AH192" s="3"/>
      <c r="AI192" s="3"/>
    </row>
    <row r="193" spans="1:35" ht="15.75" customHeight="1">
      <c r="A193" s="2"/>
      <c r="B193" s="2"/>
      <c r="C193" s="2"/>
      <c r="D193" s="2"/>
      <c r="E193" s="2"/>
      <c r="F193" s="3"/>
      <c r="G193" s="2"/>
      <c r="H193" s="2"/>
      <c r="I193" s="2"/>
      <c r="J193" s="2"/>
      <c r="K193" s="2"/>
      <c r="L193" s="2"/>
      <c r="M193" s="3"/>
      <c r="N193" s="3"/>
      <c r="O193" s="3"/>
      <c r="P193" s="3"/>
      <c r="Q193" s="3"/>
      <c r="R193" s="3"/>
      <c r="S193" s="3"/>
      <c r="T193" s="3"/>
      <c r="U193" s="3"/>
      <c r="V193" s="3"/>
      <c r="W193" s="3"/>
      <c r="X193" s="3"/>
      <c r="Y193" s="3"/>
      <c r="Z193" s="3"/>
      <c r="AA193" s="3"/>
      <c r="AB193" s="3"/>
      <c r="AC193" s="3"/>
      <c r="AD193" s="3"/>
      <c r="AE193" s="3"/>
      <c r="AF193" s="3"/>
      <c r="AG193" s="3"/>
      <c r="AH193" s="3"/>
      <c r="AI193" s="3"/>
    </row>
    <row r="194" spans="1:35" ht="15.75" customHeight="1">
      <c r="A194" s="2"/>
      <c r="B194" s="2"/>
      <c r="C194" s="2"/>
      <c r="D194" s="2"/>
      <c r="E194" s="2"/>
      <c r="F194" s="3"/>
      <c r="G194" s="2"/>
      <c r="H194" s="2"/>
      <c r="I194" s="2"/>
      <c r="J194" s="2"/>
      <c r="K194" s="2"/>
      <c r="L194" s="2"/>
      <c r="M194" s="3"/>
      <c r="N194" s="3"/>
      <c r="O194" s="3"/>
      <c r="P194" s="3"/>
      <c r="Q194" s="3"/>
      <c r="R194" s="3"/>
      <c r="S194" s="3"/>
      <c r="T194" s="3"/>
      <c r="U194" s="3"/>
      <c r="V194" s="3"/>
      <c r="W194" s="3"/>
      <c r="X194" s="3"/>
      <c r="Y194" s="3"/>
      <c r="Z194" s="3"/>
      <c r="AA194" s="3"/>
      <c r="AB194" s="3"/>
      <c r="AC194" s="3"/>
      <c r="AD194" s="3"/>
      <c r="AE194" s="3"/>
      <c r="AF194" s="3"/>
      <c r="AG194" s="3"/>
      <c r="AH194" s="3"/>
      <c r="AI194" s="3"/>
    </row>
    <row r="195" spans="1:35" ht="15.75" customHeight="1">
      <c r="A195" s="2"/>
      <c r="B195" s="2"/>
      <c r="C195" s="2"/>
      <c r="D195" s="2"/>
      <c r="E195" s="2"/>
      <c r="F195" s="3"/>
      <c r="G195" s="2"/>
      <c r="H195" s="2"/>
      <c r="I195" s="2"/>
      <c r="J195" s="2"/>
      <c r="K195" s="2"/>
      <c r="L195" s="2"/>
      <c r="M195" s="3"/>
      <c r="N195" s="3"/>
      <c r="O195" s="3"/>
      <c r="P195" s="3"/>
      <c r="Q195" s="3"/>
      <c r="R195" s="3"/>
      <c r="S195" s="3"/>
      <c r="T195" s="3"/>
      <c r="U195" s="3"/>
      <c r="V195" s="3"/>
      <c r="W195" s="3"/>
      <c r="X195" s="3"/>
      <c r="Y195" s="3"/>
      <c r="Z195" s="3"/>
      <c r="AA195" s="3"/>
      <c r="AB195" s="3"/>
      <c r="AC195" s="3"/>
      <c r="AD195" s="3"/>
      <c r="AE195" s="3"/>
      <c r="AF195" s="3"/>
      <c r="AG195" s="3"/>
      <c r="AH195" s="3"/>
      <c r="AI195" s="3"/>
    </row>
    <row r="196" spans="1:35" ht="15.75" customHeight="1">
      <c r="A196" s="2"/>
      <c r="B196" s="2"/>
      <c r="C196" s="2"/>
      <c r="D196" s="2"/>
      <c r="E196" s="2"/>
      <c r="F196" s="3"/>
      <c r="G196" s="2"/>
      <c r="H196" s="2"/>
      <c r="I196" s="2"/>
      <c r="J196" s="2"/>
      <c r="K196" s="2"/>
      <c r="L196" s="2"/>
      <c r="M196" s="3"/>
      <c r="N196" s="3"/>
      <c r="O196" s="3"/>
      <c r="P196" s="3"/>
      <c r="Q196" s="3"/>
      <c r="R196" s="3"/>
      <c r="S196" s="3"/>
      <c r="T196" s="3"/>
      <c r="U196" s="3"/>
      <c r="V196" s="3"/>
      <c r="W196" s="3"/>
      <c r="X196" s="3"/>
      <c r="Y196" s="3"/>
      <c r="Z196" s="3"/>
      <c r="AA196" s="3"/>
      <c r="AB196" s="3"/>
      <c r="AC196" s="3"/>
      <c r="AD196" s="3"/>
      <c r="AE196" s="3"/>
      <c r="AF196" s="3"/>
      <c r="AG196" s="3"/>
      <c r="AH196" s="3"/>
      <c r="AI196" s="3"/>
    </row>
    <row r="197" spans="1:35" ht="15.75" customHeight="1">
      <c r="A197" s="2"/>
      <c r="B197" s="2"/>
      <c r="C197" s="2"/>
      <c r="D197" s="2"/>
      <c r="E197" s="2"/>
      <c r="F197" s="3"/>
      <c r="G197" s="2"/>
      <c r="H197" s="2"/>
      <c r="I197" s="2"/>
      <c r="J197" s="2"/>
      <c r="K197" s="2"/>
      <c r="L197" s="2"/>
      <c r="M197" s="3"/>
      <c r="N197" s="3"/>
      <c r="O197" s="3"/>
      <c r="P197" s="3"/>
      <c r="Q197" s="3"/>
      <c r="R197" s="3"/>
      <c r="S197" s="3"/>
      <c r="T197" s="3"/>
      <c r="U197" s="3"/>
      <c r="V197" s="3"/>
      <c r="W197" s="3"/>
      <c r="X197" s="3"/>
      <c r="Y197" s="3"/>
      <c r="Z197" s="3"/>
      <c r="AA197" s="3"/>
      <c r="AB197" s="3"/>
      <c r="AC197" s="3"/>
      <c r="AD197" s="3"/>
      <c r="AE197" s="3"/>
      <c r="AF197" s="3"/>
      <c r="AG197" s="3"/>
      <c r="AH197" s="3"/>
      <c r="AI197" s="3"/>
    </row>
    <row r="198" spans="1:35" ht="15.75" customHeight="1">
      <c r="A198" s="2"/>
      <c r="B198" s="2"/>
      <c r="C198" s="2"/>
      <c r="D198" s="2"/>
      <c r="E198" s="2"/>
      <c r="F198" s="3"/>
      <c r="G198" s="2"/>
      <c r="H198" s="2"/>
      <c r="I198" s="2"/>
      <c r="J198" s="2"/>
      <c r="K198" s="2"/>
      <c r="L198" s="2"/>
      <c r="M198" s="3"/>
      <c r="N198" s="3"/>
      <c r="O198" s="3"/>
      <c r="P198" s="3"/>
      <c r="Q198" s="3"/>
      <c r="R198" s="3"/>
      <c r="S198" s="3"/>
      <c r="T198" s="3"/>
      <c r="U198" s="3"/>
      <c r="V198" s="3"/>
      <c r="W198" s="3"/>
      <c r="X198" s="3"/>
      <c r="Y198" s="3"/>
      <c r="Z198" s="3"/>
      <c r="AA198" s="3"/>
      <c r="AB198" s="3"/>
      <c r="AC198" s="3"/>
      <c r="AD198" s="3"/>
      <c r="AE198" s="3"/>
      <c r="AF198" s="3"/>
      <c r="AG198" s="3"/>
      <c r="AH198" s="3"/>
      <c r="AI198" s="3"/>
    </row>
    <row r="199" spans="1:35" ht="15.75" customHeight="1">
      <c r="A199" s="2"/>
      <c r="B199" s="2"/>
      <c r="C199" s="2"/>
      <c r="D199" s="2"/>
      <c r="E199" s="2"/>
      <c r="F199" s="3"/>
      <c r="G199" s="2"/>
      <c r="H199" s="2"/>
      <c r="I199" s="2"/>
      <c r="J199" s="2"/>
      <c r="K199" s="2"/>
      <c r="L199" s="2"/>
      <c r="M199" s="3"/>
      <c r="N199" s="3"/>
      <c r="O199" s="3"/>
      <c r="P199" s="3"/>
      <c r="Q199" s="3"/>
      <c r="R199" s="3"/>
      <c r="S199" s="3"/>
      <c r="T199" s="3"/>
      <c r="U199" s="3"/>
      <c r="V199" s="3"/>
      <c r="W199" s="3"/>
      <c r="X199" s="3"/>
      <c r="Y199" s="3"/>
      <c r="Z199" s="3"/>
      <c r="AA199" s="3"/>
      <c r="AB199" s="3"/>
      <c r="AC199" s="3"/>
      <c r="AD199" s="3"/>
      <c r="AE199" s="3"/>
      <c r="AF199" s="3"/>
      <c r="AG199" s="3"/>
      <c r="AH199" s="3"/>
      <c r="AI199" s="3"/>
    </row>
    <row r="200" spans="1:35" ht="15.75" customHeight="1">
      <c r="A200" s="2"/>
      <c r="B200" s="2"/>
      <c r="C200" s="2"/>
      <c r="D200" s="2"/>
      <c r="E200" s="2"/>
      <c r="F200" s="3"/>
      <c r="G200" s="2"/>
      <c r="H200" s="2"/>
      <c r="I200" s="2"/>
      <c r="J200" s="2"/>
      <c r="K200" s="2"/>
      <c r="L200" s="2"/>
      <c r="M200" s="3"/>
      <c r="N200" s="3"/>
      <c r="O200" s="3"/>
      <c r="P200" s="3"/>
      <c r="Q200" s="3"/>
      <c r="R200" s="3"/>
      <c r="S200" s="3"/>
      <c r="T200" s="3"/>
      <c r="U200" s="3"/>
      <c r="V200" s="3"/>
      <c r="W200" s="3"/>
      <c r="X200" s="3"/>
      <c r="Y200" s="3"/>
      <c r="Z200" s="3"/>
      <c r="AA200" s="3"/>
      <c r="AB200" s="3"/>
      <c r="AC200" s="3"/>
      <c r="AD200" s="3"/>
      <c r="AE200" s="3"/>
      <c r="AF200" s="3"/>
      <c r="AG200" s="3"/>
      <c r="AH200" s="3"/>
      <c r="AI200" s="3"/>
    </row>
    <row r="201" spans="1:35" ht="15.75" customHeight="1">
      <c r="A201" s="2"/>
      <c r="B201" s="2"/>
      <c r="C201" s="2"/>
      <c r="D201" s="2"/>
      <c r="E201" s="2"/>
      <c r="F201" s="3"/>
      <c r="G201" s="2"/>
      <c r="H201" s="2"/>
      <c r="I201" s="2"/>
      <c r="J201" s="2"/>
      <c r="K201" s="2"/>
      <c r="L201" s="2"/>
      <c r="M201" s="3"/>
      <c r="N201" s="3"/>
      <c r="O201" s="3"/>
      <c r="P201" s="3"/>
      <c r="Q201" s="3"/>
      <c r="R201" s="3"/>
      <c r="S201" s="3"/>
      <c r="T201" s="3"/>
      <c r="U201" s="3"/>
      <c r="V201" s="3"/>
      <c r="W201" s="3"/>
      <c r="X201" s="3"/>
      <c r="Y201" s="3"/>
      <c r="Z201" s="3"/>
      <c r="AA201" s="3"/>
      <c r="AB201" s="3"/>
      <c r="AC201" s="3"/>
      <c r="AD201" s="3"/>
      <c r="AE201" s="3"/>
      <c r="AF201" s="3"/>
      <c r="AG201" s="3"/>
      <c r="AH201" s="3"/>
      <c r="AI201" s="3"/>
    </row>
    <row r="202" spans="1:35" ht="15.75" customHeight="1">
      <c r="A202" s="2"/>
      <c r="B202" s="2"/>
      <c r="C202" s="2"/>
      <c r="D202" s="2"/>
      <c r="E202" s="2"/>
      <c r="F202" s="3"/>
      <c r="G202" s="2"/>
      <c r="H202" s="2"/>
      <c r="I202" s="2"/>
      <c r="J202" s="2"/>
      <c r="K202" s="2"/>
      <c r="L202" s="2"/>
      <c r="M202" s="3"/>
      <c r="N202" s="3"/>
      <c r="O202" s="3"/>
      <c r="P202" s="3"/>
      <c r="Q202" s="3"/>
      <c r="R202" s="3"/>
      <c r="S202" s="3"/>
      <c r="T202" s="3"/>
      <c r="U202" s="3"/>
      <c r="V202" s="3"/>
      <c r="W202" s="3"/>
      <c r="X202" s="3"/>
      <c r="Y202" s="3"/>
      <c r="Z202" s="3"/>
      <c r="AA202" s="3"/>
      <c r="AB202" s="3"/>
      <c r="AC202" s="3"/>
      <c r="AD202" s="3"/>
      <c r="AE202" s="3"/>
      <c r="AF202" s="3"/>
      <c r="AG202" s="3"/>
      <c r="AH202" s="3"/>
      <c r="AI202" s="3"/>
    </row>
    <row r="203" spans="1:35" ht="15.75" customHeight="1">
      <c r="A203" s="2"/>
      <c r="B203" s="2"/>
      <c r="C203" s="2"/>
      <c r="D203" s="2"/>
      <c r="E203" s="2"/>
      <c r="F203" s="3"/>
      <c r="G203" s="2"/>
      <c r="H203" s="2"/>
      <c r="I203" s="2"/>
      <c r="J203" s="2"/>
      <c r="K203" s="2"/>
      <c r="L203" s="2"/>
      <c r="M203" s="3"/>
      <c r="N203" s="3"/>
      <c r="O203" s="3"/>
      <c r="P203" s="3"/>
      <c r="Q203" s="3"/>
      <c r="R203" s="3"/>
      <c r="S203" s="3"/>
      <c r="T203" s="3"/>
      <c r="U203" s="3"/>
      <c r="V203" s="3"/>
      <c r="W203" s="3"/>
      <c r="X203" s="3"/>
      <c r="Y203" s="3"/>
      <c r="Z203" s="3"/>
      <c r="AA203" s="3"/>
      <c r="AB203" s="3"/>
      <c r="AC203" s="3"/>
      <c r="AD203" s="3"/>
      <c r="AE203" s="3"/>
      <c r="AF203" s="3"/>
      <c r="AG203" s="3"/>
      <c r="AH203" s="3"/>
      <c r="AI203" s="3"/>
    </row>
    <row r="204" spans="1:35" ht="15.75" customHeight="1">
      <c r="A204" s="2"/>
      <c r="B204" s="2"/>
      <c r="C204" s="2"/>
      <c r="D204" s="2"/>
      <c r="E204" s="2"/>
      <c r="F204" s="3"/>
      <c r="G204" s="2"/>
      <c r="H204" s="2"/>
      <c r="I204" s="2"/>
      <c r="J204" s="2"/>
      <c r="K204" s="2"/>
      <c r="L204" s="2"/>
      <c r="M204" s="3"/>
      <c r="N204" s="3"/>
      <c r="O204" s="3"/>
      <c r="P204" s="3"/>
      <c r="Q204" s="3"/>
      <c r="R204" s="3"/>
      <c r="S204" s="3"/>
      <c r="T204" s="3"/>
      <c r="U204" s="3"/>
      <c r="V204" s="3"/>
      <c r="W204" s="3"/>
      <c r="X204" s="3"/>
      <c r="Y204" s="3"/>
      <c r="Z204" s="3"/>
      <c r="AA204" s="3"/>
      <c r="AB204" s="3"/>
      <c r="AC204" s="3"/>
      <c r="AD204" s="3"/>
      <c r="AE204" s="3"/>
      <c r="AF204" s="3"/>
      <c r="AG204" s="3"/>
      <c r="AH204" s="3"/>
      <c r="AI204" s="3"/>
    </row>
    <row r="205" spans="1:35" ht="15.75" customHeight="1">
      <c r="A205" s="2"/>
      <c r="B205" s="2"/>
      <c r="C205" s="2"/>
      <c r="D205" s="2"/>
      <c r="E205" s="2"/>
      <c r="F205" s="3"/>
      <c r="G205" s="2"/>
      <c r="H205" s="2"/>
      <c r="I205" s="2"/>
      <c r="J205" s="2"/>
      <c r="K205" s="2"/>
      <c r="L205" s="2"/>
      <c r="M205" s="3"/>
      <c r="N205" s="3"/>
      <c r="O205" s="3"/>
      <c r="P205" s="3"/>
      <c r="Q205" s="3"/>
      <c r="R205" s="3"/>
      <c r="S205" s="3"/>
      <c r="T205" s="3"/>
      <c r="U205" s="3"/>
      <c r="V205" s="3"/>
      <c r="W205" s="3"/>
      <c r="X205" s="3"/>
      <c r="Y205" s="3"/>
      <c r="Z205" s="3"/>
      <c r="AA205" s="3"/>
      <c r="AB205" s="3"/>
      <c r="AC205" s="3"/>
      <c r="AD205" s="3"/>
      <c r="AE205" s="3"/>
      <c r="AF205" s="3"/>
      <c r="AG205" s="3"/>
      <c r="AH205" s="3"/>
      <c r="AI205" s="3"/>
    </row>
    <row r="206" spans="1:35" ht="15.75" customHeight="1">
      <c r="A206" s="2"/>
      <c r="B206" s="2"/>
      <c r="C206" s="2"/>
      <c r="D206" s="2"/>
      <c r="E206" s="2"/>
      <c r="F206" s="3"/>
      <c r="G206" s="2"/>
      <c r="H206" s="2"/>
      <c r="I206" s="2"/>
      <c r="J206" s="2"/>
      <c r="K206" s="2"/>
      <c r="L206" s="2"/>
      <c r="M206" s="3"/>
      <c r="N206" s="3"/>
      <c r="O206" s="3"/>
      <c r="P206" s="3"/>
      <c r="Q206" s="3"/>
      <c r="R206" s="3"/>
      <c r="S206" s="3"/>
      <c r="T206" s="3"/>
      <c r="U206" s="3"/>
      <c r="V206" s="3"/>
      <c r="W206" s="3"/>
      <c r="X206" s="3"/>
      <c r="Y206" s="3"/>
      <c r="Z206" s="3"/>
      <c r="AA206" s="3"/>
      <c r="AB206" s="3"/>
      <c r="AC206" s="3"/>
      <c r="AD206" s="3"/>
      <c r="AE206" s="3"/>
      <c r="AF206" s="3"/>
      <c r="AG206" s="3"/>
      <c r="AH206" s="3"/>
      <c r="AI206" s="3"/>
    </row>
    <row r="207" spans="1:35" ht="15.75" customHeight="1">
      <c r="A207" s="2"/>
      <c r="B207" s="2"/>
      <c r="C207" s="2"/>
      <c r="D207" s="2"/>
      <c r="E207" s="2"/>
      <c r="F207" s="3"/>
      <c r="G207" s="2"/>
      <c r="H207" s="2"/>
      <c r="I207" s="2"/>
      <c r="J207" s="2"/>
      <c r="K207" s="2"/>
      <c r="L207" s="2"/>
      <c r="M207" s="3"/>
      <c r="N207" s="3"/>
      <c r="O207" s="3"/>
      <c r="P207" s="3"/>
      <c r="Q207" s="3"/>
      <c r="R207" s="3"/>
      <c r="S207" s="3"/>
      <c r="T207" s="3"/>
      <c r="U207" s="3"/>
      <c r="V207" s="3"/>
      <c r="W207" s="3"/>
      <c r="X207" s="3"/>
      <c r="Y207" s="3"/>
      <c r="Z207" s="3"/>
      <c r="AA207" s="3"/>
      <c r="AB207" s="3"/>
      <c r="AC207" s="3"/>
      <c r="AD207" s="3"/>
      <c r="AE207" s="3"/>
      <c r="AF207" s="3"/>
      <c r="AG207" s="3"/>
      <c r="AH207" s="3"/>
      <c r="AI207" s="3"/>
    </row>
    <row r="208" spans="1:35" ht="15.75" customHeight="1">
      <c r="A208" s="2"/>
      <c r="B208" s="2"/>
      <c r="C208" s="2"/>
      <c r="D208" s="2"/>
      <c r="E208" s="2"/>
      <c r="F208" s="3"/>
      <c r="G208" s="2"/>
      <c r="H208" s="2"/>
      <c r="I208" s="2"/>
      <c r="J208" s="2"/>
      <c r="K208" s="2"/>
      <c r="L208" s="2"/>
      <c r="M208" s="3"/>
      <c r="N208" s="3"/>
      <c r="O208" s="3"/>
      <c r="P208" s="3"/>
      <c r="Q208" s="3"/>
      <c r="R208" s="3"/>
      <c r="S208" s="3"/>
      <c r="T208" s="3"/>
      <c r="U208" s="3"/>
      <c r="V208" s="3"/>
      <c r="W208" s="3"/>
      <c r="X208" s="3"/>
      <c r="Y208" s="3"/>
      <c r="Z208" s="3"/>
      <c r="AA208" s="3"/>
      <c r="AB208" s="3"/>
      <c r="AC208" s="3"/>
      <c r="AD208" s="3"/>
      <c r="AE208" s="3"/>
      <c r="AF208" s="3"/>
      <c r="AG208" s="3"/>
      <c r="AH208" s="3"/>
      <c r="AI208" s="3"/>
    </row>
    <row r="209" spans="1:35" ht="15.75" customHeight="1">
      <c r="A209" s="2"/>
      <c r="B209" s="2"/>
      <c r="C209" s="2"/>
      <c r="D209" s="2"/>
      <c r="E209" s="2"/>
      <c r="F209" s="3"/>
      <c r="G209" s="2"/>
      <c r="H209" s="2"/>
      <c r="I209" s="2"/>
      <c r="J209" s="2"/>
      <c r="K209" s="2"/>
      <c r="L209" s="2"/>
      <c r="M209" s="3"/>
      <c r="N209" s="3"/>
      <c r="O209" s="3"/>
      <c r="P209" s="3"/>
      <c r="Q209" s="3"/>
      <c r="R209" s="3"/>
      <c r="S209" s="3"/>
      <c r="T209" s="3"/>
      <c r="U209" s="3"/>
      <c r="V209" s="3"/>
      <c r="W209" s="3"/>
      <c r="X209" s="3"/>
      <c r="Y209" s="3"/>
      <c r="Z209" s="3"/>
      <c r="AA209" s="3"/>
      <c r="AB209" s="3"/>
      <c r="AC209" s="3"/>
      <c r="AD209" s="3"/>
      <c r="AE209" s="3"/>
      <c r="AF209" s="3"/>
      <c r="AG209" s="3"/>
      <c r="AH209" s="3"/>
      <c r="AI209" s="3"/>
    </row>
    <row r="210" spans="1:35" ht="15.75" customHeight="1">
      <c r="A210" s="2"/>
      <c r="B210" s="2"/>
      <c r="C210" s="2"/>
      <c r="D210" s="2"/>
      <c r="E210" s="2"/>
      <c r="F210" s="3"/>
      <c r="G210" s="2"/>
      <c r="H210" s="2"/>
      <c r="I210" s="2"/>
      <c r="J210" s="2"/>
      <c r="K210" s="2"/>
      <c r="L210" s="2"/>
      <c r="M210" s="3"/>
      <c r="N210" s="3"/>
      <c r="O210" s="3"/>
      <c r="P210" s="3"/>
      <c r="Q210" s="3"/>
      <c r="R210" s="3"/>
      <c r="S210" s="3"/>
      <c r="T210" s="3"/>
      <c r="U210" s="3"/>
      <c r="V210" s="3"/>
      <c r="W210" s="3"/>
      <c r="X210" s="3"/>
      <c r="Y210" s="3"/>
      <c r="Z210" s="3"/>
      <c r="AA210" s="3"/>
      <c r="AB210" s="3"/>
      <c r="AC210" s="3"/>
      <c r="AD210" s="3"/>
      <c r="AE210" s="3"/>
      <c r="AF210" s="3"/>
      <c r="AG210" s="3"/>
      <c r="AH210" s="3"/>
      <c r="AI210" s="3"/>
    </row>
    <row r="211" spans="1:35" ht="15.75" customHeight="1">
      <c r="A211" s="2"/>
      <c r="B211" s="2"/>
      <c r="C211" s="2"/>
      <c r="D211" s="2"/>
      <c r="E211" s="2"/>
      <c r="F211" s="3"/>
      <c r="G211" s="2"/>
      <c r="H211" s="2"/>
      <c r="I211" s="2"/>
      <c r="J211" s="2"/>
      <c r="K211" s="2"/>
      <c r="L211" s="2"/>
      <c r="M211" s="3"/>
      <c r="N211" s="3"/>
      <c r="O211" s="3"/>
      <c r="P211" s="3"/>
      <c r="Q211" s="3"/>
      <c r="R211" s="3"/>
      <c r="S211" s="3"/>
      <c r="T211" s="3"/>
      <c r="U211" s="3"/>
      <c r="V211" s="3"/>
      <c r="W211" s="3"/>
      <c r="X211" s="3"/>
      <c r="Y211" s="3"/>
      <c r="Z211" s="3"/>
      <c r="AA211" s="3"/>
      <c r="AB211" s="3"/>
      <c r="AC211" s="3"/>
      <c r="AD211" s="3"/>
      <c r="AE211" s="3"/>
      <c r="AF211" s="3"/>
      <c r="AG211" s="3"/>
      <c r="AH211" s="3"/>
      <c r="AI211" s="3"/>
    </row>
    <row r="212" spans="1:35" ht="15.75" customHeight="1">
      <c r="A212" s="2"/>
      <c r="B212" s="2"/>
      <c r="C212" s="2"/>
      <c r="D212" s="2"/>
      <c r="E212" s="2"/>
      <c r="F212" s="3"/>
      <c r="G212" s="2"/>
      <c r="H212" s="2"/>
      <c r="I212" s="2"/>
      <c r="J212" s="2"/>
      <c r="K212" s="2"/>
      <c r="L212" s="2"/>
      <c r="M212" s="3"/>
      <c r="N212" s="3"/>
      <c r="O212" s="3"/>
      <c r="P212" s="3"/>
      <c r="Q212" s="3"/>
      <c r="R212" s="3"/>
      <c r="S212" s="3"/>
      <c r="T212" s="3"/>
      <c r="U212" s="3"/>
      <c r="V212" s="3"/>
      <c r="W212" s="3"/>
      <c r="X212" s="3"/>
      <c r="Y212" s="3"/>
      <c r="Z212" s="3"/>
      <c r="AA212" s="3"/>
      <c r="AB212" s="3"/>
      <c r="AC212" s="3"/>
      <c r="AD212" s="3"/>
      <c r="AE212" s="3"/>
      <c r="AF212" s="3"/>
      <c r="AG212" s="3"/>
      <c r="AH212" s="3"/>
      <c r="AI212" s="3"/>
    </row>
    <row r="213" spans="1:35" ht="15.75" customHeight="1">
      <c r="A213" s="2"/>
      <c r="B213" s="2"/>
      <c r="C213" s="2"/>
      <c r="D213" s="2"/>
      <c r="E213" s="2"/>
      <c r="F213" s="3"/>
      <c r="G213" s="2"/>
      <c r="H213" s="2"/>
      <c r="I213" s="2"/>
      <c r="J213" s="2"/>
      <c r="K213" s="2"/>
      <c r="L213" s="2"/>
      <c r="M213" s="3"/>
      <c r="N213" s="3"/>
      <c r="O213" s="3"/>
      <c r="P213" s="3"/>
      <c r="Q213" s="3"/>
      <c r="R213" s="3"/>
      <c r="S213" s="3"/>
      <c r="T213" s="3"/>
      <c r="U213" s="3"/>
      <c r="V213" s="3"/>
      <c r="W213" s="3"/>
      <c r="X213" s="3"/>
      <c r="Y213" s="3"/>
      <c r="Z213" s="3"/>
      <c r="AA213" s="3"/>
      <c r="AB213" s="3"/>
      <c r="AC213" s="3"/>
      <c r="AD213" s="3"/>
      <c r="AE213" s="3"/>
      <c r="AF213" s="3"/>
      <c r="AG213" s="3"/>
      <c r="AH213" s="3"/>
      <c r="AI213" s="3"/>
    </row>
    <row r="214" spans="1:35" ht="15.75" customHeight="1">
      <c r="A214" s="2"/>
      <c r="B214" s="2"/>
      <c r="C214" s="2"/>
      <c r="D214" s="2"/>
      <c r="E214" s="2"/>
      <c r="F214" s="3"/>
      <c r="G214" s="2"/>
      <c r="H214" s="2"/>
      <c r="I214" s="2"/>
      <c r="J214" s="2"/>
      <c r="K214" s="2"/>
      <c r="L214" s="2"/>
      <c r="M214" s="3"/>
      <c r="N214" s="3"/>
      <c r="O214" s="3"/>
      <c r="P214" s="3"/>
      <c r="Q214" s="3"/>
      <c r="R214" s="3"/>
      <c r="S214" s="3"/>
      <c r="T214" s="3"/>
      <c r="U214" s="3"/>
      <c r="V214" s="3"/>
      <c r="W214" s="3"/>
      <c r="X214" s="3"/>
      <c r="Y214" s="3"/>
      <c r="Z214" s="3"/>
      <c r="AA214" s="3"/>
      <c r="AB214" s="3"/>
      <c r="AC214" s="3"/>
      <c r="AD214" s="3"/>
      <c r="AE214" s="3"/>
      <c r="AF214" s="3"/>
      <c r="AG214" s="3"/>
      <c r="AH214" s="3"/>
      <c r="AI214" s="3"/>
    </row>
    <row r="215" spans="1:35" ht="15.75" customHeight="1">
      <c r="A215" s="2"/>
      <c r="B215" s="2"/>
      <c r="C215" s="2"/>
      <c r="D215" s="2"/>
      <c r="E215" s="2"/>
      <c r="F215" s="3"/>
      <c r="G215" s="2"/>
      <c r="H215" s="2"/>
      <c r="I215" s="2"/>
      <c r="J215" s="2"/>
      <c r="K215" s="2"/>
      <c r="L215" s="2"/>
      <c r="M215" s="3"/>
      <c r="N215" s="3"/>
      <c r="O215" s="3"/>
      <c r="P215" s="3"/>
      <c r="Q215" s="3"/>
      <c r="R215" s="3"/>
      <c r="S215" s="3"/>
      <c r="T215" s="3"/>
      <c r="U215" s="3"/>
      <c r="V215" s="3"/>
      <c r="W215" s="3"/>
      <c r="X215" s="3"/>
      <c r="Y215" s="3"/>
      <c r="Z215" s="3"/>
      <c r="AA215" s="3"/>
      <c r="AB215" s="3"/>
      <c r="AC215" s="3"/>
      <c r="AD215" s="3"/>
      <c r="AE215" s="3"/>
      <c r="AF215" s="3"/>
      <c r="AG215" s="3"/>
      <c r="AH215" s="3"/>
      <c r="AI215" s="3"/>
    </row>
    <row r="216" spans="1:35" ht="15.75" customHeight="1">
      <c r="A216" s="2"/>
      <c r="B216" s="2"/>
      <c r="C216" s="2"/>
      <c r="D216" s="2"/>
      <c r="E216" s="2"/>
      <c r="F216" s="3"/>
      <c r="G216" s="2"/>
      <c r="H216" s="2"/>
      <c r="I216" s="2"/>
      <c r="J216" s="2"/>
      <c r="K216" s="2"/>
      <c r="L216" s="2"/>
      <c r="M216" s="3"/>
      <c r="N216" s="3"/>
      <c r="O216" s="3"/>
      <c r="P216" s="3"/>
      <c r="Q216" s="3"/>
      <c r="R216" s="3"/>
      <c r="S216" s="3"/>
      <c r="T216" s="3"/>
      <c r="U216" s="3"/>
      <c r="V216" s="3"/>
      <c r="W216" s="3"/>
      <c r="X216" s="3"/>
      <c r="Y216" s="3"/>
      <c r="Z216" s="3"/>
      <c r="AA216" s="3"/>
      <c r="AB216" s="3"/>
      <c r="AC216" s="3"/>
      <c r="AD216" s="3"/>
      <c r="AE216" s="3"/>
      <c r="AF216" s="3"/>
      <c r="AG216" s="3"/>
      <c r="AH216" s="3"/>
      <c r="AI216" s="3"/>
    </row>
    <row r="217" spans="1:35" ht="15.75" customHeight="1">
      <c r="A217" s="2"/>
      <c r="B217" s="2"/>
      <c r="C217" s="2"/>
      <c r="D217" s="2"/>
      <c r="E217" s="2"/>
      <c r="F217" s="3"/>
      <c r="G217" s="2"/>
      <c r="H217" s="2"/>
      <c r="I217" s="2"/>
      <c r="J217" s="2"/>
      <c r="K217" s="2"/>
      <c r="L217" s="2"/>
      <c r="M217" s="3"/>
      <c r="N217" s="3"/>
      <c r="O217" s="3"/>
      <c r="P217" s="3"/>
      <c r="Q217" s="3"/>
      <c r="R217" s="3"/>
      <c r="S217" s="3"/>
      <c r="T217" s="3"/>
      <c r="U217" s="3"/>
      <c r="V217" s="3"/>
      <c r="W217" s="3"/>
      <c r="X217" s="3"/>
      <c r="Y217" s="3"/>
      <c r="Z217" s="3"/>
      <c r="AA217" s="3"/>
      <c r="AB217" s="3"/>
      <c r="AC217" s="3"/>
      <c r="AD217" s="3"/>
      <c r="AE217" s="3"/>
      <c r="AF217" s="3"/>
      <c r="AG217" s="3"/>
      <c r="AH217" s="3"/>
      <c r="AI217" s="3"/>
    </row>
    <row r="218" spans="1:35" ht="15.75" customHeight="1">
      <c r="A218" s="2"/>
      <c r="B218" s="2"/>
      <c r="C218" s="2"/>
      <c r="D218" s="2"/>
      <c r="E218" s="2"/>
      <c r="F218" s="3"/>
      <c r="G218" s="2"/>
      <c r="H218" s="2"/>
      <c r="I218" s="2"/>
      <c r="J218" s="2"/>
      <c r="K218" s="2"/>
      <c r="L218" s="2"/>
      <c r="M218" s="3"/>
      <c r="N218" s="3"/>
      <c r="O218" s="3"/>
      <c r="P218" s="3"/>
      <c r="Q218" s="3"/>
      <c r="R218" s="3"/>
      <c r="S218" s="3"/>
      <c r="T218" s="3"/>
      <c r="U218" s="3"/>
      <c r="V218" s="3"/>
      <c r="W218" s="3"/>
      <c r="X218" s="3"/>
      <c r="Y218" s="3"/>
      <c r="Z218" s="3"/>
      <c r="AA218" s="3"/>
      <c r="AB218" s="3"/>
      <c r="AC218" s="3"/>
      <c r="AD218" s="3"/>
      <c r="AE218" s="3"/>
      <c r="AF218" s="3"/>
      <c r="AG218" s="3"/>
      <c r="AH218" s="3"/>
      <c r="AI218" s="3"/>
    </row>
    <row r="219" spans="1:35" ht="15.75" customHeight="1">
      <c r="A219" s="2"/>
      <c r="B219" s="2"/>
      <c r="C219" s="2"/>
      <c r="D219" s="2"/>
      <c r="E219" s="2"/>
      <c r="F219" s="3"/>
      <c r="G219" s="2"/>
      <c r="H219" s="2"/>
      <c r="I219" s="2"/>
      <c r="J219" s="2"/>
      <c r="K219" s="2"/>
      <c r="L219" s="2"/>
      <c r="M219" s="3"/>
      <c r="N219" s="3"/>
      <c r="O219" s="3"/>
      <c r="P219" s="3"/>
      <c r="Q219" s="3"/>
      <c r="R219" s="3"/>
      <c r="S219" s="3"/>
      <c r="T219" s="3"/>
      <c r="U219" s="3"/>
      <c r="V219" s="3"/>
      <c r="W219" s="3"/>
      <c r="X219" s="3"/>
      <c r="Y219" s="3"/>
      <c r="Z219" s="3"/>
      <c r="AA219" s="3"/>
      <c r="AB219" s="3"/>
      <c r="AC219" s="3"/>
      <c r="AD219" s="3"/>
      <c r="AE219" s="3"/>
      <c r="AF219" s="3"/>
      <c r="AG219" s="3"/>
      <c r="AH219" s="3"/>
      <c r="AI219" s="3"/>
    </row>
    <row r="220" spans="1:35" ht="15.75" customHeight="1">
      <c r="A220" s="2"/>
      <c r="B220" s="2"/>
      <c r="C220" s="2"/>
      <c r="D220" s="2"/>
      <c r="E220" s="2"/>
      <c r="F220" s="3"/>
      <c r="G220" s="2"/>
      <c r="H220" s="2"/>
      <c r="I220" s="2"/>
      <c r="J220" s="2"/>
      <c r="K220" s="2"/>
      <c r="L220" s="2"/>
      <c r="M220" s="3"/>
      <c r="N220" s="3"/>
      <c r="O220" s="3"/>
      <c r="P220" s="3"/>
      <c r="Q220" s="3"/>
      <c r="R220" s="3"/>
      <c r="S220" s="3"/>
      <c r="T220" s="3"/>
      <c r="U220" s="3"/>
      <c r="V220" s="3"/>
      <c r="W220" s="3"/>
      <c r="X220" s="3"/>
      <c r="Y220" s="3"/>
      <c r="Z220" s="3"/>
      <c r="AA220" s="3"/>
      <c r="AB220" s="3"/>
      <c r="AC220" s="3"/>
      <c r="AD220" s="3"/>
      <c r="AE220" s="3"/>
      <c r="AF220" s="3"/>
      <c r="AG220" s="3"/>
      <c r="AH220" s="3"/>
      <c r="AI220" s="3"/>
    </row>
    <row r="221" spans="1:35" ht="15.75" customHeight="1"/>
    <row r="222" spans="1:35" ht="15.75" customHeight="1"/>
    <row r="223" spans="1:35" ht="15.75" customHeight="1"/>
    <row r="224" spans="1:3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M11:O11"/>
    <mergeCell ref="J2:L2"/>
    <mergeCell ref="A11:A12"/>
    <mergeCell ref="J11:L11"/>
    <mergeCell ref="A2:A3"/>
    <mergeCell ref="B2:B3"/>
    <mergeCell ref="C2:E2"/>
    <mergeCell ref="F2:F3"/>
    <mergeCell ref="G2:I2"/>
    <mergeCell ref="B11:B12"/>
    <mergeCell ref="C11:E11"/>
    <mergeCell ref="F11:F12"/>
    <mergeCell ref="G11:I11"/>
  </mergeCells>
  <conditionalFormatting sqref="J1:L1000 M11:O18">
    <cfRule type="cellIs" dxfId="4" priority="1" operator="lessThan">
      <formula>0</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sheetPr>
    <outlinePr summaryBelow="0" summaryRight="0"/>
  </sheetPr>
  <dimension ref="B1:O1000"/>
  <sheetViews>
    <sheetView showGridLines="0" workbookViewId="0"/>
  </sheetViews>
  <sheetFormatPr defaultColWidth="12.5703125" defaultRowHeight="15" customHeight="1"/>
  <cols>
    <col min="1" max="1" width="5.28515625" customWidth="1"/>
    <col min="2" max="2" width="14.140625" customWidth="1"/>
    <col min="3" max="6" width="12.5703125" customWidth="1"/>
    <col min="15" max="15" width="33.42578125" customWidth="1"/>
  </cols>
  <sheetData>
    <row r="1" spans="2:15" ht="23.25" customHeight="1">
      <c r="B1" s="14" t="s">
        <v>15</v>
      </c>
    </row>
    <row r="2" spans="2:15" ht="15.75" customHeight="1">
      <c r="B2" s="15" t="s">
        <v>16</v>
      </c>
      <c r="C2" s="16" t="s">
        <v>17</v>
      </c>
      <c r="D2" s="16" t="s">
        <v>18</v>
      </c>
      <c r="E2" s="16" t="s">
        <v>19</v>
      </c>
      <c r="F2" s="15" t="s">
        <v>20</v>
      </c>
      <c r="G2" s="16" t="s">
        <v>21</v>
      </c>
      <c r="H2" s="16" t="s">
        <v>22</v>
      </c>
      <c r="I2" s="16" t="s">
        <v>23</v>
      </c>
      <c r="J2" s="16" t="s">
        <v>24</v>
      </c>
      <c r="K2" s="16" t="s">
        <v>25</v>
      </c>
      <c r="L2" s="16" t="s">
        <v>26</v>
      </c>
      <c r="M2" s="16" t="s">
        <v>27</v>
      </c>
      <c r="N2" s="16" t="s">
        <v>28</v>
      </c>
      <c r="O2" s="16" t="s">
        <v>29</v>
      </c>
    </row>
    <row r="3" spans="2:15" ht="15.75" customHeight="1">
      <c r="B3" s="159" t="s">
        <v>6</v>
      </c>
      <c r="C3" s="160" t="s">
        <v>30</v>
      </c>
      <c r="D3" s="17" t="s">
        <v>8</v>
      </c>
      <c r="E3" s="18">
        <f ca="1">IFERROR(__xludf.DUMMYFUNCTION("IMPORTRANGE(""https://docs.google.com/spreadsheets/d/1VzfnLfkSKnxZ66i2dHzjBifDOrYUWBp90iZbzrU9EUo/"",""BC chuyển đổi T10!D22:N23"")"),12)</f>
        <v>12</v>
      </c>
      <c r="F3" s="19">
        <f ca="1">IFERROR(__xludf.DUMMYFUNCTION("""COMPUTED_VALUE"""),10)</f>
        <v>10</v>
      </c>
      <c r="G3" s="19">
        <f ca="1">IFERROR(__xludf.DUMMYFUNCTION("""COMPUTED_VALUE"""),7)</f>
        <v>7</v>
      </c>
      <c r="H3" s="19">
        <f ca="1">IFERROR(__xludf.DUMMYFUNCTION("""COMPUTED_VALUE"""),3)</f>
        <v>3</v>
      </c>
      <c r="I3" s="19">
        <f ca="1">IFERROR(__xludf.DUMMYFUNCTION("""COMPUTED_VALUE"""),2)</f>
        <v>2</v>
      </c>
      <c r="J3" s="17"/>
      <c r="K3" s="20">
        <f ca="1">IFERROR(__xludf.DUMMYFUNCTION("""COMPUTED_VALUE"""),0.166666666666666)</f>
        <v>0.16666666666666599</v>
      </c>
      <c r="L3" s="21">
        <f ca="1">IFERROR(__xludf.DUMMYFUNCTION("""COMPUTED_VALUE"""),60)</f>
        <v>60</v>
      </c>
      <c r="M3" s="20">
        <f ca="1">IFERROR(__xludf.DUMMYFUNCTION("""COMPUTED_VALUE"""),0.366666666666666)</f>
        <v>0.36666666666666597</v>
      </c>
      <c r="N3" s="19">
        <f ca="1">IFERROR(__xludf.DUMMYFUNCTION("""COMPUTED_VALUE"""),22)</f>
        <v>22</v>
      </c>
      <c r="O3" s="19"/>
    </row>
    <row r="4" spans="2:15" ht="15.75" customHeight="1">
      <c r="B4" s="146"/>
      <c r="C4" s="156"/>
      <c r="D4" s="17" t="s">
        <v>9</v>
      </c>
      <c r="E4" s="21">
        <f ca="1">IFERROR(__xludf.DUMMYFUNCTION("""COMPUTED_VALUE"""),0)</f>
        <v>0</v>
      </c>
      <c r="F4" s="22"/>
      <c r="G4" s="22"/>
      <c r="H4" s="22"/>
      <c r="I4" s="22"/>
      <c r="J4" s="17"/>
      <c r="K4" s="20">
        <f ca="1">IFERROR(__xludf.DUMMYFUNCTION("""COMPUTED_VALUE"""),0)</f>
        <v>0</v>
      </c>
      <c r="L4" s="21"/>
      <c r="M4" s="20">
        <f ca="1">IFERROR(__xludf.DUMMYFUNCTION("""COMPUTED_VALUE"""),0)</f>
        <v>0</v>
      </c>
      <c r="N4" s="22">
        <f ca="1">IFERROR(__xludf.DUMMYFUNCTION("""COMPUTED_VALUE"""),0)</f>
        <v>0</v>
      </c>
      <c r="O4" s="22" t="str">
        <f ca="1">IFERROR(__xludf.DUMMYFUNCTION("""COMPUTED_VALUE"""),"Thiếu số liệu -&gt; Đề nghị PMM tách riêng số organic và direct/refer cho SEO  Ví dụ https://prnt.sc/8mJSui15oKF6")</f>
        <v>Thiếu số liệu -&gt; Đề nghị PMM tách riêng số organic và direct/refer cho SEO  Ví dụ https://prnt.sc/8mJSui15oKF6</v>
      </c>
    </row>
    <row r="5" spans="2:15" ht="15.75" customHeight="1">
      <c r="B5" s="161" t="s">
        <v>5</v>
      </c>
      <c r="C5" s="162" t="s">
        <v>30</v>
      </c>
      <c r="D5" s="17" t="s">
        <v>8</v>
      </c>
      <c r="E5" s="18">
        <f ca="1">IFERROR(__xludf.DUMMYFUNCTION("IMPORTRANGE(""https://docs.google.com/spreadsheets/d/1VzfnLfkSKnxZ66i2dHzjBifDOrYUWBp90iZbzrU9EUo/"",""BC chuyển đổi T10!D30:N31"")"),0)</f>
        <v>0</v>
      </c>
      <c r="F5" s="18">
        <f ca="1">IFERROR(__xludf.DUMMYFUNCTION("""COMPUTED_VALUE"""),58.8)</f>
        <v>58.8</v>
      </c>
      <c r="G5" s="18">
        <f ca="1">IFERROR(__xludf.DUMMYFUNCTION("""COMPUTED_VALUE"""),57)</f>
        <v>57</v>
      </c>
      <c r="H5" s="18">
        <f ca="1">IFERROR(__xludf.DUMMYFUNCTION("""COMPUTED_VALUE"""),111.6)</f>
        <v>111.6</v>
      </c>
      <c r="I5" s="18">
        <f ca="1">IFERROR(__xludf.DUMMYFUNCTION("""COMPUTED_VALUE"""),55.1999999999999)</f>
        <v>55.199999999999903</v>
      </c>
      <c r="J5" s="21"/>
      <c r="K5" s="20">
        <f ca="1">IFERROR(__xludf.DUMMYFUNCTION("""COMPUTED_VALUE"""),0)</f>
        <v>0</v>
      </c>
      <c r="L5" s="21"/>
      <c r="M5" s="20">
        <f ca="1">IFERROR(__xludf.DUMMYFUNCTION("""COMPUTED_VALUE"""),0)</f>
        <v>0</v>
      </c>
      <c r="N5" s="19">
        <f ca="1">IFERROR(__xludf.DUMMYFUNCTION("""COMPUTED_VALUE"""),282.599999999999)</f>
        <v>282.599999999999</v>
      </c>
      <c r="O5" s="19"/>
    </row>
    <row r="6" spans="2:15" ht="15.75" customHeight="1">
      <c r="B6" s="146"/>
      <c r="C6" s="156"/>
      <c r="D6" s="17" t="s">
        <v>9</v>
      </c>
      <c r="E6" s="21">
        <f ca="1">IFERROR(__xludf.DUMMYFUNCTION("""COMPUTED_VALUE"""),0)</f>
        <v>0</v>
      </c>
      <c r="F6" s="18">
        <f ca="1">IFERROR(__xludf.DUMMYFUNCTION("""COMPUTED_VALUE"""),26.4)</f>
        <v>26.4</v>
      </c>
      <c r="G6" s="18">
        <f ca="1">IFERROR(__xludf.DUMMYFUNCTION("""COMPUTED_VALUE"""),35.4)</f>
        <v>35.4</v>
      </c>
      <c r="H6" s="18">
        <f ca="1">IFERROR(__xludf.DUMMYFUNCTION("""COMPUTED_VALUE"""),19.2)</f>
        <v>19.2</v>
      </c>
      <c r="I6" s="18">
        <f ca="1">IFERROR(__xludf.DUMMYFUNCTION("""COMPUTED_VALUE"""),22.2)</f>
        <v>22.2</v>
      </c>
      <c r="J6" s="21"/>
      <c r="K6" s="20">
        <f ca="1">IFERROR(__xludf.DUMMYFUNCTION("""COMPUTED_VALUE"""),0)</f>
        <v>0</v>
      </c>
      <c r="L6" s="21"/>
      <c r="M6" s="20">
        <f ca="1">IFERROR(__xludf.DUMMYFUNCTION("""COMPUTED_VALUE"""),0)</f>
        <v>0</v>
      </c>
      <c r="N6" s="19">
        <f ca="1">IFERROR(__xludf.DUMMYFUNCTION("""COMPUTED_VALUE"""),103.2)</f>
        <v>103.2</v>
      </c>
      <c r="O6" s="22" t="str">
        <f ca="1">IFERROR(__xludf.DUMMYFUNCTION("""COMPUTED_VALUE"""),"Thiếu số liệu -&gt; Đề nghị PMM tách riêng số organic và direct/refer cho SEO  Ví dụ https://prnt.sc/8mJSui15oKF6")</f>
        <v>Thiếu số liệu -&gt; Đề nghị PMM tách riêng số organic và direct/refer cho SEO  Ví dụ https://prnt.sc/8mJSui15oKF6</v>
      </c>
    </row>
    <row r="7" spans="2:15" ht="15.75" customHeight="1">
      <c r="B7" s="163" t="s">
        <v>31</v>
      </c>
      <c r="C7" s="164" t="s">
        <v>30</v>
      </c>
      <c r="D7" s="17" t="s">
        <v>8</v>
      </c>
      <c r="E7" s="18">
        <f ca="1">IFERROR(__xludf.DUMMYFUNCTION("IMPORTRANGE(""https://docs.google.com/spreadsheets/d/1VzfnLfkSKnxZ66i2dHzjBifDOrYUWBp90iZbzrU9EUo/"",""BC chuyển đổi T10!D14:N15"")"),0)</f>
        <v>0</v>
      </c>
      <c r="F7" s="19">
        <f ca="1">IFERROR(__xludf.DUMMYFUNCTION("""COMPUTED_VALUE"""),80)</f>
        <v>80</v>
      </c>
      <c r="G7" s="19">
        <f ca="1">IFERROR(__xludf.DUMMYFUNCTION("""COMPUTED_VALUE"""),53)</f>
        <v>53</v>
      </c>
      <c r="H7" s="19">
        <f ca="1">IFERROR(__xludf.DUMMYFUNCTION("""COMPUTED_VALUE"""),31)</f>
        <v>31</v>
      </c>
      <c r="I7" s="19">
        <f ca="1">IFERROR(__xludf.DUMMYFUNCTION("""COMPUTED_VALUE"""),26)</f>
        <v>26</v>
      </c>
      <c r="J7" s="17"/>
      <c r="K7" s="20">
        <f ca="1">IFERROR(__xludf.DUMMYFUNCTION("""COMPUTED_VALUE"""),0)</f>
        <v>0</v>
      </c>
      <c r="L7" s="21"/>
      <c r="M7" s="20">
        <f ca="1">IFERROR(__xludf.DUMMYFUNCTION("""COMPUTED_VALUE"""),0)</f>
        <v>0</v>
      </c>
      <c r="N7" s="19">
        <f ca="1">IFERROR(__xludf.DUMMYFUNCTION("""COMPUTED_VALUE"""),190)</f>
        <v>190</v>
      </c>
      <c r="O7" s="19"/>
    </row>
    <row r="8" spans="2:15" ht="15.75" customHeight="1">
      <c r="B8" s="146"/>
      <c r="C8" s="156"/>
      <c r="D8" s="17" t="s">
        <v>9</v>
      </c>
      <c r="E8" s="21">
        <f ca="1">IFERROR(__xludf.DUMMYFUNCTION("""COMPUTED_VALUE"""),0)</f>
        <v>0</v>
      </c>
      <c r="F8" s="22"/>
      <c r="G8" s="22"/>
      <c r="H8" s="22"/>
      <c r="I8" s="22">
        <f ca="1">IFERROR(__xludf.DUMMYFUNCTION("""COMPUTED_VALUE"""),0)</f>
        <v>0</v>
      </c>
      <c r="J8" s="17"/>
      <c r="K8" s="20">
        <f ca="1">IFERROR(__xludf.DUMMYFUNCTION("""COMPUTED_VALUE"""),0)</f>
        <v>0</v>
      </c>
      <c r="L8" s="21"/>
      <c r="M8" s="20">
        <f ca="1">IFERROR(__xludf.DUMMYFUNCTION("""COMPUTED_VALUE"""),0)</f>
        <v>0</v>
      </c>
      <c r="N8" s="22">
        <f ca="1">IFERROR(__xludf.DUMMYFUNCTION("""COMPUTED_VALUE"""),0)</f>
        <v>0</v>
      </c>
      <c r="O8" s="23" t="str">
        <f ca="1">IFERROR(__xludf.DUMMYFUNCTION("""COMPUTED_VALUE"""),"Thiếu số liệu -&gt; Đề nghị PMM tách riêng số organic và direct/refer cho SEO  Ví dụ https://prnt.sc/8mJSui15oKF6")</f>
        <v>Thiếu số liệu -&gt; Đề nghị PMM tách riêng số organic và direct/refer cho SEO  Ví dụ https://prnt.sc/8mJSui15oKF6</v>
      </c>
    </row>
    <row r="9" spans="2:15" ht="15.75" customHeight="1">
      <c r="B9" s="165" t="s">
        <v>32</v>
      </c>
      <c r="C9" s="164" t="s">
        <v>30</v>
      </c>
      <c r="D9" s="17" t="s">
        <v>8</v>
      </c>
      <c r="E9" s="18">
        <f ca="1">IFERROR(__xludf.DUMMYFUNCTION("IMPORTRANGE(""https://docs.google.com/spreadsheets/d/1VzfnLfkSKnxZ66i2dHzjBifDOrYUWBp90iZbzrU9EUo/"",""BC chuyển đổi T10!D6:N7"")"),0)</f>
        <v>0</v>
      </c>
      <c r="F9" s="19">
        <f ca="1">IFERROR(__xludf.DUMMYFUNCTION("""COMPUTED_VALUE"""),98)</f>
        <v>98</v>
      </c>
      <c r="G9" s="19">
        <f ca="1">IFERROR(__xludf.DUMMYFUNCTION("""COMPUTED_VALUE"""),95)</f>
        <v>95</v>
      </c>
      <c r="H9" s="19">
        <f ca="1">IFERROR(__xludf.DUMMYFUNCTION("""COMPUTED_VALUE"""),186)</f>
        <v>186</v>
      </c>
      <c r="I9" s="19">
        <f ca="1">IFERROR(__xludf.DUMMYFUNCTION("""COMPUTED_VALUE"""),92)</f>
        <v>92</v>
      </c>
      <c r="J9" s="17"/>
      <c r="K9" s="20">
        <f ca="1">IFERROR(__xludf.DUMMYFUNCTION("""COMPUTED_VALUE"""),0)</f>
        <v>0</v>
      </c>
      <c r="L9" s="21"/>
      <c r="M9" s="20">
        <f ca="1">IFERROR(__xludf.DUMMYFUNCTION("""COMPUTED_VALUE"""),0)</f>
        <v>0</v>
      </c>
      <c r="N9" s="19">
        <f ca="1">IFERROR(__xludf.DUMMYFUNCTION("""COMPUTED_VALUE"""),471)</f>
        <v>471</v>
      </c>
      <c r="O9" s="19"/>
    </row>
    <row r="10" spans="2:15" ht="15.75" customHeight="1">
      <c r="B10" s="146"/>
      <c r="C10" s="156"/>
      <c r="D10" s="17" t="s">
        <v>9</v>
      </c>
      <c r="E10" s="21">
        <f ca="1">IFERROR(__xludf.DUMMYFUNCTION("""COMPUTED_VALUE"""),0)</f>
        <v>0</v>
      </c>
      <c r="F10" s="22">
        <f ca="1">IFERROR(__xludf.DUMMYFUNCTION("""COMPUTED_VALUE"""),44)</f>
        <v>44</v>
      </c>
      <c r="G10" s="22">
        <f ca="1">IFERROR(__xludf.DUMMYFUNCTION("""COMPUTED_VALUE"""),59)</f>
        <v>59</v>
      </c>
      <c r="H10" s="22">
        <f ca="1">IFERROR(__xludf.DUMMYFUNCTION("""COMPUTED_VALUE"""),32)</f>
        <v>32</v>
      </c>
      <c r="I10" s="22">
        <f ca="1">IFERROR(__xludf.DUMMYFUNCTION("""COMPUTED_VALUE"""),37)</f>
        <v>37</v>
      </c>
      <c r="J10" s="21"/>
      <c r="K10" s="20">
        <f ca="1">IFERROR(__xludf.DUMMYFUNCTION("""COMPUTED_VALUE"""),0)</f>
        <v>0</v>
      </c>
      <c r="L10" s="21"/>
      <c r="M10" s="20">
        <f ca="1">IFERROR(__xludf.DUMMYFUNCTION("""COMPUTED_VALUE"""),0)</f>
        <v>0</v>
      </c>
      <c r="N10" s="22">
        <f ca="1">IFERROR(__xludf.DUMMYFUNCTION("""COMPUTED_VALUE"""),172)</f>
        <v>172</v>
      </c>
      <c r="O10" s="22"/>
    </row>
    <row r="11" spans="2:15" ht="15.75" customHeight="1">
      <c r="B11" s="24" t="s">
        <v>33</v>
      </c>
      <c r="F11" s="25">
        <f t="shared" ref="F11:I11" ca="1" si="0">F3/F7</f>
        <v>0.125</v>
      </c>
      <c r="G11" s="25">
        <f t="shared" ca="1" si="0"/>
        <v>0.13207547169811321</v>
      </c>
      <c r="H11" s="25">
        <f t="shared" ca="1" si="0"/>
        <v>9.6774193548387094E-2</v>
      </c>
      <c r="I11" s="25">
        <f t="shared" ca="1" si="0"/>
        <v>7.6923076923076927E-2</v>
      </c>
      <c r="J11" s="25"/>
      <c r="K11" s="25"/>
    </row>
    <row r="12" spans="2:15" ht="15.75" customHeight="1">
      <c r="B12" s="24"/>
      <c r="F12" s="25">
        <f t="shared" ref="F12:I12" ca="1" si="1">F5/F9</f>
        <v>0.6</v>
      </c>
      <c r="G12" s="25">
        <f t="shared" ca="1" si="1"/>
        <v>0.6</v>
      </c>
      <c r="H12" s="25">
        <f t="shared" ca="1" si="1"/>
        <v>0.6</v>
      </c>
      <c r="I12" s="25">
        <f t="shared" ca="1" si="1"/>
        <v>0.59999999999999898</v>
      </c>
    </row>
    <row r="13" spans="2:15" ht="15.75" customHeight="1">
      <c r="B13" s="14" t="s">
        <v>34</v>
      </c>
    </row>
    <row r="14" spans="2:15" ht="15.75" customHeight="1">
      <c r="B14" s="15" t="s">
        <v>35</v>
      </c>
      <c r="C14" s="166" t="s">
        <v>36</v>
      </c>
      <c r="D14" s="143"/>
      <c r="E14" s="144"/>
      <c r="F14" s="166" t="s">
        <v>37</v>
      </c>
      <c r="G14" s="143"/>
      <c r="H14" s="143"/>
      <c r="I14" s="144"/>
      <c r="J14" s="166" t="s">
        <v>11</v>
      </c>
      <c r="K14" s="143"/>
      <c r="L14" s="144"/>
      <c r="M14" s="15" t="s">
        <v>38</v>
      </c>
      <c r="N14" s="15" t="s">
        <v>39</v>
      </c>
    </row>
    <row r="15" spans="2:15" ht="15.75" customHeight="1">
      <c r="B15" s="157" t="str">
        <f>$I$2</f>
        <v>Từ 20/10 - 26/10</v>
      </c>
      <c r="C15" s="167" t="s">
        <v>40</v>
      </c>
      <c r="D15" s="149"/>
      <c r="E15" s="150"/>
      <c r="F15" s="148" t="s">
        <v>41</v>
      </c>
      <c r="G15" s="149"/>
      <c r="H15" s="149"/>
      <c r="I15" s="150"/>
      <c r="J15" s="148" t="s">
        <v>42</v>
      </c>
      <c r="K15" s="149"/>
      <c r="L15" s="150"/>
      <c r="M15" s="157" t="s">
        <v>43</v>
      </c>
      <c r="N15" s="157" t="s">
        <v>44</v>
      </c>
    </row>
    <row r="16" spans="2:15" ht="15.75" customHeight="1">
      <c r="B16" s="158"/>
      <c r="C16" s="151"/>
      <c r="D16" s="152"/>
      <c r="E16" s="153"/>
      <c r="F16" s="151"/>
      <c r="G16" s="152"/>
      <c r="H16" s="152"/>
      <c r="I16" s="153"/>
      <c r="J16" s="151"/>
      <c r="K16" s="152"/>
      <c r="L16" s="153"/>
      <c r="M16" s="158"/>
      <c r="N16" s="158"/>
    </row>
    <row r="17" spans="2:14" ht="15.75" customHeight="1">
      <c r="B17" s="158"/>
      <c r="C17" s="151"/>
      <c r="D17" s="152"/>
      <c r="E17" s="153"/>
      <c r="F17" s="151"/>
      <c r="G17" s="152"/>
      <c r="H17" s="152"/>
      <c r="I17" s="153"/>
      <c r="J17" s="151"/>
      <c r="K17" s="152"/>
      <c r="L17" s="153"/>
      <c r="M17" s="158"/>
      <c r="N17" s="158"/>
    </row>
    <row r="18" spans="2:14" ht="15.75" customHeight="1">
      <c r="B18" s="158"/>
      <c r="C18" s="151"/>
      <c r="D18" s="152"/>
      <c r="E18" s="153"/>
      <c r="F18" s="151"/>
      <c r="G18" s="152"/>
      <c r="H18" s="152"/>
      <c r="I18" s="153"/>
      <c r="J18" s="151"/>
      <c r="K18" s="152"/>
      <c r="L18" s="153"/>
      <c r="M18" s="158"/>
      <c r="N18" s="158"/>
    </row>
    <row r="19" spans="2:14" ht="15.75" customHeight="1">
      <c r="B19" s="158"/>
      <c r="C19" s="151"/>
      <c r="D19" s="152"/>
      <c r="E19" s="153"/>
      <c r="F19" s="151"/>
      <c r="G19" s="152"/>
      <c r="H19" s="152"/>
      <c r="I19" s="153"/>
      <c r="J19" s="151"/>
      <c r="K19" s="152"/>
      <c r="L19" s="153"/>
      <c r="M19" s="158"/>
      <c r="N19" s="158"/>
    </row>
    <row r="20" spans="2:14" ht="15.75" customHeight="1">
      <c r="B20" s="158"/>
      <c r="C20" s="151"/>
      <c r="D20" s="152"/>
      <c r="E20" s="153"/>
      <c r="F20" s="151"/>
      <c r="G20" s="152"/>
      <c r="H20" s="152"/>
      <c r="I20" s="153"/>
      <c r="J20" s="151"/>
      <c r="K20" s="152"/>
      <c r="L20" s="153"/>
      <c r="M20" s="158"/>
      <c r="N20" s="158"/>
    </row>
    <row r="21" spans="2:14" ht="15.75" customHeight="1">
      <c r="B21" s="158"/>
      <c r="C21" s="151"/>
      <c r="D21" s="152"/>
      <c r="E21" s="153"/>
      <c r="F21" s="151"/>
      <c r="G21" s="152"/>
      <c r="H21" s="152"/>
      <c r="I21" s="153"/>
      <c r="J21" s="151"/>
      <c r="K21" s="152"/>
      <c r="L21" s="153"/>
      <c r="M21" s="158"/>
      <c r="N21" s="158"/>
    </row>
    <row r="22" spans="2:14" ht="15.75" customHeight="1">
      <c r="B22" s="158"/>
      <c r="C22" s="151"/>
      <c r="D22" s="152"/>
      <c r="E22" s="153"/>
      <c r="F22" s="151"/>
      <c r="G22" s="152"/>
      <c r="H22" s="152"/>
      <c r="I22" s="153"/>
      <c r="J22" s="151"/>
      <c r="K22" s="152"/>
      <c r="L22" s="153"/>
      <c r="M22" s="158"/>
      <c r="N22" s="158"/>
    </row>
    <row r="23" spans="2:14" ht="15.75" customHeight="1">
      <c r="B23" s="158"/>
      <c r="C23" s="151"/>
      <c r="D23" s="152"/>
      <c r="E23" s="153"/>
      <c r="F23" s="151"/>
      <c r="G23" s="152"/>
      <c r="H23" s="152"/>
      <c r="I23" s="153"/>
      <c r="J23" s="151"/>
      <c r="K23" s="152"/>
      <c r="L23" s="153"/>
      <c r="M23" s="158"/>
      <c r="N23" s="158"/>
    </row>
    <row r="24" spans="2:14" ht="15.75" customHeight="1">
      <c r="B24" s="158"/>
      <c r="C24" s="151"/>
      <c r="D24" s="152"/>
      <c r="E24" s="153"/>
      <c r="F24" s="151"/>
      <c r="G24" s="152"/>
      <c r="H24" s="152"/>
      <c r="I24" s="153"/>
      <c r="J24" s="151"/>
      <c r="K24" s="152"/>
      <c r="L24" s="153"/>
      <c r="M24" s="158"/>
      <c r="N24" s="158"/>
    </row>
    <row r="25" spans="2:14" ht="87.75" customHeight="1">
      <c r="B25" s="146"/>
      <c r="C25" s="154"/>
      <c r="D25" s="155"/>
      <c r="E25" s="156"/>
      <c r="F25" s="154"/>
      <c r="G25" s="155"/>
      <c r="H25" s="155"/>
      <c r="I25" s="156"/>
      <c r="J25" s="154"/>
      <c r="K25" s="155"/>
      <c r="L25" s="156"/>
      <c r="M25" s="146"/>
      <c r="N25" s="146"/>
    </row>
    <row r="26" spans="2:14" ht="15.75" customHeight="1"/>
    <row r="27" spans="2:14" ht="15.75" customHeight="1"/>
    <row r="28" spans="2:14" ht="15.75" customHeight="1"/>
    <row r="29" spans="2:14" ht="15.75" customHeight="1"/>
    <row r="30" spans="2:14" ht="15.75" customHeight="1"/>
    <row r="31" spans="2:14" ht="15.75" customHeight="1"/>
    <row r="32" spans="2: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F15:I25"/>
    <mergeCell ref="J15:L25"/>
    <mergeCell ref="M15:M25"/>
    <mergeCell ref="N15:N25"/>
    <mergeCell ref="B3:B4"/>
    <mergeCell ref="C3:C4"/>
    <mergeCell ref="B5:B6"/>
    <mergeCell ref="C5:C6"/>
    <mergeCell ref="B7:B8"/>
    <mergeCell ref="C7:C8"/>
    <mergeCell ref="B9:B10"/>
    <mergeCell ref="C9:C10"/>
    <mergeCell ref="C14:E14"/>
    <mergeCell ref="F14:I14"/>
    <mergeCell ref="J14:L14"/>
    <mergeCell ref="B15:B25"/>
    <mergeCell ref="C15:E25"/>
  </mergeCells>
  <hyperlinks>
    <hyperlink ref="O8" r:id="rId1" display="https://prnt.sc/8mJSui15oKF6"/>
    <hyperlink ref="C15" r:id="rId2" location="gid=1590535632"/>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T1000"/>
  <sheetViews>
    <sheetView workbookViewId="0"/>
  </sheetViews>
  <sheetFormatPr defaultColWidth="12.5703125" defaultRowHeight="15" customHeight="1"/>
  <cols>
    <col min="1" max="6" width="12.5703125" customWidth="1"/>
  </cols>
  <sheetData>
    <row r="1" spans="1:20" ht="15.75" customHeight="1">
      <c r="A1" s="168"/>
      <c r="B1" s="152"/>
      <c r="C1" s="152"/>
      <c r="D1" s="26"/>
      <c r="E1" s="27"/>
      <c r="F1" s="27"/>
      <c r="G1" s="27"/>
      <c r="H1" s="27"/>
      <c r="I1" s="27"/>
      <c r="J1" s="27"/>
      <c r="K1" s="27"/>
      <c r="L1" s="27"/>
      <c r="M1" s="27"/>
      <c r="N1" s="27"/>
      <c r="O1" s="27"/>
      <c r="P1" s="27"/>
      <c r="Q1" s="27"/>
      <c r="R1" s="27"/>
      <c r="S1" s="27"/>
      <c r="T1" s="27"/>
    </row>
    <row r="2" spans="1:20" ht="36" customHeight="1">
      <c r="A2" s="152"/>
      <c r="B2" s="152"/>
      <c r="C2" s="152"/>
      <c r="D2" s="26"/>
      <c r="E2" s="28" t="s">
        <v>45</v>
      </c>
      <c r="F2" s="29"/>
      <c r="G2" s="29"/>
      <c r="H2" s="29"/>
      <c r="I2" s="29"/>
      <c r="J2" s="29"/>
      <c r="K2" s="29"/>
      <c r="L2" s="27"/>
      <c r="M2" s="27"/>
      <c r="N2" s="27"/>
      <c r="O2" s="27"/>
      <c r="P2" s="27"/>
      <c r="Q2" s="27"/>
      <c r="R2" s="27"/>
      <c r="S2" s="27"/>
      <c r="T2" s="27"/>
    </row>
    <row r="3" spans="1:20" ht="36" customHeight="1">
      <c r="A3" s="152"/>
      <c r="B3" s="152"/>
      <c r="C3" s="152"/>
      <c r="D3" s="26"/>
      <c r="E3" s="169" t="s">
        <v>46</v>
      </c>
      <c r="F3" s="152"/>
      <c r="G3" s="152"/>
      <c r="H3" s="152"/>
      <c r="I3" s="152"/>
      <c r="J3" s="152"/>
      <c r="K3" s="152"/>
      <c r="L3" s="152"/>
      <c r="M3" s="152"/>
      <c r="N3" s="152"/>
      <c r="O3" s="152"/>
      <c r="P3" s="30"/>
      <c r="Q3" s="30"/>
      <c r="R3" s="30"/>
      <c r="S3" s="30"/>
      <c r="T3" s="27"/>
    </row>
    <row r="4" spans="1:20" ht="36" customHeight="1">
      <c r="A4" s="27"/>
      <c r="B4" s="27"/>
      <c r="C4" s="27"/>
      <c r="D4" s="27"/>
      <c r="E4" s="170" t="s">
        <v>47</v>
      </c>
      <c r="F4" s="152"/>
      <c r="G4" s="152"/>
      <c r="H4" s="152"/>
      <c r="I4" s="152"/>
      <c r="J4" s="152"/>
      <c r="K4" s="152"/>
      <c r="L4" s="152"/>
      <c r="M4" s="152"/>
      <c r="N4" s="152"/>
      <c r="O4" s="152"/>
      <c r="P4" s="30"/>
      <c r="Q4" s="30"/>
      <c r="R4" s="30"/>
      <c r="S4" s="30"/>
      <c r="T4" s="27"/>
    </row>
    <row r="5" spans="1:20" ht="15.75" customHeight="1">
      <c r="A5" s="31"/>
      <c r="B5" s="32"/>
      <c r="C5" s="31"/>
      <c r="D5" s="31"/>
      <c r="E5" s="31"/>
      <c r="F5" s="31"/>
      <c r="G5" s="31"/>
      <c r="H5" s="31"/>
      <c r="I5" s="31"/>
      <c r="J5" s="31"/>
      <c r="K5" s="31"/>
      <c r="L5" s="31"/>
      <c r="M5" s="31"/>
      <c r="N5" s="31"/>
      <c r="O5" s="31"/>
      <c r="P5" s="31"/>
      <c r="Q5" s="32"/>
      <c r="R5" s="31"/>
      <c r="S5" s="31"/>
      <c r="T5" s="31"/>
    </row>
    <row r="6" spans="1:20" ht="15.75" customHeight="1">
      <c r="A6" s="27"/>
      <c r="B6" s="33"/>
      <c r="C6" s="27"/>
      <c r="D6" s="27"/>
      <c r="E6" s="27"/>
      <c r="F6" s="27"/>
      <c r="G6" s="27"/>
      <c r="H6" s="27"/>
      <c r="I6" s="27"/>
      <c r="J6" s="27"/>
      <c r="K6" s="27"/>
      <c r="L6" s="27"/>
      <c r="M6" s="27"/>
      <c r="N6" s="27"/>
      <c r="O6" s="27"/>
      <c r="P6" s="27"/>
      <c r="Q6" s="27"/>
      <c r="R6" s="27"/>
      <c r="S6" s="27"/>
      <c r="T6" s="27"/>
    </row>
    <row r="7" spans="1:20" ht="15.75" customHeight="1">
      <c r="A7" s="27"/>
      <c r="B7" s="152"/>
      <c r="C7" s="152"/>
      <c r="D7" s="152"/>
      <c r="E7" s="152"/>
      <c r="F7" s="152"/>
      <c r="G7" s="152"/>
      <c r="H7" s="152"/>
      <c r="I7" s="152"/>
      <c r="J7" s="152"/>
      <c r="K7" s="152"/>
      <c r="L7" s="152"/>
      <c r="M7" s="27"/>
      <c r="N7" s="27"/>
      <c r="O7" s="27"/>
      <c r="P7" s="27"/>
      <c r="Q7" s="27"/>
      <c r="R7" s="27"/>
      <c r="S7" s="27"/>
      <c r="T7" s="27"/>
    </row>
    <row r="8" spans="1:20" ht="15.75" customHeight="1">
      <c r="A8" s="27"/>
      <c r="B8" s="152"/>
      <c r="C8" s="152"/>
      <c r="D8" s="152"/>
      <c r="E8" s="152"/>
      <c r="F8" s="152"/>
      <c r="G8" s="152"/>
      <c r="H8" s="152"/>
      <c r="I8" s="152"/>
      <c r="J8" s="152"/>
      <c r="K8" s="152"/>
      <c r="L8" s="152"/>
      <c r="M8" s="27"/>
      <c r="N8" s="27"/>
      <c r="O8" s="27"/>
      <c r="P8" s="27"/>
      <c r="Q8" s="27"/>
      <c r="R8" s="27"/>
      <c r="S8" s="27"/>
      <c r="T8" s="27"/>
    </row>
    <row r="9" spans="1:20" ht="15.75" customHeight="1">
      <c r="A9" s="27"/>
      <c r="B9" s="152"/>
      <c r="C9" s="152"/>
      <c r="D9" s="152"/>
      <c r="E9" s="152"/>
      <c r="F9" s="152"/>
      <c r="G9" s="152"/>
      <c r="H9" s="152"/>
      <c r="I9" s="152"/>
      <c r="J9" s="152"/>
      <c r="K9" s="152"/>
      <c r="L9" s="152"/>
      <c r="M9" s="27"/>
      <c r="N9" s="27"/>
      <c r="O9" s="27"/>
      <c r="P9" s="27"/>
      <c r="Q9" s="27"/>
      <c r="R9" s="27"/>
      <c r="S9" s="27"/>
      <c r="T9" s="27"/>
    </row>
    <row r="10" spans="1:20" ht="15.75" customHeight="1">
      <c r="A10" s="27"/>
      <c r="B10" s="152"/>
      <c r="C10" s="152"/>
      <c r="D10" s="152"/>
      <c r="E10" s="152"/>
      <c r="F10" s="152"/>
      <c r="G10" s="152"/>
      <c r="H10" s="152"/>
      <c r="I10" s="152"/>
      <c r="J10" s="152"/>
      <c r="K10" s="152"/>
      <c r="L10" s="152"/>
      <c r="M10" s="27"/>
      <c r="N10" s="27"/>
      <c r="O10" s="27"/>
      <c r="P10" s="27"/>
      <c r="Q10" s="27"/>
      <c r="R10" s="27"/>
      <c r="S10" s="27"/>
      <c r="T10" s="27"/>
    </row>
    <row r="11" spans="1:20" ht="15.75" customHeight="1">
      <c r="A11" s="27"/>
      <c r="B11" s="34"/>
      <c r="C11" s="27"/>
      <c r="D11" s="27"/>
      <c r="E11" s="27"/>
      <c r="F11" s="27"/>
      <c r="G11" s="27"/>
      <c r="H11" s="27"/>
      <c r="I11" s="27"/>
      <c r="J11" s="27"/>
      <c r="K11" s="27"/>
      <c r="L11" s="27"/>
      <c r="M11" s="27"/>
      <c r="N11" s="27"/>
      <c r="O11" s="27"/>
      <c r="P11" s="27"/>
      <c r="Q11" s="27"/>
      <c r="R11" s="27"/>
      <c r="S11" s="27"/>
      <c r="T11" s="27"/>
    </row>
    <row r="12" spans="1:20" ht="15.75" customHeight="1">
      <c r="A12" s="27"/>
      <c r="B12" s="27"/>
      <c r="C12" s="27"/>
      <c r="D12" s="27"/>
      <c r="E12" s="27"/>
      <c r="F12" s="27"/>
      <c r="G12" s="27"/>
      <c r="H12" s="27"/>
      <c r="I12" s="27"/>
      <c r="J12" s="27"/>
      <c r="K12" s="27"/>
      <c r="L12" s="27"/>
      <c r="M12" s="27"/>
      <c r="N12" s="27"/>
      <c r="O12" s="27"/>
      <c r="P12" s="27"/>
      <c r="Q12" s="27"/>
      <c r="R12" s="27"/>
      <c r="S12" s="27"/>
      <c r="T12" s="27"/>
    </row>
    <row r="13" spans="1:20" ht="15.75" customHeight="1">
      <c r="A13" s="27"/>
      <c r="B13" s="27"/>
      <c r="C13" s="27"/>
      <c r="D13" s="27"/>
      <c r="E13" s="27"/>
      <c r="F13" s="27"/>
      <c r="G13" s="27"/>
      <c r="H13" s="27"/>
      <c r="I13" s="27"/>
      <c r="J13" s="27"/>
      <c r="K13" s="27"/>
      <c r="L13" s="27"/>
      <c r="M13" s="27"/>
      <c r="N13" s="27"/>
      <c r="O13" s="27"/>
      <c r="P13" s="27"/>
      <c r="Q13" s="27"/>
      <c r="R13" s="27"/>
      <c r="S13" s="27"/>
      <c r="T13" s="27"/>
    </row>
    <row r="14" spans="1:20" ht="15.75" customHeight="1">
      <c r="A14" s="27"/>
      <c r="B14" s="27"/>
      <c r="C14" s="27"/>
      <c r="D14" s="27"/>
      <c r="E14" s="27"/>
      <c r="F14" s="27"/>
      <c r="G14" s="27"/>
      <c r="H14" s="27"/>
      <c r="I14" s="27"/>
      <c r="J14" s="27"/>
      <c r="K14" s="27"/>
      <c r="L14" s="27"/>
      <c r="M14" s="27"/>
      <c r="N14" s="27"/>
      <c r="O14" s="27"/>
      <c r="P14" s="27"/>
      <c r="Q14" s="27"/>
      <c r="R14" s="27"/>
      <c r="S14" s="27"/>
      <c r="T14" s="27"/>
    </row>
    <row r="15" spans="1:20" ht="15.75" customHeight="1">
      <c r="A15" s="27"/>
      <c r="B15" s="27"/>
      <c r="C15" s="27"/>
      <c r="D15" s="27"/>
      <c r="E15" s="27"/>
      <c r="F15" s="27"/>
      <c r="G15" s="27"/>
      <c r="H15" s="27"/>
      <c r="I15" s="27"/>
      <c r="J15" s="27"/>
      <c r="K15" s="27"/>
      <c r="L15" s="27"/>
      <c r="M15" s="27"/>
      <c r="N15" s="27"/>
      <c r="O15" s="27"/>
      <c r="P15" s="27"/>
      <c r="Q15" s="27"/>
      <c r="R15" s="27"/>
      <c r="S15" s="27"/>
      <c r="T15" s="27"/>
    </row>
    <row r="16" spans="1:20" ht="15.75" customHeight="1">
      <c r="A16" s="27"/>
      <c r="B16" s="27"/>
      <c r="C16" s="27"/>
      <c r="D16" s="27"/>
      <c r="E16" s="27"/>
      <c r="F16" s="27"/>
      <c r="G16" s="27"/>
      <c r="H16" s="27"/>
      <c r="I16" s="27"/>
      <c r="J16" s="27"/>
      <c r="K16" s="27"/>
      <c r="L16" s="27"/>
      <c r="M16" s="27"/>
      <c r="N16" s="27"/>
      <c r="O16" s="27"/>
      <c r="P16" s="27"/>
      <c r="Q16" s="27"/>
      <c r="R16" s="27"/>
      <c r="S16" s="27"/>
      <c r="T16" s="27"/>
    </row>
    <row r="17" spans="1:20" ht="15.75" customHeight="1">
      <c r="A17" s="27"/>
      <c r="B17" s="27"/>
      <c r="C17" s="27"/>
      <c r="D17" s="27"/>
      <c r="E17" s="27"/>
      <c r="F17" s="27"/>
      <c r="G17" s="27"/>
      <c r="H17" s="27"/>
      <c r="I17" s="27"/>
      <c r="J17" s="27"/>
      <c r="K17" s="27"/>
      <c r="L17" s="27"/>
      <c r="M17" s="27"/>
      <c r="N17" s="27"/>
      <c r="O17" s="27"/>
      <c r="P17" s="27"/>
      <c r="Q17" s="27"/>
      <c r="R17" s="27"/>
      <c r="S17" s="27"/>
      <c r="T17" s="27"/>
    </row>
    <row r="18" spans="1:20" ht="15.75" customHeight="1">
      <c r="A18" s="27"/>
      <c r="B18" s="27"/>
      <c r="C18" s="27"/>
      <c r="D18" s="27"/>
      <c r="E18" s="27"/>
      <c r="F18" s="27"/>
      <c r="G18" s="27"/>
      <c r="H18" s="27"/>
      <c r="I18" s="27"/>
      <c r="J18" s="27"/>
      <c r="K18" s="27"/>
      <c r="L18" s="27"/>
      <c r="M18" s="27"/>
      <c r="N18" s="27"/>
      <c r="O18" s="27"/>
      <c r="P18" s="27"/>
      <c r="Q18" s="27"/>
      <c r="R18" s="27"/>
      <c r="S18" s="27"/>
      <c r="T18" s="27"/>
    </row>
    <row r="19" spans="1:20" ht="15.75" customHeight="1">
      <c r="A19" s="27"/>
      <c r="B19" s="27"/>
      <c r="C19" s="27"/>
      <c r="D19" s="27"/>
      <c r="E19" s="27"/>
      <c r="F19" s="27"/>
      <c r="G19" s="27"/>
      <c r="H19" s="27"/>
      <c r="I19" s="27"/>
      <c r="J19" s="27"/>
      <c r="K19" s="27"/>
      <c r="L19" s="27"/>
      <c r="M19" s="27"/>
      <c r="N19" s="27"/>
      <c r="O19" s="27"/>
      <c r="P19" s="27"/>
      <c r="Q19" s="27"/>
      <c r="R19" s="27"/>
      <c r="S19" s="27"/>
      <c r="T19" s="27"/>
    </row>
    <row r="20" spans="1:20" ht="15.75" customHeight="1">
      <c r="A20" s="27"/>
      <c r="B20" s="27"/>
      <c r="C20" s="27"/>
      <c r="D20" s="27"/>
      <c r="E20" s="27"/>
      <c r="F20" s="27"/>
      <c r="G20" s="27"/>
      <c r="H20" s="27"/>
      <c r="I20" s="27"/>
      <c r="J20" s="27"/>
      <c r="K20" s="27"/>
      <c r="L20" s="27"/>
      <c r="M20" s="27"/>
      <c r="N20" s="27"/>
      <c r="O20" s="27"/>
      <c r="P20" s="27"/>
      <c r="Q20" s="27"/>
      <c r="R20" s="27"/>
      <c r="S20" s="27"/>
      <c r="T20" s="27"/>
    </row>
    <row r="21" spans="1:20" ht="15.75" customHeight="1">
      <c r="A21" s="27"/>
      <c r="B21" s="27"/>
      <c r="C21" s="27"/>
      <c r="D21" s="27"/>
      <c r="E21" s="27"/>
      <c r="F21" s="27"/>
      <c r="G21" s="27"/>
      <c r="H21" s="27"/>
      <c r="I21" s="27"/>
      <c r="J21" s="27"/>
      <c r="K21" s="27"/>
      <c r="L21" s="27"/>
      <c r="M21" s="27"/>
      <c r="N21" s="27"/>
      <c r="O21" s="27"/>
      <c r="P21" s="27"/>
      <c r="Q21" s="27"/>
      <c r="R21" s="27"/>
      <c r="S21" s="27"/>
      <c r="T21" s="27"/>
    </row>
    <row r="22" spans="1:20" ht="15.75" customHeight="1">
      <c r="A22" s="27"/>
      <c r="B22" s="27"/>
      <c r="C22" s="27"/>
      <c r="D22" s="27"/>
      <c r="E22" s="27"/>
      <c r="F22" s="27"/>
      <c r="G22" s="27"/>
      <c r="H22" s="27"/>
      <c r="I22" s="27"/>
      <c r="J22" s="27"/>
      <c r="K22" s="27"/>
      <c r="L22" s="27"/>
      <c r="M22" s="27"/>
      <c r="N22" s="27"/>
      <c r="O22" s="27"/>
      <c r="P22" s="27"/>
      <c r="Q22" s="27"/>
      <c r="R22" s="27"/>
      <c r="S22" s="27"/>
      <c r="T22" s="27"/>
    </row>
    <row r="23" spans="1:20" ht="15.75" customHeight="1">
      <c r="A23" s="27"/>
      <c r="B23" s="27"/>
      <c r="C23" s="27"/>
      <c r="D23" s="27"/>
      <c r="E23" s="27"/>
      <c r="F23" s="27"/>
      <c r="G23" s="27"/>
      <c r="H23" s="27"/>
      <c r="I23" s="27"/>
      <c r="J23" s="27"/>
      <c r="K23" s="27"/>
      <c r="L23" s="27"/>
      <c r="M23" s="27"/>
      <c r="N23" s="27"/>
      <c r="O23" s="27"/>
      <c r="P23" s="27"/>
      <c r="Q23" s="27"/>
      <c r="R23" s="27"/>
      <c r="S23" s="27"/>
      <c r="T23" s="27"/>
    </row>
    <row r="24" spans="1:20" ht="15.75" customHeight="1">
      <c r="A24" s="27"/>
      <c r="B24" s="27"/>
      <c r="C24" s="27"/>
      <c r="D24" s="27"/>
      <c r="E24" s="27"/>
      <c r="F24" s="27"/>
      <c r="G24" s="27"/>
      <c r="H24" s="27"/>
      <c r="I24" s="27"/>
      <c r="J24" s="27"/>
      <c r="K24" s="27"/>
      <c r="L24" s="27"/>
      <c r="M24" s="27"/>
      <c r="N24" s="27"/>
      <c r="O24" s="27"/>
      <c r="P24" s="27"/>
      <c r="Q24" s="27"/>
      <c r="R24" s="27"/>
      <c r="S24" s="27"/>
      <c r="T24" s="27"/>
    </row>
    <row r="25" spans="1:20" ht="15.75" customHeight="1">
      <c r="A25" s="27"/>
      <c r="B25" s="27"/>
      <c r="C25" s="27"/>
      <c r="D25" s="27"/>
      <c r="E25" s="27"/>
      <c r="F25" s="27"/>
      <c r="G25" s="27"/>
      <c r="H25" s="27"/>
      <c r="I25" s="27"/>
      <c r="J25" s="27"/>
      <c r="K25" s="27"/>
      <c r="L25" s="27"/>
      <c r="M25" s="27"/>
      <c r="N25" s="27"/>
      <c r="O25" s="27"/>
      <c r="P25" s="27"/>
      <c r="Q25" s="27"/>
      <c r="R25" s="27"/>
      <c r="S25" s="27"/>
      <c r="T25" s="27"/>
    </row>
    <row r="26" spans="1:20" ht="15.75" customHeight="1">
      <c r="A26" s="27"/>
      <c r="B26" s="27"/>
      <c r="C26" s="27"/>
      <c r="D26" s="27"/>
      <c r="E26" s="27"/>
      <c r="F26" s="27"/>
      <c r="G26" s="27"/>
      <c r="H26" s="27"/>
      <c r="I26" s="27"/>
      <c r="J26" s="27"/>
      <c r="K26" s="27"/>
      <c r="L26" s="27"/>
      <c r="M26" s="27"/>
      <c r="N26" s="27"/>
      <c r="O26" s="27"/>
      <c r="P26" s="27"/>
      <c r="Q26" s="27"/>
      <c r="R26" s="27"/>
      <c r="S26" s="27"/>
      <c r="T26" s="27"/>
    </row>
    <row r="27" spans="1:20" ht="15.75" customHeight="1">
      <c r="A27" s="27"/>
      <c r="B27" s="27"/>
      <c r="C27" s="27"/>
      <c r="D27" s="27"/>
      <c r="E27" s="27"/>
      <c r="F27" s="27"/>
      <c r="G27" s="27"/>
      <c r="H27" s="27"/>
      <c r="I27" s="27"/>
      <c r="J27" s="27"/>
      <c r="K27" s="27"/>
      <c r="L27" s="27"/>
      <c r="M27" s="27"/>
      <c r="N27" s="27"/>
      <c r="O27" s="27"/>
      <c r="P27" s="27"/>
      <c r="Q27" s="27"/>
      <c r="R27" s="27"/>
      <c r="S27" s="27"/>
      <c r="T27" s="27"/>
    </row>
    <row r="28" spans="1:20" ht="15.75" customHeight="1">
      <c r="A28" s="27"/>
      <c r="B28" s="27"/>
      <c r="C28" s="27"/>
      <c r="D28" s="27"/>
      <c r="E28" s="27"/>
      <c r="F28" s="27"/>
      <c r="G28" s="27"/>
      <c r="H28" s="27"/>
      <c r="I28" s="27"/>
      <c r="J28" s="27"/>
      <c r="K28" s="27"/>
      <c r="L28" s="27"/>
      <c r="M28" s="27"/>
      <c r="N28" s="27"/>
      <c r="O28" s="27"/>
      <c r="P28" s="27"/>
      <c r="Q28" s="27"/>
      <c r="R28" s="27"/>
      <c r="S28" s="27"/>
      <c r="T28" s="27"/>
    </row>
    <row r="29" spans="1:20" ht="15.75" customHeight="1">
      <c r="A29" s="27"/>
      <c r="B29" s="27"/>
      <c r="C29" s="27"/>
      <c r="D29" s="27"/>
      <c r="E29" s="27"/>
      <c r="F29" s="27"/>
      <c r="G29" s="27"/>
      <c r="H29" s="27"/>
      <c r="I29" s="27"/>
      <c r="J29" s="27"/>
      <c r="K29" s="27"/>
      <c r="L29" s="27"/>
      <c r="M29" s="27"/>
      <c r="N29" s="27"/>
      <c r="O29" s="27"/>
      <c r="P29" s="27"/>
      <c r="Q29" s="27"/>
      <c r="R29" s="27"/>
      <c r="S29" s="27"/>
      <c r="T29" s="27"/>
    </row>
    <row r="30" spans="1:20" ht="15.75" customHeight="1">
      <c r="A30" s="27"/>
      <c r="B30" s="27"/>
      <c r="C30" s="27"/>
      <c r="D30" s="27"/>
      <c r="E30" s="27"/>
      <c r="F30" s="27"/>
      <c r="G30" s="27"/>
      <c r="H30" s="27"/>
      <c r="I30" s="27"/>
      <c r="J30" s="27"/>
      <c r="K30" s="27"/>
      <c r="L30" s="27"/>
      <c r="M30" s="27"/>
      <c r="N30" s="27"/>
      <c r="O30" s="27"/>
      <c r="P30" s="27"/>
      <c r="Q30" s="27"/>
      <c r="R30" s="27"/>
      <c r="S30" s="27"/>
      <c r="T30" s="27"/>
    </row>
    <row r="31" spans="1:20" ht="15.75" customHeight="1">
      <c r="A31" s="27"/>
      <c r="B31" s="27"/>
      <c r="C31" s="27"/>
      <c r="D31" s="27"/>
      <c r="E31" s="27"/>
      <c r="F31" s="27"/>
      <c r="G31" s="27"/>
      <c r="H31" s="27"/>
      <c r="I31" s="27"/>
      <c r="J31" s="27"/>
      <c r="K31" s="27"/>
      <c r="L31" s="27"/>
      <c r="M31" s="27"/>
      <c r="N31" s="27"/>
      <c r="O31" s="27"/>
      <c r="P31" s="27"/>
      <c r="Q31" s="27"/>
      <c r="R31" s="27"/>
      <c r="S31" s="27"/>
      <c r="T31" s="27"/>
    </row>
    <row r="32" spans="1:20" ht="15.75" customHeight="1">
      <c r="A32" s="27"/>
      <c r="B32" s="27"/>
      <c r="C32" s="27"/>
      <c r="D32" s="27"/>
      <c r="E32" s="27"/>
      <c r="F32" s="27"/>
      <c r="G32" s="27"/>
      <c r="H32" s="27"/>
      <c r="I32" s="27"/>
      <c r="J32" s="27"/>
      <c r="K32" s="27"/>
      <c r="L32" s="27"/>
      <c r="M32" s="27"/>
      <c r="N32" s="27"/>
      <c r="O32" s="27"/>
      <c r="P32" s="27"/>
      <c r="Q32" s="27"/>
      <c r="R32" s="27"/>
      <c r="S32" s="27"/>
      <c r="T32" s="27"/>
    </row>
    <row r="33" spans="1:20" ht="15.75" customHeight="1">
      <c r="A33" s="27"/>
      <c r="B33" s="27"/>
      <c r="C33" s="27"/>
      <c r="D33" s="27"/>
      <c r="E33" s="27"/>
      <c r="F33" s="27"/>
      <c r="G33" s="27"/>
      <c r="H33" s="27"/>
      <c r="I33" s="27"/>
      <c r="J33" s="27"/>
      <c r="K33" s="27"/>
      <c r="L33" s="27"/>
      <c r="M33" s="27"/>
      <c r="N33" s="27"/>
      <c r="O33" s="27"/>
      <c r="P33" s="27"/>
      <c r="Q33" s="27"/>
      <c r="R33" s="27"/>
      <c r="S33" s="27"/>
      <c r="T33" s="27"/>
    </row>
    <row r="34" spans="1:20" ht="15.75" customHeight="1">
      <c r="A34" s="27"/>
      <c r="B34" s="27"/>
      <c r="C34" s="27"/>
      <c r="D34" s="27"/>
      <c r="E34" s="27"/>
      <c r="F34" s="27"/>
      <c r="G34" s="27"/>
      <c r="H34" s="27"/>
      <c r="I34" s="27"/>
      <c r="J34" s="27"/>
      <c r="K34" s="27"/>
      <c r="L34" s="27"/>
      <c r="M34" s="27"/>
      <c r="N34" s="27"/>
      <c r="O34" s="27"/>
      <c r="P34" s="27"/>
      <c r="Q34" s="27"/>
      <c r="R34" s="27"/>
      <c r="S34" s="27"/>
      <c r="T34" s="27"/>
    </row>
    <row r="35" spans="1:20" ht="15.75" customHeight="1">
      <c r="A35" s="27"/>
      <c r="B35" s="27"/>
      <c r="C35" s="27"/>
      <c r="D35" s="27"/>
      <c r="E35" s="27"/>
      <c r="F35" s="27"/>
      <c r="G35" s="27"/>
      <c r="H35" s="27"/>
      <c r="I35" s="27"/>
      <c r="J35" s="27"/>
      <c r="K35" s="27"/>
      <c r="L35" s="27"/>
      <c r="M35" s="27"/>
      <c r="N35" s="27"/>
      <c r="O35" s="27"/>
      <c r="P35" s="27"/>
      <c r="Q35" s="27"/>
      <c r="R35" s="27"/>
      <c r="S35" s="27"/>
      <c r="T35" s="27"/>
    </row>
    <row r="36" spans="1:20" ht="15.75" customHeight="1">
      <c r="A36" s="27"/>
      <c r="B36" s="27"/>
      <c r="C36" s="27"/>
      <c r="D36" s="27"/>
      <c r="E36" s="27"/>
      <c r="F36" s="27"/>
      <c r="G36" s="27"/>
      <c r="H36" s="27"/>
      <c r="I36" s="27"/>
      <c r="J36" s="27"/>
      <c r="K36" s="27"/>
      <c r="L36" s="27"/>
      <c r="M36" s="27"/>
      <c r="N36" s="27"/>
      <c r="O36" s="27"/>
      <c r="P36" s="27"/>
      <c r="Q36" s="27"/>
      <c r="R36" s="27"/>
      <c r="S36" s="27"/>
      <c r="T36" s="27"/>
    </row>
    <row r="37" spans="1:20" ht="15.75" customHeight="1">
      <c r="A37" s="27"/>
      <c r="B37" s="27"/>
      <c r="C37" s="27"/>
      <c r="D37" s="27"/>
      <c r="E37" s="27"/>
      <c r="F37" s="27"/>
      <c r="G37" s="27"/>
      <c r="H37" s="27"/>
      <c r="I37" s="27"/>
      <c r="J37" s="27"/>
      <c r="K37" s="27"/>
      <c r="L37" s="27"/>
      <c r="M37" s="27"/>
      <c r="N37" s="27"/>
      <c r="O37" s="27"/>
      <c r="P37" s="27"/>
      <c r="Q37" s="27"/>
      <c r="R37" s="27"/>
      <c r="S37" s="27"/>
      <c r="T37" s="27"/>
    </row>
    <row r="38" spans="1:20" ht="15.75" customHeight="1">
      <c r="A38" s="27"/>
      <c r="B38" s="27"/>
      <c r="C38" s="27"/>
      <c r="D38" s="27"/>
      <c r="E38" s="27"/>
      <c r="F38" s="27"/>
      <c r="G38" s="27"/>
      <c r="H38" s="27"/>
      <c r="I38" s="27"/>
      <c r="J38" s="27"/>
      <c r="K38" s="27"/>
      <c r="L38" s="27"/>
      <c r="M38" s="27"/>
      <c r="N38" s="27"/>
      <c r="O38" s="27"/>
      <c r="P38" s="27"/>
      <c r="Q38" s="27"/>
      <c r="R38" s="27"/>
      <c r="S38" s="27"/>
      <c r="T38" s="27"/>
    </row>
    <row r="39" spans="1:20" ht="15.75" customHeight="1">
      <c r="A39" s="27"/>
      <c r="B39" s="27"/>
      <c r="C39" s="27"/>
      <c r="D39" s="27"/>
      <c r="E39" s="27"/>
      <c r="F39" s="27"/>
      <c r="G39" s="27"/>
      <c r="H39" s="27"/>
      <c r="I39" s="27"/>
      <c r="J39" s="27"/>
      <c r="K39" s="27"/>
      <c r="L39" s="27"/>
      <c r="M39" s="27"/>
      <c r="N39" s="27"/>
      <c r="O39" s="27"/>
      <c r="P39" s="27"/>
      <c r="Q39" s="27"/>
      <c r="R39" s="27"/>
      <c r="S39" s="27"/>
      <c r="T39" s="27"/>
    </row>
    <row r="40" spans="1:20" ht="15.75" customHeight="1">
      <c r="A40" s="27"/>
      <c r="B40" s="27"/>
      <c r="C40" s="27"/>
      <c r="D40" s="27"/>
      <c r="E40" s="27"/>
      <c r="F40" s="27"/>
      <c r="G40" s="27"/>
      <c r="H40" s="27"/>
      <c r="I40" s="27"/>
      <c r="J40" s="27"/>
      <c r="K40" s="27"/>
      <c r="L40" s="27"/>
      <c r="M40" s="27"/>
      <c r="N40" s="27"/>
      <c r="O40" s="27"/>
      <c r="P40" s="27"/>
      <c r="Q40" s="27"/>
      <c r="R40" s="27"/>
      <c r="S40" s="27"/>
      <c r="T40" s="27"/>
    </row>
    <row r="41" spans="1:20" ht="15.75" customHeight="1">
      <c r="A41" s="27"/>
      <c r="B41" s="27"/>
      <c r="C41" s="27"/>
      <c r="D41" s="27"/>
      <c r="E41" s="27"/>
      <c r="F41" s="27"/>
      <c r="G41" s="27"/>
      <c r="H41" s="27"/>
      <c r="I41" s="27"/>
      <c r="J41" s="27"/>
      <c r="K41" s="27"/>
      <c r="L41" s="27"/>
      <c r="M41" s="27"/>
      <c r="N41" s="27"/>
      <c r="O41" s="27"/>
      <c r="P41" s="27"/>
      <c r="Q41" s="27"/>
      <c r="R41" s="27"/>
      <c r="S41" s="27"/>
      <c r="T41" s="27"/>
    </row>
    <row r="42" spans="1:20" ht="15.75" customHeight="1">
      <c r="A42" s="27"/>
      <c r="B42" s="27"/>
      <c r="C42" s="27"/>
      <c r="D42" s="27"/>
      <c r="E42" s="27"/>
      <c r="F42" s="27"/>
      <c r="G42" s="27"/>
      <c r="H42" s="27"/>
      <c r="I42" s="27"/>
      <c r="J42" s="27"/>
      <c r="K42" s="27"/>
      <c r="L42" s="27"/>
      <c r="M42" s="27"/>
      <c r="N42" s="27"/>
      <c r="O42" s="27"/>
      <c r="P42" s="27"/>
      <c r="Q42" s="27"/>
      <c r="R42" s="27"/>
      <c r="S42" s="27"/>
      <c r="T42" s="27"/>
    </row>
    <row r="43" spans="1:20" ht="15.75" customHeight="1">
      <c r="A43" s="27"/>
      <c r="B43" s="27"/>
      <c r="C43" s="27"/>
      <c r="D43" s="27"/>
      <c r="E43" s="27"/>
      <c r="F43" s="27"/>
      <c r="G43" s="27"/>
      <c r="H43" s="27"/>
      <c r="I43" s="27"/>
      <c r="J43" s="27"/>
      <c r="K43" s="27"/>
      <c r="L43" s="27"/>
      <c r="M43" s="27"/>
      <c r="N43" s="27"/>
      <c r="O43" s="27"/>
      <c r="P43" s="27"/>
      <c r="Q43" s="27"/>
      <c r="R43" s="27"/>
      <c r="S43" s="27"/>
      <c r="T43" s="27"/>
    </row>
    <row r="44" spans="1:20" ht="15.75" customHeight="1">
      <c r="A44" s="27"/>
      <c r="B44" s="27"/>
      <c r="C44" s="27"/>
      <c r="D44" s="27"/>
      <c r="E44" s="27"/>
      <c r="F44" s="27"/>
      <c r="G44" s="27"/>
      <c r="H44" s="27"/>
      <c r="I44" s="27"/>
      <c r="J44" s="27"/>
      <c r="K44" s="27"/>
      <c r="L44" s="27"/>
      <c r="M44" s="27"/>
      <c r="N44" s="27"/>
      <c r="O44" s="27"/>
      <c r="P44" s="27"/>
      <c r="Q44" s="27"/>
      <c r="R44" s="27"/>
      <c r="S44" s="27"/>
      <c r="T44" s="27"/>
    </row>
    <row r="45" spans="1:20" ht="15.75" customHeight="1">
      <c r="A45" s="27"/>
      <c r="B45" s="27"/>
      <c r="C45" s="27"/>
      <c r="D45" s="27"/>
      <c r="E45" s="27"/>
      <c r="F45" s="27"/>
      <c r="G45" s="27"/>
      <c r="H45" s="27"/>
      <c r="I45" s="27"/>
      <c r="J45" s="27"/>
      <c r="K45" s="27"/>
      <c r="L45" s="27"/>
      <c r="M45" s="27"/>
      <c r="N45" s="27"/>
      <c r="O45" s="27"/>
      <c r="P45" s="27"/>
      <c r="Q45" s="27"/>
      <c r="R45" s="27"/>
      <c r="S45" s="27"/>
      <c r="T45" s="27"/>
    </row>
    <row r="46" spans="1:20" ht="15.75" customHeight="1">
      <c r="A46" s="27"/>
      <c r="B46" s="27"/>
      <c r="C46" s="27"/>
      <c r="D46" s="27"/>
      <c r="E46" s="27"/>
      <c r="F46" s="27"/>
      <c r="G46" s="27"/>
      <c r="H46" s="27"/>
      <c r="I46" s="27"/>
      <c r="J46" s="27"/>
      <c r="K46" s="27"/>
      <c r="L46" s="27"/>
      <c r="M46" s="27"/>
      <c r="N46" s="27"/>
      <c r="O46" s="27"/>
      <c r="P46" s="27"/>
      <c r="Q46" s="27"/>
      <c r="R46" s="27"/>
      <c r="S46" s="27"/>
      <c r="T46" s="27"/>
    </row>
    <row r="47" spans="1:20" ht="15.75" customHeight="1">
      <c r="A47" s="27"/>
      <c r="B47" s="27"/>
      <c r="C47" s="27"/>
      <c r="D47" s="27"/>
      <c r="E47" s="27"/>
      <c r="F47" s="27"/>
      <c r="G47" s="27"/>
      <c r="H47" s="27"/>
      <c r="I47" s="27"/>
      <c r="J47" s="27"/>
      <c r="K47" s="27"/>
      <c r="L47" s="27"/>
      <c r="M47" s="27"/>
      <c r="N47" s="27"/>
      <c r="O47" s="27"/>
      <c r="P47" s="27"/>
      <c r="Q47" s="27"/>
      <c r="R47" s="27"/>
      <c r="S47" s="27"/>
      <c r="T47" s="27"/>
    </row>
    <row r="48" spans="1:20" ht="15.75" customHeight="1">
      <c r="A48" s="27"/>
      <c r="B48" s="27"/>
      <c r="C48" s="27"/>
      <c r="D48" s="27"/>
      <c r="E48" s="27"/>
      <c r="F48" s="27"/>
      <c r="G48" s="27"/>
      <c r="H48" s="27"/>
      <c r="I48" s="27"/>
      <c r="J48" s="27"/>
      <c r="K48" s="27"/>
      <c r="L48" s="27"/>
      <c r="M48" s="27"/>
      <c r="N48" s="27"/>
      <c r="O48" s="27"/>
      <c r="P48" s="27"/>
      <c r="Q48" s="27"/>
      <c r="R48" s="27"/>
      <c r="S48" s="27"/>
      <c r="T48" s="27"/>
    </row>
    <row r="49" spans="1:20" ht="15.75" customHeight="1">
      <c r="A49" s="27"/>
      <c r="B49" s="27"/>
      <c r="C49" s="27"/>
      <c r="D49" s="27"/>
      <c r="E49" s="27"/>
      <c r="F49" s="27"/>
      <c r="G49" s="27"/>
      <c r="H49" s="27"/>
      <c r="I49" s="27"/>
      <c r="J49" s="27"/>
      <c r="K49" s="27"/>
      <c r="L49" s="27"/>
      <c r="M49" s="27"/>
      <c r="N49" s="27"/>
      <c r="O49" s="27"/>
      <c r="P49" s="27"/>
      <c r="Q49" s="27"/>
      <c r="R49" s="27"/>
      <c r="S49" s="27"/>
      <c r="T49" s="27"/>
    </row>
    <row r="50" spans="1:20" ht="15.75" customHeight="1"/>
    <row r="51" spans="1:20" ht="15.75" customHeight="1"/>
    <row r="52" spans="1:20" ht="15.75" customHeight="1"/>
    <row r="53" spans="1:20" ht="15.75" customHeight="1"/>
    <row r="54" spans="1:20" ht="15.75" customHeight="1"/>
    <row r="55" spans="1:20" ht="15.75" customHeight="1"/>
    <row r="56" spans="1:20" ht="15.75" customHeight="1"/>
    <row r="57" spans="1:20" ht="15.75" customHeight="1"/>
    <row r="58" spans="1:20" ht="15.75" customHeight="1"/>
    <row r="59" spans="1:20" ht="15.75" customHeight="1"/>
    <row r="60" spans="1:20" ht="15.75" customHeight="1"/>
    <row r="61" spans="1:20" ht="15.75" customHeight="1"/>
    <row r="62" spans="1:20" ht="15.75" customHeight="1"/>
    <row r="63" spans="1:20" ht="15.75" customHeight="1"/>
    <row r="64" spans="1:2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C3"/>
    <mergeCell ref="E3:O3"/>
    <mergeCell ref="E4:O4"/>
    <mergeCell ref="B7:L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sheetPr>
    <outlinePr summaryBelow="0" summaryRight="0"/>
  </sheetPr>
  <dimension ref="A1:U1000"/>
  <sheetViews>
    <sheetView workbookViewId="0"/>
  </sheetViews>
  <sheetFormatPr defaultColWidth="12.5703125" defaultRowHeight="15" customHeight="1"/>
  <cols>
    <col min="1" max="21" width="12.140625" customWidth="1"/>
  </cols>
  <sheetData>
    <row r="1" spans="1:21" ht="15.75" customHeight="1">
      <c r="A1" s="172" t="s">
        <v>48</v>
      </c>
      <c r="B1" s="152"/>
      <c r="C1" s="152"/>
      <c r="D1" s="152"/>
      <c r="E1" s="152"/>
      <c r="F1" s="152"/>
      <c r="G1" s="152"/>
      <c r="H1" s="152"/>
      <c r="I1" s="152"/>
      <c r="J1" s="152"/>
      <c r="K1" s="152"/>
      <c r="L1" s="152"/>
      <c r="M1" s="152"/>
    </row>
    <row r="2" spans="1:21" ht="28.5" customHeight="1">
      <c r="A2" s="171" t="s">
        <v>49</v>
      </c>
      <c r="B2" s="152"/>
      <c r="C2" s="152"/>
      <c r="D2" s="152"/>
      <c r="E2" s="152"/>
      <c r="F2" s="152"/>
      <c r="G2" s="152"/>
      <c r="H2" s="152"/>
      <c r="I2" s="152"/>
      <c r="J2" s="152"/>
      <c r="K2" s="152"/>
      <c r="L2" s="152"/>
      <c r="M2" s="152"/>
    </row>
    <row r="3" spans="1:21" ht="33" customHeight="1">
      <c r="A3" s="173" t="s">
        <v>50</v>
      </c>
      <c r="B3" s="152"/>
      <c r="C3" s="152"/>
      <c r="D3" s="152"/>
      <c r="E3" s="152"/>
      <c r="F3" s="152"/>
      <c r="G3" s="152"/>
      <c r="H3" s="152"/>
      <c r="I3" s="152"/>
      <c r="J3" s="152"/>
      <c r="K3" s="152"/>
      <c r="L3" s="152"/>
      <c r="M3" s="152"/>
    </row>
    <row r="4" spans="1:21" ht="33" customHeight="1">
      <c r="A4" s="173" t="s">
        <v>51</v>
      </c>
      <c r="B4" s="152"/>
      <c r="C4" s="152"/>
      <c r="D4" s="152"/>
      <c r="E4" s="152"/>
      <c r="F4" s="152"/>
      <c r="G4" s="152"/>
      <c r="H4" s="152"/>
      <c r="I4" s="152"/>
      <c r="J4" s="152"/>
      <c r="K4" s="152"/>
      <c r="L4" s="152"/>
      <c r="M4" s="152"/>
    </row>
    <row r="5" spans="1:21" ht="33.75" customHeight="1">
      <c r="A5" s="171" t="s">
        <v>52</v>
      </c>
      <c r="B5" s="152"/>
      <c r="C5" s="152"/>
      <c r="D5" s="152"/>
      <c r="E5" s="152"/>
      <c r="F5" s="152"/>
      <c r="G5" s="152"/>
      <c r="H5" s="152"/>
      <c r="I5" s="152"/>
      <c r="J5" s="152"/>
      <c r="K5" s="152"/>
      <c r="L5" s="152"/>
      <c r="M5" s="152"/>
    </row>
    <row r="6" spans="1:21" ht="66" customHeight="1">
      <c r="A6" s="168" t="s">
        <v>53</v>
      </c>
      <c r="B6" s="152"/>
      <c r="C6" s="152"/>
      <c r="D6" s="152"/>
      <c r="E6" s="152"/>
      <c r="F6" s="152"/>
      <c r="G6" s="152"/>
      <c r="H6" s="152"/>
      <c r="I6" s="152"/>
      <c r="J6" s="152"/>
      <c r="K6" s="152"/>
      <c r="L6" s="152"/>
      <c r="M6" s="152"/>
      <c r="N6" s="35"/>
      <c r="O6" s="35"/>
      <c r="P6" s="35"/>
      <c r="Q6" s="35"/>
      <c r="R6" s="35"/>
      <c r="S6" s="35"/>
      <c r="T6" s="35"/>
      <c r="U6" s="35"/>
    </row>
    <row r="7" spans="1:21" ht="66" customHeight="1">
      <c r="A7" s="168" t="s">
        <v>54</v>
      </c>
      <c r="B7" s="152"/>
      <c r="C7" s="152"/>
      <c r="D7" s="152"/>
      <c r="E7" s="152"/>
      <c r="F7" s="152"/>
      <c r="G7" s="152"/>
      <c r="H7" s="152"/>
      <c r="I7" s="152"/>
      <c r="J7" s="152"/>
      <c r="K7" s="152"/>
      <c r="L7" s="152"/>
      <c r="M7" s="152"/>
      <c r="N7" s="35"/>
      <c r="O7" s="35"/>
      <c r="P7" s="35"/>
      <c r="Q7" s="35"/>
      <c r="R7" s="35"/>
      <c r="S7" s="35"/>
      <c r="T7" s="35"/>
      <c r="U7" s="35"/>
    </row>
    <row r="8" spans="1:21" ht="36.75" customHeight="1">
      <c r="A8" s="168" t="s">
        <v>55</v>
      </c>
      <c r="B8" s="152"/>
      <c r="C8" s="152"/>
      <c r="D8" s="152"/>
      <c r="E8" s="152"/>
      <c r="F8" s="152"/>
      <c r="G8" s="152"/>
      <c r="H8" s="152"/>
      <c r="I8" s="152"/>
      <c r="J8" s="152"/>
      <c r="K8" s="152"/>
      <c r="L8" s="152"/>
      <c r="M8" s="152"/>
      <c r="N8" s="35"/>
      <c r="O8" s="35"/>
      <c r="P8" s="35"/>
      <c r="Q8" s="35"/>
      <c r="R8" s="35"/>
      <c r="S8" s="35"/>
      <c r="T8" s="35"/>
      <c r="U8" s="35"/>
    </row>
    <row r="9" spans="1:21" ht="26.25" customHeight="1">
      <c r="A9" s="171" t="s">
        <v>56</v>
      </c>
      <c r="B9" s="152"/>
      <c r="C9" s="152"/>
      <c r="D9" s="152"/>
      <c r="E9" s="152"/>
      <c r="F9" s="152"/>
      <c r="G9" s="152"/>
      <c r="H9" s="152"/>
      <c r="I9" s="152"/>
      <c r="J9" s="152"/>
      <c r="K9" s="152"/>
      <c r="L9" s="152"/>
      <c r="M9" s="152"/>
    </row>
    <row r="10" spans="1:21" ht="64.5" customHeight="1">
      <c r="A10" s="168" t="s">
        <v>57</v>
      </c>
      <c r="B10" s="152"/>
      <c r="C10" s="152"/>
      <c r="D10" s="152"/>
      <c r="E10" s="152"/>
      <c r="F10" s="152"/>
      <c r="G10" s="152"/>
      <c r="H10" s="152"/>
      <c r="I10" s="152"/>
      <c r="J10" s="152"/>
      <c r="K10" s="152"/>
      <c r="L10" s="152"/>
      <c r="M10" s="152"/>
      <c r="N10" s="35"/>
      <c r="O10" s="35"/>
      <c r="P10" s="35"/>
      <c r="Q10" s="35"/>
      <c r="R10" s="35"/>
      <c r="S10" s="35"/>
      <c r="T10" s="35"/>
      <c r="U10" s="35"/>
    </row>
    <row r="11" spans="1:21" ht="87" customHeight="1">
      <c r="A11" s="26" t="s">
        <v>58</v>
      </c>
      <c r="B11" s="26"/>
      <c r="C11" s="26"/>
      <c r="D11" s="26"/>
      <c r="E11" s="26"/>
      <c r="F11" s="26"/>
      <c r="G11" s="26"/>
      <c r="H11" s="26"/>
      <c r="I11" s="26"/>
      <c r="J11" s="168"/>
      <c r="K11" s="152"/>
      <c r="L11" s="152"/>
      <c r="M11" s="152"/>
      <c r="N11" s="35"/>
      <c r="O11" s="35"/>
      <c r="P11" s="35"/>
      <c r="Q11" s="35"/>
      <c r="R11" s="35"/>
      <c r="S11" s="35"/>
      <c r="T11" s="35"/>
      <c r="U11" s="35"/>
    </row>
    <row r="12" spans="1:21" ht="15.75" customHeight="1"/>
    <row r="13" spans="1:21" ht="15.75" customHeight="1"/>
    <row r="14" spans="1:21" ht="15.75" customHeight="1"/>
    <row r="15" spans="1:21" ht="15.75" customHeight="1"/>
    <row r="16" spans="1:2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A8:M8"/>
    <mergeCell ref="A9:M9"/>
    <mergeCell ref="A10:M10"/>
    <mergeCell ref="J11:M11"/>
    <mergeCell ref="A1:M1"/>
    <mergeCell ref="A2:M2"/>
    <mergeCell ref="A3:M3"/>
    <mergeCell ref="A4:M4"/>
    <mergeCell ref="A5:M5"/>
    <mergeCell ref="A6:M6"/>
    <mergeCell ref="A7:M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outlinePr summaryBelow="0" summaryRight="0"/>
  </sheetPr>
  <dimension ref="A1:U1000"/>
  <sheetViews>
    <sheetView topLeftCell="A25" workbookViewId="0">
      <selection sqref="A1:J1"/>
    </sheetView>
  </sheetViews>
  <sheetFormatPr defaultColWidth="12.5703125" defaultRowHeight="15" customHeight="1"/>
  <cols>
    <col min="1" max="6" width="12.5703125" customWidth="1"/>
  </cols>
  <sheetData>
    <row r="1" spans="1:21" ht="15.75" customHeight="1">
      <c r="A1" s="176" t="s">
        <v>59</v>
      </c>
      <c r="B1" s="152"/>
      <c r="C1" s="152"/>
      <c r="D1" s="152"/>
      <c r="E1" s="152"/>
      <c r="F1" s="152"/>
      <c r="G1" s="152"/>
      <c r="H1" s="152"/>
      <c r="I1" s="152"/>
      <c r="J1" s="152"/>
      <c r="K1" s="36"/>
      <c r="L1" s="36"/>
      <c r="M1" s="36"/>
      <c r="N1" s="36"/>
    </row>
    <row r="2" spans="1:21" ht="15.75" customHeight="1">
      <c r="A2" s="177" t="s">
        <v>60</v>
      </c>
      <c r="B2" s="152"/>
      <c r="C2" s="152"/>
      <c r="D2" s="152"/>
      <c r="E2" s="152"/>
      <c r="F2" s="152"/>
      <c r="G2" s="152"/>
      <c r="H2" s="152"/>
      <c r="I2" s="152"/>
      <c r="J2" s="152"/>
      <c r="K2" s="37"/>
      <c r="L2" s="37"/>
      <c r="M2" s="37"/>
      <c r="N2" s="37"/>
    </row>
    <row r="3" spans="1:21" ht="15.75" customHeight="1">
      <c r="A3" s="178" t="s">
        <v>61</v>
      </c>
      <c r="B3" s="152"/>
      <c r="C3" s="152"/>
      <c r="D3" s="152"/>
      <c r="E3" s="152"/>
      <c r="F3" s="152"/>
      <c r="G3" s="152"/>
      <c r="H3" s="152"/>
      <c r="I3" s="152"/>
      <c r="J3" s="152"/>
      <c r="K3" s="39"/>
      <c r="L3" s="39"/>
      <c r="M3" s="39"/>
      <c r="N3" s="39"/>
    </row>
    <row r="4" spans="1:21" ht="15.75" customHeight="1">
      <c r="A4" s="177" t="s">
        <v>62</v>
      </c>
      <c r="B4" s="152"/>
      <c r="C4" s="152"/>
      <c r="D4" s="152"/>
      <c r="E4" s="152"/>
      <c r="F4" s="152"/>
      <c r="G4" s="152"/>
      <c r="H4" s="152"/>
      <c r="I4" s="152"/>
      <c r="J4" s="152"/>
      <c r="K4" s="37"/>
      <c r="L4" s="37"/>
      <c r="M4" s="37"/>
      <c r="N4" s="37"/>
    </row>
    <row r="5" spans="1:21" ht="93" customHeight="1">
      <c r="A5" s="168" t="s">
        <v>63</v>
      </c>
      <c r="B5" s="152"/>
      <c r="C5" s="152"/>
      <c r="D5" s="152"/>
      <c r="E5" s="152"/>
      <c r="F5" s="152"/>
      <c r="G5" s="152"/>
      <c r="H5" s="152"/>
      <c r="I5" s="152"/>
      <c r="J5" s="152"/>
      <c r="K5" s="39"/>
      <c r="L5" s="39"/>
      <c r="M5" s="39"/>
      <c r="N5" s="39"/>
    </row>
    <row r="6" spans="1:21" ht="15.75" customHeight="1">
      <c r="A6" s="179" t="s">
        <v>64</v>
      </c>
      <c r="B6" s="152"/>
      <c r="C6" s="152"/>
      <c r="D6" s="152"/>
      <c r="E6" s="152"/>
      <c r="F6" s="152"/>
      <c r="G6" s="152"/>
      <c r="H6" s="152"/>
      <c r="I6" s="152"/>
      <c r="J6" s="152"/>
      <c r="K6" s="40"/>
      <c r="L6" s="40"/>
      <c r="M6" s="40"/>
      <c r="N6" s="40"/>
      <c r="O6" s="35"/>
      <c r="P6" s="35"/>
      <c r="Q6" s="35"/>
      <c r="R6" s="35"/>
      <c r="S6" s="35"/>
      <c r="T6" s="35"/>
      <c r="U6" s="35"/>
    </row>
    <row r="7" spans="1:21" ht="27" customHeight="1">
      <c r="A7" s="180" t="s">
        <v>65</v>
      </c>
      <c r="B7" s="152"/>
      <c r="C7" s="152"/>
      <c r="D7" s="152"/>
      <c r="E7" s="152"/>
      <c r="F7" s="152"/>
      <c r="G7" s="152"/>
      <c r="H7" s="152"/>
      <c r="I7" s="152"/>
      <c r="J7" s="152"/>
      <c r="K7" s="40"/>
      <c r="L7" s="40"/>
      <c r="M7" s="40"/>
      <c r="N7" s="40"/>
      <c r="O7" s="35"/>
      <c r="P7" s="35"/>
      <c r="Q7" s="35"/>
      <c r="R7" s="35"/>
      <c r="S7" s="35"/>
      <c r="T7" s="35"/>
      <c r="U7" s="35"/>
    </row>
    <row r="8" spans="1:21" ht="132" customHeight="1">
      <c r="A8" s="174" t="s">
        <v>66</v>
      </c>
      <c r="B8" s="152"/>
      <c r="C8" s="152"/>
      <c r="D8" s="152"/>
      <c r="E8" s="152"/>
      <c r="F8" s="152"/>
      <c r="G8" s="152"/>
      <c r="H8" s="152"/>
      <c r="I8" s="152"/>
      <c r="J8" s="152"/>
      <c r="K8" s="38"/>
      <c r="L8" s="38"/>
      <c r="M8" s="39"/>
      <c r="N8" s="39"/>
    </row>
    <row r="9" spans="1:21" ht="21" customHeight="1">
      <c r="A9" s="38"/>
      <c r="B9" s="38"/>
      <c r="C9" s="38"/>
      <c r="D9" s="38"/>
      <c r="E9" s="38"/>
      <c r="F9" s="38"/>
      <c r="G9" s="38"/>
      <c r="H9" s="38"/>
      <c r="I9" s="38"/>
      <c r="J9" s="38"/>
      <c r="K9" s="38"/>
      <c r="L9" s="38"/>
      <c r="M9" s="39"/>
      <c r="N9" s="39"/>
    </row>
    <row r="10" spans="1:21" ht="21" customHeight="1">
      <c r="A10" s="41"/>
      <c r="B10" s="41"/>
      <c r="C10" s="41"/>
      <c r="D10" s="41"/>
      <c r="E10" s="41"/>
      <c r="F10" s="41"/>
      <c r="G10" s="41"/>
      <c r="H10" s="41"/>
      <c r="I10" s="41"/>
      <c r="J10" s="41"/>
      <c r="K10" s="41"/>
      <c r="L10" s="41"/>
      <c r="M10" s="41"/>
      <c r="N10" s="39"/>
    </row>
    <row r="11" spans="1:21" ht="21" customHeight="1">
      <c r="A11" s="41"/>
      <c r="B11" s="41"/>
      <c r="C11" s="41"/>
      <c r="D11" s="41"/>
      <c r="E11" s="41"/>
      <c r="F11" s="41"/>
      <c r="G11" s="41"/>
      <c r="H11" s="41"/>
      <c r="I11" s="41"/>
      <c r="J11" s="41"/>
      <c r="K11" s="41"/>
      <c r="L11" s="41"/>
      <c r="M11" s="41"/>
      <c r="N11" s="39"/>
    </row>
    <row r="12" spans="1:21" ht="21" customHeight="1">
      <c r="A12" s="41"/>
      <c r="B12" s="41"/>
      <c r="C12" s="41"/>
      <c r="D12" s="41"/>
      <c r="E12" s="41"/>
      <c r="F12" s="41"/>
      <c r="G12" s="41"/>
      <c r="H12" s="41"/>
      <c r="I12" s="41"/>
      <c r="J12" s="41"/>
      <c r="K12" s="41"/>
      <c r="L12" s="41"/>
      <c r="M12" s="41"/>
      <c r="N12" s="39"/>
    </row>
    <row r="13" spans="1:21" ht="21" customHeight="1">
      <c r="A13" s="41"/>
      <c r="B13" s="41"/>
      <c r="C13" s="41"/>
      <c r="D13" s="41"/>
      <c r="E13" s="41"/>
      <c r="F13" s="41"/>
      <c r="G13" s="41"/>
      <c r="H13" s="41"/>
      <c r="I13" s="41"/>
      <c r="J13" s="41"/>
      <c r="K13" s="41"/>
      <c r="L13" s="41"/>
      <c r="M13" s="41"/>
      <c r="N13" s="39"/>
    </row>
    <row r="14" spans="1:21" ht="21" customHeight="1">
      <c r="A14" s="41"/>
      <c r="B14" s="41"/>
      <c r="C14" s="41"/>
      <c r="D14" s="41"/>
      <c r="E14" s="41"/>
      <c r="F14" s="41"/>
      <c r="G14" s="41"/>
      <c r="H14" s="41"/>
      <c r="I14" s="41"/>
      <c r="J14" s="41"/>
      <c r="K14" s="41"/>
      <c r="L14" s="41"/>
      <c r="M14" s="41"/>
      <c r="N14" s="39"/>
    </row>
    <row r="15" spans="1:21" ht="21" customHeight="1">
      <c r="A15" s="41"/>
      <c r="B15" s="41"/>
      <c r="C15" s="41"/>
      <c r="D15" s="41"/>
      <c r="E15" s="41"/>
      <c r="F15" s="41"/>
      <c r="G15" s="41"/>
      <c r="H15" s="41"/>
      <c r="I15" s="41"/>
      <c r="J15" s="41"/>
      <c r="K15" s="41"/>
      <c r="L15" s="41"/>
      <c r="M15" s="41"/>
      <c r="N15" s="39"/>
    </row>
    <row r="16" spans="1:21" ht="21" customHeight="1">
      <c r="A16" s="41"/>
      <c r="B16" s="41"/>
      <c r="C16" s="41"/>
      <c r="D16" s="41"/>
      <c r="E16" s="41"/>
      <c r="F16" s="41"/>
      <c r="G16" s="41"/>
      <c r="H16" s="41"/>
      <c r="I16" s="41"/>
      <c r="J16" s="41"/>
      <c r="K16" s="41"/>
      <c r="L16" s="41"/>
      <c r="M16" s="41"/>
      <c r="N16" s="39"/>
    </row>
    <row r="17" spans="1:14" ht="21" customHeight="1">
      <c r="A17" s="41"/>
      <c r="B17" s="41"/>
      <c r="C17" s="41"/>
      <c r="D17" s="41"/>
      <c r="E17" s="41"/>
      <c r="F17" s="41"/>
      <c r="G17" s="41"/>
      <c r="H17" s="41"/>
      <c r="I17" s="41"/>
      <c r="J17" s="41"/>
      <c r="K17" s="41"/>
      <c r="L17" s="41"/>
      <c r="M17" s="41"/>
      <c r="N17" s="39"/>
    </row>
    <row r="18" spans="1:14" ht="21" customHeight="1">
      <c r="A18" s="41"/>
      <c r="B18" s="41"/>
      <c r="C18" s="41"/>
      <c r="D18" s="41"/>
      <c r="E18" s="41"/>
      <c r="F18" s="41"/>
      <c r="G18" s="41"/>
      <c r="H18" s="41"/>
      <c r="I18" s="41"/>
      <c r="J18" s="41"/>
      <c r="K18" s="41"/>
      <c r="L18" s="41"/>
      <c r="M18" s="41"/>
      <c r="N18" s="39"/>
    </row>
    <row r="19" spans="1:14" ht="21" customHeight="1">
      <c r="A19" s="41"/>
      <c r="B19" s="41"/>
      <c r="C19" s="41"/>
      <c r="D19" s="41"/>
      <c r="E19" s="41"/>
      <c r="F19" s="41"/>
      <c r="G19" s="41"/>
      <c r="H19" s="41"/>
      <c r="I19" s="41"/>
      <c r="J19" s="41"/>
      <c r="K19" s="41"/>
      <c r="L19" s="41"/>
      <c r="M19" s="41"/>
      <c r="N19" s="39"/>
    </row>
    <row r="20" spans="1:14" ht="21" customHeight="1">
      <c r="A20" s="41"/>
      <c r="B20" s="41"/>
      <c r="C20" s="41"/>
      <c r="D20" s="41"/>
      <c r="E20" s="41"/>
      <c r="F20" s="41"/>
      <c r="G20" s="41"/>
      <c r="H20" s="41"/>
      <c r="I20" s="41"/>
      <c r="J20" s="41"/>
      <c r="K20" s="41"/>
      <c r="L20" s="41"/>
      <c r="M20" s="41"/>
      <c r="N20" s="39"/>
    </row>
    <row r="21" spans="1:14" ht="21" customHeight="1">
      <c r="A21" s="41"/>
      <c r="B21" s="41"/>
      <c r="C21" s="41"/>
      <c r="D21" s="41"/>
      <c r="E21" s="41"/>
      <c r="F21" s="41"/>
      <c r="G21" s="41"/>
      <c r="H21" s="41"/>
      <c r="I21" s="41"/>
      <c r="J21" s="41"/>
      <c r="K21" s="41"/>
      <c r="L21" s="41"/>
      <c r="M21" s="41"/>
      <c r="N21" s="39"/>
    </row>
    <row r="22" spans="1:14" ht="21" customHeight="1">
      <c r="A22" s="41"/>
      <c r="B22" s="41"/>
      <c r="C22" s="41"/>
      <c r="D22" s="41"/>
      <c r="E22" s="41"/>
      <c r="F22" s="41"/>
      <c r="G22" s="41"/>
      <c r="H22" s="41"/>
      <c r="I22" s="41"/>
      <c r="J22" s="41"/>
      <c r="K22" s="41"/>
      <c r="L22" s="41"/>
      <c r="M22" s="41"/>
      <c r="N22" s="39"/>
    </row>
    <row r="23" spans="1:14" ht="21" customHeight="1">
      <c r="A23" s="41"/>
      <c r="B23" s="41"/>
      <c r="C23" s="41"/>
      <c r="D23" s="41"/>
      <c r="E23" s="41"/>
      <c r="F23" s="41"/>
      <c r="G23" s="41"/>
      <c r="H23" s="41"/>
      <c r="I23" s="41"/>
      <c r="J23" s="41"/>
      <c r="K23" s="41"/>
      <c r="L23" s="41"/>
      <c r="M23" s="41"/>
      <c r="N23" s="39"/>
    </row>
    <row r="24" spans="1:14" ht="21" customHeight="1">
      <c r="A24" s="41"/>
      <c r="B24" s="41"/>
      <c r="C24" s="41"/>
      <c r="D24" s="41"/>
      <c r="E24" s="41"/>
      <c r="F24" s="41"/>
      <c r="G24" s="41"/>
      <c r="H24" s="41"/>
      <c r="I24" s="41"/>
      <c r="J24" s="41"/>
      <c r="K24" s="41"/>
      <c r="L24" s="41"/>
      <c r="M24" s="41"/>
      <c r="N24" s="39"/>
    </row>
    <row r="25" spans="1:14" ht="21" customHeight="1">
      <c r="A25" s="41"/>
      <c r="B25" s="41"/>
      <c r="C25" s="41"/>
      <c r="D25" s="41"/>
      <c r="E25" s="41"/>
      <c r="F25" s="41"/>
      <c r="G25" s="41"/>
      <c r="H25" s="41"/>
      <c r="I25" s="41"/>
      <c r="J25" s="41"/>
      <c r="K25" s="41"/>
      <c r="L25" s="41"/>
      <c r="M25" s="41"/>
      <c r="N25" s="39"/>
    </row>
    <row r="26" spans="1:14" ht="21" customHeight="1">
      <c r="A26" s="41"/>
      <c r="B26" s="41"/>
      <c r="C26" s="41"/>
      <c r="D26" s="41"/>
      <c r="E26" s="41"/>
      <c r="F26" s="41"/>
      <c r="G26" s="41"/>
      <c r="H26" s="41"/>
      <c r="I26" s="41"/>
      <c r="J26" s="41"/>
      <c r="K26" s="41"/>
      <c r="L26" s="41"/>
      <c r="M26" s="41"/>
      <c r="N26" s="39"/>
    </row>
    <row r="27" spans="1:14" ht="21" customHeight="1">
      <c r="A27" s="41"/>
      <c r="B27" s="41"/>
      <c r="C27" s="41"/>
      <c r="D27" s="41"/>
      <c r="E27" s="41"/>
      <c r="F27" s="41"/>
      <c r="G27" s="41"/>
      <c r="H27" s="41"/>
      <c r="I27" s="41"/>
      <c r="J27" s="41"/>
      <c r="K27" s="41"/>
      <c r="L27" s="41"/>
      <c r="M27" s="41"/>
      <c r="N27" s="39"/>
    </row>
    <row r="28" spans="1:14" ht="21" customHeight="1">
      <c r="A28" s="41"/>
      <c r="B28" s="41"/>
      <c r="C28" s="41"/>
      <c r="D28" s="41"/>
      <c r="E28" s="41"/>
      <c r="F28" s="41"/>
      <c r="G28" s="41"/>
      <c r="H28" s="41"/>
      <c r="I28" s="41"/>
      <c r="J28" s="41"/>
      <c r="K28" s="41"/>
      <c r="L28" s="41"/>
      <c r="M28" s="41"/>
      <c r="N28" s="39"/>
    </row>
    <row r="29" spans="1:14" ht="21" customHeight="1">
      <c r="A29" s="41"/>
      <c r="B29" s="41"/>
      <c r="C29" s="41"/>
      <c r="D29" s="41"/>
      <c r="E29" s="41"/>
      <c r="F29" s="41"/>
      <c r="G29" s="41"/>
      <c r="H29" s="41"/>
      <c r="I29" s="41"/>
      <c r="J29" s="41"/>
      <c r="K29" s="41"/>
      <c r="L29" s="41"/>
      <c r="M29" s="41"/>
      <c r="N29" s="39"/>
    </row>
    <row r="30" spans="1:14" ht="40.5" customHeight="1">
      <c r="A30" s="175" t="s">
        <v>67</v>
      </c>
      <c r="B30" s="152"/>
      <c r="C30" s="152"/>
      <c r="D30" s="152"/>
      <c r="E30" s="152"/>
      <c r="F30" s="152"/>
      <c r="G30" s="152"/>
      <c r="H30" s="152"/>
      <c r="I30" s="152"/>
      <c r="J30" s="152"/>
      <c r="K30" s="152"/>
      <c r="L30" s="41"/>
      <c r="M30" s="41"/>
      <c r="N30" s="39"/>
    </row>
    <row r="31" spans="1:14" ht="25.5" customHeight="1">
      <c r="A31" s="42" t="s">
        <v>68</v>
      </c>
      <c r="B31" s="39"/>
      <c r="C31" s="39"/>
      <c r="D31" s="39"/>
      <c r="E31" s="39"/>
      <c r="F31" s="39"/>
      <c r="G31" s="39"/>
      <c r="H31" s="39"/>
      <c r="I31" s="39"/>
      <c r="J31" s="39"/>
      <c r="K31" s="39"/>
      <c r="L31" s="39"/>
      <c r="M31" s="39"/>
      <c r="N31" s="39"/>
    </row>
    <row r="32" spans="1:14" ht="87.75" customHeight="1">
      <c r="A32" s="168" t="s">
        <v>69</v>
      </c>
      <c r="B32" s="152"/>
      <c r="C32" s="152"/>
      <c r="D32" s="152"/>
      <c r="E32" s="152"/>
      <c r="F32" s="152"/>
      <c r="G32" s="26"/>
      <c r="H32" s="168"/>
      <c r="I32" s="152"/>
      <c r="J32" s="152"/>
      <c r="K32" s="152"/>
      <c r="L32" s="39"/>
      <c r="M32" s="39"/>
      <c r="N32" s="3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A8:J8"/>
    <mergeCell ref="A30:K30"/>
    <mergeCell ref="A32:F32"/>
    <mergeCell ref="H32:K32"/>
    <mergeCell ref="A1:J1"/>
    <mergeCell ref="A2:J2"/>
    <mergeCell ref="A3:J3"/>
    <mergeCell ref="A4:J4"/>
    <mergeCell ref="A5:J5"/>
    <mergeCell ref="A6:J6"/>
    <mergeCell ref="A7:J7"/>
  </mergeCells>
  <hyperlinks>
    <hyperlink ref="A3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sheetPr>
    <tabColor rgb="FFC27BA0"/>
    <outlinePr summaryBelow="0" summaryRight="0"/>
  </sheetPr>
  <dimension ref="A1:R1000"/>
  <sheetViews>
    <sheetView showGridLines="0" tabSelected="1" workbookViewId="0">
      <selection activeCell="O7" sqref="O7"/>
    </sheetView>
  </sheetViews>
  <sheetFormatPr defaultColWidth="12.5703125" defaultRowHeight="15" customHeight="1"/>
  <cols>
    <col min="1" max="1" width="3" style="186" customWidth="1"/>
    <col min="2" max="2" width="18.42578125" style="186" customWidth="1"/>
    <col min="3" max="3" width="4.5703125" style="186" customWidth="1"/>
    <col min="4" max="4" width="6.85546875" style="186" customWidth="1"/>
    <col min="5" max="5" width="12.5703125" style="186" customWidth="1"/>
    <col min="6" max="6" width="4.42578125" style="186" customWidth="1"/>
    <col min="7" max="7" width="11.7109375" style="186" customWidth="1"/>
    <col min="8" max="8" width="11.28515625" style="186" customWidth="1"/>
    <col min="9" max="9" width="6.28515625" style="186" customWidth="1"/>
    <col min="10" max="10" width="12.5703125" style="186"/>
    <col min="11" max="11" width="7.140625" style="186" customWidth="1"/>
    <col min="12" max="12" width="5.42578125" style="186" customWidth="1"/>
    <col min="13" max="13" width="6.140625" style="186" customWidth="1"/>
    <col min="14" max="14" width="13.42578125" style="186" customWidth="1"/>
    <col min="15" max="15" width="3.42578125" style="186" customWidth="1"/>
    <col min="16" max="16" width="9.42578125" style="186" customWidth="1"/>
    <col min="17" max="16384" width="12.5703125" style="186"/>
  </cols>
  <sheetData>
    <row r="1" spans="1:18" ht="20.25" customHeight="1">
      <c r="A1" s="188"/>
      <c r="B1" s="189"/>
      <c r="C1" s="190"/>
      <c r="D1" s="191"/>
      <c r="E1" s="191"/>
      <c r="F1" s="192" t="s">
        <v>70</v>
      </c>
      <c r="G1" s="190"/>
      <c r="H1" s="190"/>
      <c r="I1" s="190"/>
      <c r="J1" s="190"/>
      <c r="K1" s="190"/>
      <c r="L1" s="190"/>
      <c r="M1" s="193"/>
      <c r="N1" s="193"/>
      <c r="O1" s="193"/>
      <c r="P1" s="194"/>
      <c r="Q1" s="185"/>
      <c r="R1" s="185"/>
    </row>
    <row r="2" spans="1:18" ht="25.5" customHeight="1">
      <c r="A2" s="188"/>
      <c r="B2" s="195"/>
      <c r="C2" s="195"/>
      <c r="D2" s="196"/>
      <c r="E2" s="196"/>
      <c r="F2" s="195"/>
      <c r="G2" s="195"/>
      <c r="H2" s="195"/>
      <c r="I2" s="195"/>
      <c r="J2" s="195"/>
      <c r="K2" s="195"/>
      <c r="L2" s="195"/>
      <c r="M2" s="197" t="s">
        <v>71</v>
      </c>
      <c r="N2" s="195"/>
      <c r="O2" s="198">
        <f>'01.DATA'!E3</f>
        <v>12</v>
      </c>
      <c r="P2" s="198">
        <f>'01.DATA'!E4</f>
        <v>2022</v>
      </c>
      <c r="Q2" s="185"/>
      <c r="R2" s="185"/>
    </row>
    <row r="3" spans="1:18" ht="20.25" customHeight="1">
      <c r="A3" s="191"/>
      <c r="B3" s="191"/>
      <c r="C3" s="191"/>
      <c r="D3" s="191"/>
      <c r="E3" s="191"/>
      <c r="F3" s="191"/>
      <c r="G3" s="191"/>
      <c r="H3" s="191"/>
      <c r="I3" s="191"/>
      <c r="J3" s="191"/>
      <c r="K3" s="191"/>
      <c r="L3" s="191"/>
      <c r="M3" s="191"/>
      <c r="N3" s="191"/>
      <c r="O3" s="191"/>
      <c r="P3" s="191"/>
      <c r="Q3" s="185"/>
      <c r="R3" s="185"/>
    </row>
    <row r="4" spans="1:18" ht="20.25" customHeight="1">
      <c r="A4" s="191"/>
      <c r="B4" s="191" t="s">
        <v>72</v>
      </c>
      <c r="C4" s="191"/>
      <c r="D4" s="191"/>
      <c r="E4" s="191"/>
      <c r="F4" s="191"/>
      <c r="G4" s="191" t="s">
        <v>73</v>
      </c>
      <c r="H4" s="191"/>
      <c r="I4" s="191"/>
      <c r="J4" s="191"/>
      <c r="K4" s="191"/>
      <c r="L4" s="191" t="s">
        <v>74</v>
      </c>
      <c r="M4" s="191"/>
      <c r="N4" s="191"/>
      <c r="O4" s="191"/>
      <c r="P4" s="191"/>
      <c r="Q4" s="185"/>
      <c r="R4" s="185"/>
    </row>
    <row r="5" spans="1:18" ht="21.75" customHeight="1">
      <c r="A5" s="199"/>
      <c r="B5" s="199"/>
      <c r="C5" s="200" t="s">
        <v>75</v>
      </c>
      <c r="D5" s="201"/>
      <c r="E5" s="202">
        <f>COUNTIF('01.DATA'!$D$8:$D$37,"Phòng TCKT")</f>
        <v>10</v>
      </c>
      <c r="F5" s="191"/>
      <c r="G5" s="199"/>
      <c r="H5" s="203" t="s">
        <v>76</v>
      </c>
      <c r="I5" s="190"/>
      <c r="J5" s="202">
        <f>COUNTIF('01.DATA'!$E$8:$E$37,"Trưởng phòng")+COUNTIF('01.DATA'!$E$8:$E$37,"Phó phòng")</f>
        <v>3</v>
      </c>
      <c r="K5" s="191"/>
      <c r="L5" s="199"/>
      <c r="M5" s="200"/>
      <c r="N5" s="200" t="s">
        <v>77</v>
      </c>
      <c r="O5" s="202">
        <f>COUNTIF('01.DATA'!$C$8:$C$37,"Nam")</f>
        <v>5</v>
      </c>
      <c r="P5" s="191"/>
      <c r="Q5" s="185"/>
      <c r="R5" s="185"/>
    </row>
    <row r="6" spans="1:18" ht="21.75" customHeight="1">
      <c r="A6" s="199"/>
      <c r="B6" s="199"/>
      <c r="C6" s="200" t="s">
        <v>78</v>
      </c>
      <c r="D6" s="201"/>
      <c r="E6" s="202">
        <f>COUNTIF('01.DATA'!$D$8:$D$37,C6)</f>
        <v>5</v>
      </c>
      <c r="F6" s="191"/>
      <c r="G6" s="199"/>
      <c r="H6" s="203" t="s">
        <v>79</v>
      </c>
      <c r="I6" s="190"/>
      <c r="J6" s="202">
        <f>COUNTIF('01.DATA'!$E$8:$E$37,"Chuyên viên")+COUNTIF('01.DATA'!$E$8:$E$37,"Nhân viên")</f>
        <v>27</v>
      </c>
      <c r="K6" s="191"/>
      <c r="L6" s="199"/>
      <c r="M6" s="200"/>
      <c r="N6" s="200" t="s">
        <v>80</v>
      </c>
      <c r="O6" s="202">
        <f>COUNTIF('01.DATA'!$C$8:$C$37,"Nữ")</f>
        <v>25</v>
      </c>
      <c r="P6" s="191"/>
      <c r="Q6" s="185"/>
      <c r="R6" s="185"/>
    </row>
    <row r="7" spans="1:18" ht="21.75" customHeight="1">
      <c r="A7" s="199"/>
      <c r="B7" s="199"/>
      <c r="C7" s="200" t="s">
        <v>81</v>
      </c>
      <c r="D7" s="201"/>
      <c r="E7" s="202">
        <f>COUNTIF('01.DATA'!$D$8:$D$37,C7)</f>
        <v>15</v>
      </c>
      <c r="F7" s="191"/>
      <c r="G7" s="199"/>
      <c r="H7" s="200"/>
      <c r="I7" s="200"/>
      <c r="J7" s="202"/>
      <c r="K7" s="191"/>
      <c r="L7" s="199"/>
      <c r="M7" s="200"/>
      <c r="N7" s="201"/>
      <c r="O7" s="204"/>
      <c r="P7" s="191"/>
      <c r="Q7" s="185"/>
      <c r="R7" s="185"/>
    </row>
    <row r="8" spans="1:18" ht="21.75" customHeight="1">
      <c r="A8" s="199"/>
      <c r="B8" s="205" t="s">
        <v>82</v>
      </c>
      <c r="C8" s="190"/>
      <c r="D8" s="201"/>
      <c r="E8" s="202">
        <f>SUM(E5:E7)</f>
        <v>30</v>
      </c>
      <c r="F8" s="191"/>
      <c r="G8" s="199"/>
      <c r="H8" s="205" t="s">
        <v>82</v>
      </c>
      <c r="I8" s="190"/>
      <c r="J8" s="202">
        <f>SUM(J5:J7)</f>
        <v>30</v>
      </c>
      <c r="K8" s="191"/>
      <c r="L8" s="185"/>
      <c r="M8" s="206" t="s">
        <v>82</v>
      </c>
      <c r="N8" s="190"/>
      <c r="O8" s="202">
        <f>SUM(O4:O7)</f>
        <v>30</v>
      </c>
      <c r="P8" s="201"/>
      <c r="Q8" s="185"/>
      <c r="R8" s="185"/>
    </row>
    <row r="9" spans="1:18" ht="15.75" customHeight="1">
      <c r="A9" s="207"/>
      <c r="B9" s="207"/>
      <c r="C9" s="207"/>
      <c r="D9" s="207"/>
      <c r="E9" s="207"/>
      <c r="F9" s="207"/>
      <c r="G9" s="207"/>
      <c r="H9" s="207"/>
      <c r="I9" s="207"/>
      <c r="J9" s="207"/>
      <c r="K9" s="207"/>
      <c r="L9" s="207"/>
      <c r="M9" s="207"/>
      <c r="N9" s="207"/>
      <c r="O9" s="207"/>
      <c r="P9" s="207"/>
      <c r="Q9" s="185"/>
      <c r="R9" s="185"/>
    </row>
    <row r="10" spans="1:18" ht="15.75" customHeight="1">
      <c r="A10" s="207"/>
      <c r="B10" s="208" t="s">
        <v>83</v>
      </c>
      <c r="C10" s="207"/>
      <c r="D10" s="209" t="s">
        <v>84</v>
      </c>
      <c r="E10" s="190"/>
      <c r="F10" s="207"/>
      <c r="G10" s="209" t="s">
        <v>85</v>
      </c>
      <c r="H10" s="190"/>
      <c r="I10" s="207"/>
      <c r="J10" s="209" t="s">
        <v>86</v>
      </c>
      <c r="K10" s="190"/>
      <c r="L10" s="207"/>
      <c r="M10" s="209" t="s">
        <v>87</v>
      </c>
      <c r="N10" s="190"/>
      <c r="O10" s="190"/>
      <c r="P10" s="207"/>
      <c r="Q10" s="185"/>
      <c r="R10" s="185"/>
    </row>
    <row r="11" spans="1:18" ht="21.75" customHeight="1">
      <c r="A11" s="207"/>
      <c r="B11" s="207"/>
      <c r="C11" s="207"/>
      <c r="D11" s="207"/>
      <c r="E11" s="207"/>
      <c r="F11" s="207"/>
      <c r="G11" s="207"/>
      <c r="H11" s="207"/>
      <c r="I11" s="207"/>
      <c r="J11" s="207"/>
      <c r="K11" s="207"/>
      <c r="L11" s="207"/>
      <c r="M11" s="207"/>
      <c r="N11" s="207"/>
      <c r="O11" s="207"/>
      <c r="P11" s="207"/>
      <c r="Q11" s="185"/>
      <c r="R11" s="185"/>
    </row>
    <row r="12" spans="1:18" ht="39.75" customHeight="1">
      <c r="A12" s="207"/>
      <c r="B12" s="210">
        <f>'02.Chart'!$J$20</f>
        <v>20</v>
      </c>
      <c r="C12" s="211"/>
      <c r="D12" s="212">
        <f>'02.Chart'!$K$20</f>
        <v>228</v>
      </c>
      <c r="E12" s="190"/>
      <c r="F12" s="211"/>
      <c r="G12" s="212">
        <f>'02.Chart'!$L$20</f>
        <v>27</v>
      </c>
      <c r="H12" s="190"/>
      <c r="I12" s="211"/>
      <c r="J12" s="212">
        <f>'02.Chart'!$M$20</f>
        <v>288</v>
      </c>
      <c r="K12" s="190"/>
      <c r="L12" s="211"/>
      <c r="M12" s="212">
        <f>'02.Chart'!$N$20</f>
        <v>0</v>
      </c>
      <c r="N12" s="190"/>
      <c r="O12" s="190"/>
      <c r="P12" s="207"/>
      <c r="Q12" s="185"/>
      <c r="R12" s="185"/>
    </row>
    <row r="13" spans="1:18" ht="15.75" customHeight="1">
      <c r="A13" s="207"/>
      <c r="B13" s="207"/>
      <c r="C13" s="207"/>
      <c r="D13" s="207"/>
      <c r="E13" s="207"/>
      <c r="F13" s="207"/>
      <c r="G13" s="207"/>
      <c r="H13" s="207"/>
      <c r="I13" s="207"/>
      <c r="J13" s="207"/>
      <c r="K13" s="207"/>
      <c r="L13" s="207"/>
      <c r="M13" s="207"/>
      <c r="N13" s="207"/>
      <c r="O13" s="213"/>
      <c r="P13" s="213"/>
      <c r="Q13" s="185"/>
      <c r="R13" s="185"/>
    </row>
    <row r="14" spans="1:18" ht="22.5" customHeight="1">
      <c r="A14" s="207"/>
      <c r="B14" s="207"/>
      <c r="C14" s="207"/>
      <c r="D14" s="207"/>
      <c r="E14" s="207"/>
      <c r="F14" s="207"/>
      <c r="G14" s="207"/>
      <c r="H14" s="207"/>
      <c r="I14" s="207"/>
      <c r="J14" s="207"/>
      <c r="K14" s="207"/>
      <c r="L14" s="207"/>
      <c r="M14" s="207"/>
      <c r="N14" s="207"/>
      <c r="O14" s="207"/>
      <c r="P14" s="207"/>
      <c r="Q14" s="185"/>
      <c r="R14" s="185"/>
    </row>
    <row r="15" spans="1:18" ht="22.5" customHeight="1">
      <c r="A15" s="207"/>
      <c r="B15" s="207"/>
      <c r="C15" s="207"/>
      <c r="D15" s="207"/>
      <c r="E15" s="207"/>
      <c r="F15" s="207"/>
      <c r="G15" s="207"/>
      <c r="H15" s="207"/>
      <c r="I15" s="207"/>
      <c r="J15" s="207"/>
      <c r="K15" s="207"/>
      <c r="L15" s="207"/>
      <c r="M15" s="207"/>
      <c r="N15" s="207"/>
      <c r="O15" s="213"/>
      <c r="P15" s="213"/>
      <c r="Q15" s="185"/>
      <c r="R15" s="185"/>
    </row>
    <row r="16" spans="1:18" ht="22.5" customHeight="1">
      <c r="A16" s="207"/>
      <c r="B16" s="207"/>
      <c r="C16" s="207"/>
      <c r="D16" s="207"/>
      <c r="E16" s="207"/>
      <c r="F16" s="207"/>
      <c r="G16" s="207"/>
      <c r="H16" s="207"/>
      <c r="I16" s="207"/>
      <c r="J16" s="207"/>
      <c r="K16" s="207"/>
      <c r="L16" s="207"/>
      <c r="M16" s="207"/>
      <c r="N16" s="207"/>
      <c r="O16" s="207"/>
      <c r="P16" s="207"/>
      <c r="Q16" s="185"/>
      <c r="R16" s="185"/>
    </row>
    <row r="17" spans="1:18" ht="22.5" customHeight="1">
      <c r="A17" s="207"/>
      <c r="B17" s="207"/>
      <c r="C17" s="207"/>
      <c r="D17" s="207"/>
      <c r="E17" s="207"/>
      <c r="F17" s="207"/>
      <c r="G17" s="207"/>
      <c r="H17" s="207"/>
      <c r="I17" s="207"/>
      <c r="J17" s="207"/>
      <c r="K17" s="207"/>
      <c r="L17" s="207"/>
      <c r="M17" s="207"/>
      <c r="N17" s="207"/>
      <c r="O17" s="207"/>
      <c r="P17" s="207"/>
      <c r="Q17" s="185"/>
      <c r="R17" s="185"/>
    </row>
    <row r="18" spans="1:18" ht="22.5" customHeight="1">
      <c r="A18" s="207"/>
      <c r="B18" s="207"/>
      <c r="C18" s="207"/>
      <c r="D18" s="207"/>
      <c r="E18" s="207"/>
      <c r="F18" s="207"/>
      <c r="G18" s="207"/>
      <c r="H18" s="207"/>
      <c r="I18" s="207"/>
      <c r="J18" s="207"/>
      <c r="K18" s="207"/>
      <c r="L18" s="207"/>
      <c r="M18" s="207"/>
      <c r="N18" s="207"/>
      <c r="O18" s="207"/>
      <c r="P18" s="207"/>
      <c r="Q18" s="185"/>
      <c r="R18" s="185"/>
    </row>
    <row r="19" spans="1:18" ht="22.5" customHeight="1">
      <c r="A19" s="207"/>
      <c r="B19" s="207"/>
      <c r="C19" s="207"/>
      <c r="D19" s="207"/>
      <c r="E19" s="207"/>
      <c r="F19" s="207"/>
      <c r="G19" s="207"/>
      <c r="H19" s="207"/>
      <c r="I19" s="207"/>
      <c r="J19" s="207"/>
      <c r="K19" s="207"/>
      <c r="L19" s="207"/>
      <c r="M19" s="207"/>
      <c r="N19" s="207"/>
      <c r="O19" s="207"/>
      <c r="P19" s="207"/>
      <c r="Q19" s="185"/>
      <c r="R19" s="185"/>
    </row>
    <row r="20" spans="1:18" ht="22.5" customHeight="1">
      <c r="A20" s="207"/>
      <c r="B20" s="207"/>
      <c r="C20" s="207"/>
      <c r="D20" s="207"/>
      <c r="E20" s="207"/>
      <c r="F20" s="207"/>
      <c r="G20" s="207"/>
      <c r="H20" s="207"/>
      <c r="I20" s="207"/>
      <c r="J20" s="207"/>
      <c r="K20" s="207"/>
      <c r="L20" s="207"/>
      <c r="M20" s="207"/>
      <c r="N20" s="207"/>
      <c r="O20" s="207"/>
      <c r="P20" s="207"/>
      <c r="Q20" s="185"/>
      <c r="R20" s="185"/>
    </row>
    <row r="21" spans="1:18" ht="22.5" customHeight="1">
      <c r="A21" s="207"/>
      <c r="B21" s="207"/>
      <c r="C21" s="207"/>
      <c r="D21" s="207"/>
      <c r="E21" s="207"/>
      <c r="F21" s="207"/>
      <c r="G21" s="207"/>
      <c r="H21" s="207"/>
      <c r="I21" s="207"/>
      <c r="J21" s="207"/>
      <c r="K21" s="207"/>
      <c r="L21" s="207"/>
      <c r="M21" s="207"/>
      <c r="N21" s="207"/>
      <c r="O21" s="207"/>
      <c r="P21" s="207"/>
      <c r="Q21" s="185"/>
      <c r="R21" s="185"/>
    </row>
    <row r="22" spans="1:18" ht="22.5" customHeight="1">
      <c r="A22" s="207"/>
      <c r="B22" s="207"/>
      <c r="C22" s="207"/>
      <c r="D22" s="207"/>
      <c r="E22" s="207"/>
      <c r="F22" s="207"/>
      <c r="G22" s="207"/>
      <c r="H22" s="207"/>
      <c r="I22" s="207"/>
      <c r="J22" s="207"/>
      <c r="K22" s="207"/>
      <c r="L22" s="207"/>
      <c r="M22" s="207"/>
      <c r="N22" s="207"/>
      <c r="O22" s="207"/>
      <c r="P22" s="207"/>
      <c r="Q22" s="185"/>
      <c r="R22" s="185"/>
    </row>
    <row r="23" spans="1:18" ht="22.5" customHeight="1">
      <c r="A23" s="207"/>
      <c r="B23" s="207"/>
      <c r="C23" s="207"/>
      <c r="D23" s="207"/>
      <c r="E23" s="207"/>
      <c r="F23" s="207"/>
      <c r="G23" s="207"/>
      <c r="H23" s="207"/>
      <c r="I23" s="207"/>
      <c r="J23" s="207"/>
      <c r="K23" s="207"/>
      <c r="L23" s="207"/>
      <c r="M23" s="207"/>
      <c r="N23" s="207"/>
      <c r="O23" s="207"/>
      <c r="P23" s="207"/>
      <c r="Q23" s="185"/>
      <c r="R23" s="185"/>
    </row>
    <row r="24" spans="1:18" ht="22.5" customHeight="1">
      <c r="A24" s="207"/>
      <c r="B24" s="207"/>
      <c r="C24" s="207"/>
      <c r="D24" s="207"/>
      <c r="E24" s="207"/>
      <c r="F24" s="207"/>
      <c r="G24" s="207"/>
      <c r="H24" s="207"/>
      <c r="I24" s="207"/>
      <c r="J24" s="207"/>
      <c r="K24" s="207"/>
      <c r="L24" s="207"/>
      <c r="M24" s="207"/>
      <c r="N24" s="207"/>
      <c r="O24" s="207"/>
      <c r="P24" s="207"/>
      <c r="Q24" s="185"/>
      <c r="R24" s="185"/>
    </row>
    <row r="25" spans="1:18" ht="22.5" customHeight="1">
      <c r="A25" s="207"/>
      <c r="B25" s="207"/>
      <c r="C25" s="207"/>
      <c r="D25" s="207"/>
      <c r="E25" s="207"/>
      <c r="F25" s="207"/>
      <c r="G25" s="207"/>
      <c r="H25" s="207"/>
      <c r="I25" s="207"/>
      <c r="J25" s="207"/>
      <c r="K25" s="207"/>
      <c r="L25" s="207"/>
      <c r="M25" s="207"/>
      <c r="N25" s="207"/>
      <c r="O25" s="207"/>
      <c r="P25" s="207"/>
      <c r="Q25" s="185"/>
      <c r="R25" s="185"/>
    </row>
    <row r="26" spans="1:18" ht="15.75" customHeight="1">
      <c r="A26" s="207"/>
      <c r="B26" s="207"/>
      <c r="C26" s="207"/>
      <c r="D26" s="207"/>
      <c r="E26" s="207"/>
      <c r="F26" s="207"/>
      <c r="G26" s="207"/>
      <c r="H26" s="207"/>
      <c r="I26" s="207"/>
      <c r="J26" s="207"/>
      <c r="K26" s="207"/>
      <c r="L26" s="207"/>
      <c r="M26" s="207"/>
      <c r="N26" s="207"/>
      <c r="O26" s="207"/>
      <c r="P26" s="207"/>
      <c r="Q26" s="185"/>
      <c r="R26" s="185"/>
    </row>
    <row r="27" spans="1:18" ht="15.75" customHeight="1">
      <c r="A27" s="207"/>
      <c r="B27" s="207"/>
      <c r="C27" s="207"/>
      <c r="D27" s="207"/>
      <c r="E27" s="207"/>
      <c r="F27" s="207"/>
      <c r="G27" s="207"/>
      <c r="H27" s="207"/>
      <c r="I27" s="207"/>
      <c r="J27" s="207"/>
      <c r="K27" s="207"/>
      <c r="L27" s="207"/>
      <c r="M27" s="207"/>
      <c r="N27" s="207"/>
      <c r="O27" s="207"/>
      <c r="P27" s="207"/>
      <c r="Q27" s="185"/>
      <c r="R27" s="185"/>
    </row>
    <row r="28" spans="1:18" ht="15.75" customHeight="1">
      <c r="A28" s="207"/>
      <c r="B28" s="207"/>
      <c r="C28" s="207"/>
      <c r="D28" s="207"/>
      <c r="E28" s="207"/>
      <c r="F28" s="207"/>
      <c r="G28" s="207"/>
      <c r="H28" s="207"/>
      <c r="I28" s="207"/>
      <c r="J28" s="207"/>
      <c r="K28" s="207"/>
      <c r="L28" s="207"/>
      <c r="M28" s="207"/>
      <c r="N28" s="207"/>
      <c r="O28" s="207"/>
      <c r="P28" s="207"/>
      <c r="Q28" s="185"/>
      <c r="R28" s="185"/>
    </row>
    <row r="29" spans="1:18" ht="15.75" customHeight="1">
      <c r="A29" s="207"/>
      <c r="B29" s="207"/>
      <c r="C29" s="207"/>
      <c r="D29" s="207"/>
      <c r="E29" s="207"/>
      <c r="F29" s="207"/>
      <c r="G29" s="207"/>
      <c r="H29" s="207"/>
      <c r="I29" s="207"/>
      <c r="J29" s="207"/>
      <c r="K29" s="207"/>
      <c r="L29" s="207"/>
      <c r="M29" s="207"/>
      <c r="N29" s="207"/>
      <c r="O29" s="207"/>
      <c r="P29" s="207"/>
      <c r="Q29" s="185"/>
      <c r="R29" s="185"/>
    </row>
    <row r="30" spans="1:18" ht="15.75" customHeight="1">
      <c r="A30" s="207"/>
      <c r="B30" s="207"/>
      <c r="C30" s="207"/>
      <c r="D30" s="207"/>
      <c r="E30" s="207"/>
      <c r="F30" s="207"/>
      <c r="G30" s="207"/>
      <c r="H30" s="207"/>
      <c r="I30" s="207"/>
      <c r="J30" s="207"/>
      <c r="K30" s="207"/>
      <c r="L30" s="207"/>
      <c r="M30" s="207"/>
      <c r="N30" s="207"/>
      <c r="O30" s="207"/>
      <c r="P30" s="207"/>
      <c r="Q30" s="185"/>
      <c r="R30" s="185"/>
    </row>
    <row r="31" spans="1:18" ht="15.75" customHeight="1">
      <c r="A31" s="207"/>
      <c r="B31" s="207"/>
      <c r="C31" s="207"/>
      <c r="D31" s="207"/>
      <c r="E31" s="207"/>
      <c r="F31" s="207"/>
      <c r="G31" s="207"/>
      <c r="H31" s="207"/>
      <c r="I31" s="207"/>
      <c r="J31" s="207"/>
      <c r="K31" s="207"/>
      <c r="L31" s="207"/>
      <c r="M31" s="207"/>
      <c r="N31" s="207"/>
      <c r="O31" s="207"/>
      <c r="P31" s="207"/>
      <c r="Q31" s="185"/>
      <c r="R31" s="185"/>
    </row>
    <row r="32" spans="1:18" ht="15.75" customHeight="1">
      <c r="A32" s="207"/>
      <c r="B32" s="207"/>
      <c r="C32" s="207"/>
      <c r="D32" s="207"/>
      <c r="E32" s="207"/>
      <c r="F32" s="207"/>
      <c r="G32" s="207"/>
      <c r="H32" s="207"/>
      <c r="I32" s="207"/>
      <c r="J32" s="207"/>
      <c r="K32" s="207"/>
      <c r="L32" s="207"/>
      <c r="M32" s="207"/>
      <c r="N32" s="207"/>
      <c r="O32" s="207"/>
      <c r="P32" s="207"/>
      <c r="Q32" s="185"/>
      <c r="R32" s="185"/>
    </row>
    <row r="33" spans="1:18" ht="15.75" customHeight="1">
      <c r="A33" s="207"/>
      <c r="B33" s="207"/>
      <c r="C33" s="207"/>
      <c r="D33" s="207"/>
      <c r="E33" s="207"/>
      <c r="F33" s="207"/>
      <c r="G33" s="207"/>
      <c r="H33" s="207"/>
      <c r="I33" s="207"/>
      <c r="J33" s="207"/>
      <c r="K33" s="207"/>
      <c r="L33" s="207"/>
      <c r="M33" s="207"/>
      <c r="N33" s="207"/>
      <c r="O33" s="207"/>
      <c r="P33" s="207"/>
      <c r="Q33" s="185"/>
      <c r="R33" s="185"/>
    </row>
    <row r="34" spans="1:18" ht="15.75" customHeight="1">
      <c r="A34" s="207"/>
      <c r="B34" s="207"/>
      <c r="C34" s="207"/>
      <c r="D34" s="207"/>
      <c r="E34" s="207"/>
      <c r="F34" s="207"/>
      <c r="G34" s="207"/>
      <c r="H34" s="207"/>
      <c r="I34" s="207"/>
      <c r="J34" s="207"/>
      <c r="K34" s="207"/>
      <c r="L34" s="207"/>
      <c r="M34" s="207"/>
      <c r="N34" s="207"/>
      <c r="O34" s="207"/>
      <c r="P34" s="207"/>
      <c r="Q34" s="185"/>
      <c r="R34" s="185"/>
    </row>
    <row r="35" spans="1:18" ht="15.75" customHeight="1">
      <c r="A35" s="207"/>
      <c r="B35" s="207"/>
      <c r="C35" s="207"/>
      <c r="D35" s="207"/>
      <c r="E35" s="207"/>
      <c r="F35" s="207"/>
      <c r="G35" s="207"/>
      <c r="H35" s="207"/>
      <c r="I35" s="207"/>
      <c r="J35" s="207"/>
      <c r="K35" s="207"/>
      <c r="L35" s="207"/>
      <c r="M35" s="207"/>
      <c r="N35" s="207"/>
      <c r="O35" s="207"/>
      <c r="P35" s="207"/>
      <c r="Q35" s="185"/>
      <c r="R35" s="185"/>
    </row>
    <row r="36" spans="1:18" ht="15.75" customHeight="1">
      <c r="A36" s="207"/>
      <c r="B36" s="207"/>
      <c r="C36" s="207"/>
      <c r="D36" s="207"/>
      <c r="E36" s="207"/>
      <c r="F36" s="207"/>
      <c r="G36" s="207"/>
      <c r="H36" s="207"/>
      <c r="I36" s="207"/>
      <c r="J36" s="207"/>
      <c r="K36" s="207"/>
      <c r="L36" s="207"/>
      <c r="M36" s="207"/>
      <c r="N36" s="207"/>
      <c r="O36" s="207"/>
      <c r="P36" s="207"/>
      <c r="Q36" s="185"/>
      <c r="R36" s="185"/>
    </row>
    <row r="37" spans="1:18" ht="15.75" customHeight="1">
      <c r="A37" s="207"/>
      <c r="B37" s="207"/>
      <c r="C37" s="207"/>
      <c r="D37" s="207"/>
      <c r="E37" s="207"/>
      <c r="F37" s="207"/>
      <c r="G37" s="207"/>
      <c r="H37" s="207"/>
      <c r="I37" s="207"/>
      <c r="J37" s="207"/>
      <c r="K37" s="207"/>
      <c r="L37" s="207"/>
      <c r="M37" s="207"/>
      <c r="N37" s="207"/>
      <c r="O37" s="207"/>
      <c r="P37" s="207"/>
      <c r="Q37" s="185"/>
      <c r="R37" s="185"/>
    </row>
    <row r="38" spans="1:18" ht="15.75" customHeight="1">
      <c r="A38" s="207"/>
      <c r="B38" s="207"/>
      <c r="C38" s="207"/>
      <c r="D38" s="207"/>
      <c r="E38" s="207"/>
      <c r="F38" s="207"/>
      <c r="G38" s="207"/>
      <c r="H38" s="207"/>
      <c r="I38" s="207"/>
      <c r="J38" s="207"/>
      <c r="K38" s="207"/>
      <c r="L38" s="207"/>
      <c r="M38" s="207"/>
      <c r="N38" s="207"/>
      <c r="O38" s="207"/>
      <c r="P38" s="207"/>
      <c r="Q38" s="185"/>
      <c r="R38" s="185"/>
    </row>
    <row r="39" spans="1:18" ht="15.75" customHeight="1">
      <c r="A39" s="207"/>
      <c r="B39" s="207"/>
      <c r="C39" s="207"/>
      <c r="D39" s="207"/>
      <c r="E39" s="207"/>
      <c r="F39" s="207"/>
      <c r="G39" s="207"/>
      <c r="H39" s="207"/>
      <c r="I39" s="207"/>
      <c r="J39" s="207"/>
      <c r="K39" s="207"/>
      <c r="L39" s="207"/>
      <c r="M39" s="207"/>
      <c r="N39" s="207"/>
      <c r="O39" s="207"/>
      <c r="P39" s="207"/>
      <c r="Q39" s="185"/>
      <c r="R39" s="185"/>
    </row>
    <row r="40" spans="1:18" ht="15.75" customHeight="1">
      <c r="A40" s="207"/>
      <c r="B40" s="207"/>
      <c r="C40" s="207"/>
      <c r="D40" s="207"/>
      <c r="E40" s="207"/>
      <c r="F40" s="207"/>
      <c r="G40" s="207"/>
      <c r="H40" s="207"/>
      <c r="I40" s="207"/>
      <c r="J40" s="207"/>
      <c r="K40" s="207"/>
      <c r="L40" s="207"/>
      <c r="M40" s="207"/>
      <c r="N40" s="207"/>
      <c r="O40" s="207"/>
      <c r="P40" s="207"/>
      <c r="Q40" s="185"/>
      <c r="R40" s="185"/>
    </row>
    <row r="41" spans="1:18" ht="15.75" customHeight="1">
      <c r="A41" s="207"/>
      <c r="B41" s="207"/>
      <c r="C41" s="207"/>
      <c r="D41" s="207"/>
      <c r="E41" s="207"/>
      <c r="F41" s="207"/>
      <c r="G41" s="207"/>
      <c r="H41" s="207"/>
      <c r="I41" s="207"/>
      <c r="J41" s="207"/>
      <c r="K41" s="207"/>
      <c r="L41" s="207"/>
      <c r="M41" s="207"/>
      <c r="N41" s="207"/>
      <c r="O41" s="207"/>
      <c r="P41" s="207"/>
      <c r="Q41" s="185"/>
      <c r="R41" s="185"/>
    </row>
    <row r="42" spans="1:18" ht="15.75" customHeight="1">
      <c r="A42" s="207"/>
      <c r="B42" s="207"/>
      <c r="C42" s="207"/>
      <c r="D42" s="207"/>
      <c r="E42" s="207"/>
      <c r="F42" s="207"/>
      <c r="G42" s="207"/>
      <c r="H42" s="207"/>
      <c r="I42" s="207"/>
      <c r="J42" s="207"/>
      <c r="K42" s="207"/>
      <c r="L42" s="207"/>
      <c r="M42" s="207"/>
      <c r="N42" s="207"/>
      <c r="O42" s="207"/>
      <c r="P42" s="207"/>
      <c r="Q42" s="185"/>
      <c r="R42" s="185"/>
    </row>
    <row r="43" spans="1:18" ht="15.75" customHeight="1">
      <c r="A43" s="207"/>
      <c r="B43" s="207"/>
      <c r="C43" s="207"/>
      <c r="D43" s="207"/>
      <c r="E43" s="207"/>
      <c r="F43" s="207"/>
      <c r="G43" s="207"/>
      <c r="H43" s="207"/>
      <c r="I43" s="207"/>
      <c r="J43" s="207"/>
      <c r="K43" s="207"/>
      <c r="L43" s="207"/>
      <c r="M43" s="207"/>
      <c r="N43" s="207"/>
      <c r="O43" s="207"/>
      <c r="P43" s="207"/>
      <c r="Q43" s="185"/>
      <c r="R43" s="185"/>
    </row>
    <row r="44" spans="1:18" ht="15.75" customHeight="1">
      <c r="A44" s="207"/>
      <c r="B44" s="207"/>
      <c r="C44" s="207"/>
      <c r="D44" s="207"/>
      <c r="E44" s="207"/>
      <c r="F44" s="207"/>
      <c r="G44" s="207"/>
      <c r="H44" s="207"/>
      <c r="I44" s="207"/>
      <c r="J44" s="207"/>
      <c r="K44" s="207"/>
      <c r="L44" s="207"/>
      <c r="M44" s="207"/>
      <c r="N44" s="207"/>
      <c r="O44" s="207"/>
      <c r="P44" s="207"/>
      <c r="Q44" s="185"/>
      <c r="R44" s="185"/>
    </row>
    <row r="45" spans="1:18" ht="15.75" customHeight="1">
      <c r="A45" s="207"/>
      <c r="B45" s="207"/>
      <c r="C45" s="207"/>
      <c r="D45" s="207"/>
      <c r="E45" s="207"/>
      <c r="F45" s="207"/>
      <c r="G45" s="207"/>
      <c r="H45" s="207"/>
      <c r="I45" s="207"/>
      <c r="J45" s="207"/>
      <c r="K45" s="207"/>
      <c r="L45" s="207"/>
      <c r="M45" s="207"/>
      <c r="N45" s="207"/>
      <c r="O45" s="207"/>
      <c r="P45" s="207"/>
      <c r="Q45" s="185"/>
      <c r="R45" s="185"/>
    </row>
    <row r="46" spans="1:18" ht="15.75" customHeight="1">
      <c r="A46" s="207"/>
      <c r="B46" s="207"/>
      <c r="C46" s="207"/>
      <c r="D46" s="207"/>
      <c r="E46" s="207"/>
      <c r="F46" s="207"/>
      <c r="G46" s="207"/>
      <c r="H46" s="207"/>
      <c r="I46" s="207"/>
      <c r="J46" s="207"/>
      <c r="K46" s="207"/>
      <c r="L46" s="207"/>
      <c r="M46" s="207"/>
      <c r="N46" s="207"/>
      <c r="O46" s="207"/>
      <c r="P46" s="207"/>
      <c r="Q46" s="185"/>
      <c r="R46" s="185"/>
    </row>
    <row r="47" spans="1:18" ht="15.75" customHeight="1">
      <c r="A47" s="207"/>
      <c r="B47" s="207"/>
      <c r="C47" s="207"/>
      <c r="D47" s="207"/>
      <c r="E47" s="207"/>
      <c r="F47" s="207"/>
      <c r="G47" s="207"/>
      <c r="H47" s="207"/>
      <c r="I47" s="207"/>
      <c r="J47" s="207"/>
      <c r="K47" s="207"/>
      <c r="L47" s="207"/>
      <c r="M47" s="207"/>
      <c r="N47" s="207"/>
      <c r="O47" s="207"/>
      <c r="P47" s="207"/>
      <c r="Q47" s="185"/>
      <c r="R47" s="185"/>
    </row>
    <row r="48" spans="1:18" ht="15.75" customHeight="1">
      <c r="A48" s="207"/>
      <c r="B48" s="207"/>
      <c r="C48" s="207"/>
      <c r="D48" s="207"/>
      <c r="E48" s="207"/>
      <c r="F48" s="214"/>
      <c r="G48" s="207"/>
      <c r="H48" s="207"/>
      <c r="I48" s="207"/>
      <c r="J48" s="207"/>
      <c r="K48" s="207"/>
      <c r="L48" s="207"/>
      <c r="M48" s="207"/>
      <c r="N48" s="207"/>
      <c r="O48" s="207"/>
      <c r="P48" s="207"/>
      <c r="Q48" s="185"/>
      <c r="R48" s="185"/>
    </row>
    <row r="49" spans="1:18" ht="15.75" customHeight="1">
      <c r="A49" s="207"/>
      <c r="B49" s="207"/>
      <c r="C49" s="207"/>
      <c r="D49" s="207"/>
      <c r="E49" s="207"/>
      <c r="F49" s="207"/>
      <c r="G49" s="207"/>
      <c r="H49" s="215"/>
      <c r="I49" s="207"/>
      <c r="J49" s="207"/>
      <c r="K49" s="207"/>
      <c r="L49" s="207"/>
      <c r="M49" s="207"/>
      <c r="N49" s="207"/>
      <c r="O49" s="207"/>
      <c r="P49" s="207"/>
      <c r="Q49" s="185"/>
      <c r="R49" s="185"/>
    </row>
    <row r="50" spans="1:18" ht="15.75" customHeight="1">
      <c r="A50" s="207"/>
      <c r="B50" s="207"/>
      <c r="C50" s="207"/>
      <c r="D50" s="207"/>
      <c r="E50" s="207"/>
      <c r="F50" s="207"/>
      <c r="G50" s="207"/>
      <c r="H50" s="207"/>
      <c r="I50" s="207"/>
      <c r="J50" s="207"/>
      <c r="K50" s="207"/>
      <c r="L50" s="207"/>
      <c r="M50" s="207"/>
      <c r="N50" s="207"/>
      <c r="O50" s="207"/>
      <c r="P50" s="207"/>
      <c r="Q50" s="185"/>
      <c r="R50" s="185"/>
    </row>
    <row r="51" spans="1:18" ht="15.75" customHeight="1">
      <c r="A51" s="207"/>
      <c r="B51" s="207"/>
      <c r="C51" s="207"/>
      <c r="D51" s="207"/>
      <c r="E51" s="207"/>
      <c r="F51" s="207"/>
      <c r="G51" s="207"/>
      <c r="H51" s="207"/>
      <c r="I51" s="207"/>
      <c r="J51" s="207"/>
      <c r="K51" s="207"/>
      <c r="L51" s="207"/>
      <c r="M51" s="207"/>
      <c r="N51" s="207"/>
      <c r="O51" s="207"/>
      <c r="P51" s="207"/>
      <c r="Q51" s="185"/>
      <c r="R51" s="185"/>
    </row>
    <row r="52" spans="1:18" ht="15.75" customHeight="1">
      <c r="A52" s="207"/>
      <c r="B52" s="207"/>
      <c r="C52" s="207"/>
      <c r="D52" s="207"/>
      <c r="E52" s="207"/>
      <c r="F52" s="207"/>
      <c r="G52" s="207"/>
      <c r="H52" s="207"/>
      <c r="I52" s="207"/>
      <c r="J52" s="207"/>
      <c r="K52" s="207"/>
      <c r="L52" s="207"/>
      <c r="M52" s="207"/>
      <c r="N52" s="207"/>
      <c r="O52" s="207"/>
      <c r="P52" s="207"/>
      <c r="Q52" s="185"/>
      <c r="R52" s="185"/>
    </row>
    <row r="53" spans="1:18" ht="15.75" customHeight="1">
      <c r="A53" s="207"/>
      <c r="B53" s="207"/>
      <c r="C53" s="207"/>
      <c r="D53" s="207"/>
      <c r="E53" s="207"/>
      <c r="F53" s="207"/>
      <c r="G53" s="207"/>
      <c r="H53" s="207"/>
      <c r="I53" s="207"/>
      <c r="J53" s="207"/>
      <c r="K53" s="207"/>
      <c r="L53" s="207"/>
      <c r="M53" s="207"/>
      <c r="N53" s="207"/>
      <c r="O53" s="207"/>
      <c r="P53" s="207"/>
      <c r="Q53" s="185"/>
      <c r="R53" s="185"/>
    </row>
    <row r="54" spans="1:18" ht="15.75" customHeight="1">
      <c r="A54" s="207"/>
      <c r="B54" s="207"/>
      <c r="C54" s="207"/>
      <c r="D54" s="207"/>
      <c r="E54" s="207"/>
      <c r="F54" s="207"/>
      <c r="G54" s="207"/>
      <c r="H54" s="207"/>
      <c r="I54" s="207"/>
      <c r="J54" s="207"/>
      <c r="K54" s="207"/>
      <c r="L54" s="207"/>
      <c r="M54" s="207"/>
      <c r="N54" s="207"/>
      <c r="O54" s="207"/>
      <c r="P54" s="207"/>
      <c r="Q54" s="185"/>
      <c r="R54" s="185"/>
    </row>
    <row r="55" spans="1:18" ht="15.75" customHeight="1">
      <c r="A55" s="207"/>
      <c r="B55" s="207"/>
      <c r="C55" s="207"/>
      <c r="D55" s="207"/>
      <c r="E55" s="207"/>
      <c r="F55" s="207"/>
      <c r="G55" s="207"/>
      <c r="H55" s="207"/>
      <c r="I55" s="207"/>
      <c r="J55" s="207"/>
      <c r="K55" s="207"/>
      <c r="L55" s="207"/>
      <c r="M55" s="207"/>
      <c r="N55" s="207"/>
      <c r="O55" s="207"/>
      <c r="P55" s="207"/>
      <c r="Q55" s="185"/>
      <c r="R55" s="185"/>
    </row>
    <row r="56" spans="1:18" ht="15.75" customHeight="1">
      <c r="A56" s="207"/>
      <c r="B56" s="207"/>
      <c r="C56" s="207"/>
      <c r="D56" s="207"/>
      <c r="E56" s="207"/>
      <c r="F56" s="207"/>
      <c r="G56" s="207"/>
      <c r="H56" s="207"/>
      <c r="I56" s="207"/>
      <c r="J56" s="207"/>
      <c r="K56" s="207"/>
      <c r="L56" s="207"/>
      <c r="M56" s="207"/>
      <c r="N56" s="207"/>
      <c r="O56" s="207"/>
      <c r="P56" s="207"/>
      <c r="Q56" s="185"/>
      <c r="R56" s="185"/>
    </row>
    <row r="57" spans="1:18" ht="15.75" customHeight="1">
      <c r="A57" s="207"/>
      <c r="B57" s="207"/>
      <c r="C57" s="207"/>
      <c r="D57" s="207"/>
      <c r="E57" s="207"/>
      <c r="F57" s="207"/>
      <c r="G57" s="207"/>
      <c r="H57" s="207"/>
      <c r="I57" s="207"/>
      <c r="J57" s="207"/>
      <c r="K57" s="207"/>
      <c r="L57" s="207"/>
      <c r="M57" s="207"/>
      <c r="N57" s="207"/>
      <c r="O57" s="207"/>
      <c r="P57" s="207"/>
      <c r="Q57" s="185"/>
      <c r="R57" s="185"/>
    </row>
    <row r="58" spans="1:18" ht="15.75" customHeight="1">
      <c r="A58" s="216"/>
      <c r="B58" s="216"/>
      <c r="C58" s="216"/>
      <c r="D58" s="216"/>
      <c r="E58" s="216"/>
      <c r="F58" s="216"/>
      <c r="G58" s="216"/>
      <c r="H58" s="207"/>
      <c r="I58" s="207"/>
      <c r="J58" s="207"/>
      <c r="K58" s="207"/>
      <c r="L58" s="207"/>
      <c r="M58" s="207"/>
      <c r="N58" s="207"/>
      <c r="O58" s="207"/>
      <c r="P58" s="207"/>
      <c r="Q58" s="185"/>
      <c r="R58" s="185"/>
    </row>
    <row r="59" spans="1:18" ht="27" customHeight="1">
      <c r="A59" s="216"/>
      <c r="B59" s="216"/>
      <c r="C59" s="216"/>
      <c r="D59" s="216"/>
      <c r="E59" s="216"/>
      <c r="F59" s="216"/>
      <c r="G59" s="216"/>
      <c r="H59" s="207"/>
      <c r="I59" s="207"/>
      <c r="J59" s="207"/>
      <c r="K59" s="207"/>
      <c r="L59" s="207"/>
      <c r="M59" s="207"/>
      <c r="N59" s="207"/>
      <c r="O59" s="207"/>
      <c r="P59" s="207"/>
      <c r="Q59" s="185"/>
      <c r="R59" s="185"/>
    </row>
    <row r="60" spans="1:18" ht="15.75" customHeight="1">
      <c r="A60" s="207"/>
      <c r="B60" s="207"/>
      <c r="C60" s="207"/>
      <c r="D60" s="207"/>
      <c r="E60" s="207"/>
      <c r="F60" s="207"/>
      <c r="G60" s="207"/>
      <c r="H60" s="207"/>
      <c r="I60" s="207"/>
      <c r="J60" s="207"/>
      <c r="K60" s="207"/>
      <c r="L60" s="207"/>
      <c r="M60" s="207"/>
      <c r="N60" s="207"/>
      <c r="O60" s="207"/>
      <c r="P60" s="207"/>
      <c r="Q60" s="185"/>
      <c r="R60" s="185"/>
    </row>
    <row r="61" spans="1:18" ht="15.75" customHeight="1">
      <c r="A61" s="207"/>
      <c r="B61" s="207"/>
      <c r="C61" s="207"/>
      <c r="D61" s="207"/>
      <c r="E61" s="207"/>
      <c r="F61" s="207"/>
      <c r="G61" s="207"/>
      <c r="H61" s="207"/>
      <c r="I61" s="207"/>
      <c r="J61" s="207"/>
      <c r="K61" s="207"/>
      <c r="L61" s="207"/>
      <c r="M61" s="207"/>
      <c r="N61" s="207"/>
      <c r="O61" s="207"/>
      <c r="P61" s="207"/>
      <c r="Q61" s="185"/>
      <c r="R61" s="185"/>
    </row>
    <row r="62" spans="1:18" ht="15.75" customHeight="1">
      <c r="A62" s="207"/>
      <c r="B62" s="207"/>
      <c r="C62" s="207"/>
      <c r="D62" s="207"/>
      <c r="E62" s="207"/>
      <c r="F62" s="207"/>
      <c r="G62" s="207"/>
      <c r="H62" s="207"/>
      <c r="I62" s="207"/>
      <c r="J62" s="207"/>
      <c r="K62" s="207"/>
      <c r="L62" s="207"/>
      <c r="M62" s="207"/>
      <c r="N62" s="207"/>
      <c r="O62" s="207"/>
      <c r="P62" s="207"/>
      <c r="Q62" s="185"/>
      <c r="R62" s="185"/>
    </row>
    <row r="63" spans="1:18" ht="15.75" customHeight="1">
      <c r="A63" s="207"/>
      <c r="B63" s="207"/>
      <c r="C63" s="207"/>
      <c r="D63" s="207"/>
      <c r="E63" s="207"/>
      <c r="F63" s="207"/>
      <c r="G63" s="207"/>
      <c r="H63" s="207"/>
      <c r="I63" s="207"/>
      <c r="J63" s="207"/>
      <c r="K63" s="207"/>
      <c r="L63" s="207"/>
      <c r="M63" s="207"/>
      <c r="N63" s="207"/>
      <c r="O63" s="207"/>
      <c r="P63" s="207"/>
      <c r="Q63" s="185"/>
      <c r="R63" s="185"/>
    </row>
    <row r="64" spans="1:18" ht="15.75" customHeight="1">
      <c r="A64" s="207"/>
      <c r="B64" s="207"/>
      <c r="C64" s="207"/>
      <c r="D64" s="207"/>
      <c r="E64" s="207"/>
      <c r="F64" s="207"/>
      <c r="G64" s="207"/>
      <c r="H64" s="207"/>
      <c r="I64" s="207"/>
      <c r="J64" s="207"/>
      <c r="K64" s="207"/>
      <c r="L64" s="207"/>
      <c r="M64" s="207"/>
      <c r="N64" s="207"/>
      <c r="O64" s="207"/>
      <c r="P64" s="207"/>
      <c r="Q64" s="185"/>
      <c r="R64" s="185"/>
    </row>
    <row r="65" spans="1:18" ht="15.75" customHeight="1">
      <c r="A65" s="207"/>
      <c r="B65" s="207"/>
      <c r="C65" s="207"/>
      <c r="D65" s="207"/>
      <c r="E65" s="207"/>
      <c r="F65" s="207"/>
      <c r="G65" s="207"/>
      <c r="H65" s="207"/>
      <c r="I65" s="207"/>
      <c r="J65" s="207"/>
      <c r="K65" s="207"/>
      <c r="L65" s="207"/>
      <c r="M65" s="207"/>
      <c r="N65" s="207"/>
      <c r="O65" s="207"/>
      <c r="P65" s="207"/>
      <c r="Q65" s="185"/>
      <c r="R65" s="185"/>
    </row>
    <row r="66" spans="1:18" ht="15.75" customHeight="1">
      <c r="A66" s="207"/>
      <c r="B66" s="207"/>
      <c r="C66" s="207"/>
      <c r="D66" s="207"/>
      <c r="E66" s="207"/>
      <c r="F66" s="207"/>
      <c r="G66" s="207"/>
      <c r="H66" s="207"/>
      <c r="I66" s="207"/>
      <c r="J66" s="207"/>
      <c r="K66" s="207"/>
      <c r="L66" s="207"/>
      <c r="M66" s="207"/>
      <c r="N66" s="207"/>
      <c r="O66" s="207"/>
      <c r="P66" s="207"/>
      <c r="Q66" s="185"/>
      <c r="R66" s="185"/>
    </row>
    <row r="67" spans="1:18" ht="15.75" customHeight="1">
      <c r="A67" s="207"/>
      <c r="B67" s="207"/>
      <c r="C67" s="207"/>
      <c r="D67" s="207"/>
      <c r="E67" s="207"/>
      <c r="F67" s="207"/>
      <c r="G67" s="207"/>
      <c r="H67" s="207"/>
      <c r="I67" s="207"/>
      <c r="J67" s="207"/>
      <c r="K67" s="207"/>
      <c r="L67" s="207"/>
      <c r="M67" s="207"/>
      <c r="N67" s="207"/>
      <c r="O67" s="207"/>
      <c r="P67" s="207"/>
      <c r="Q67" s="185"/>
      <c r="R67" s="185"/>
    </row>
    <row r="68" spans="1:18" ht="15.75" customHeight="1">
      <c r="A68" s="207"/>
      <c r="B68" s="207"/>
      <c r="C68" s="207"/>
      <c r="D68" s="207"/>
      <c r="E68" s="207"/>
      <c r="F68" s="207"/>
      <c r="G68" s="207"/>
      <c r="H68" s="207"/>
      <c r="I68" s="207"/>
      <c r="J68" s="207"/>
      <c r="K68" s="207"/>
      <c r="L68" s="207"/>
      <c r="M68" s="207"/>
      <c r="N68" s="207"/>
      <c r="O68" s="207"/>
      <c r="P68" s="207"/>
      <c r="Q68" s="185"/>
      <c r="R68" s="185"/>
    </row>
    <row r="69" spans="1:18" ht="15.75" customHeight="1">
      <c r="A69" s="207"/>
      <c r="B69" s="207"/>
      <c r="C69" s="207"/>
      <c r="D69" s="207"/>
      <c r="E69" s="207"/>
      <c r="F69" s="207"/>
      <c r="G69" s="207"/>
      <c r="H69" s="207"/>
      <c r="I69" s="207"/>
      <c r="J69" s="207"/>
      <c r="K69" s="207"/>
      <c r="L69" s="207"/>
      <c r="M69" s="207"/>
      <c r="N69" s="207"/>
      <c r="O69" s="207"/>
      <c r="P69" s="207"/>
      <c r="Q69" s="185"/>
      <c r="R69" s="185"/>
    </row>
    <row r="70" spans="1:18" ht="15.75" customHeight="1">
      <c r="A70" s="207"/>
      <c r="B70" s="207"/>
      <c r="C70" s="207"/>
      <c r="D70" s="207"/>
      <c r="E70" s="207"/>
      <c r="F70" s="207"/>
      <c r="G70" s="207"/>
      <c r="H70" s="207"/>
      <c r="I70" s="207"/>
      <c r="J70" s="207"/>
      <c r="K70" s="207"/>
      <c r="L70" s="207"/>
      <c r="M70" s="207"/>
      <c r="N70" s="207"/>
      <c r="O70" s="207"/>
      <c r="P70" s="207"/>
      <c r="Q70" s="185"/>
      <c r="R70" s="185"/>
    </row>
    <row r="71" spans="1:18" ht="15.75" customHeight="1">
      <c r="A71" s="207"/>
      <c r="B71" s="207"/>
      <c r="C71" s="207"/>
      <c r="D71" s="207"/>
      <c r="E71" s="207"/>
      <c r="F71" s="207"/>
      <c r="G71" s="207"/>
      <c r="H71" s="207"/>
      <c r="I71" s="207"/>
      <c r="J71" s="207"/>
      <c r="K71" s="207"/>
      <c r="L71" s="207"/>
      <c r="M71" s="207"/>
      <c r="N71" s="207"/>
      <c r="O71" s="207"/>
      <c r="P71" s="207"/>
      <c r="Q71" s="185"/>
      <c r="R71" s="185"/>
    </row>
    <row r="72" spans="1:18" ht="15.75" customHeight="1">
      <c r="A72" s="207"/>
      <c r="B72" s="207"/>
      <c r="C72" s="207"/>
      <c r="D72" s="207"/>
      <c r="E72" s="207"/>
      <c r="F72" s="207"/>
      <c r="G72" s="207"/>
      <c r="H72" s="207"/>
      <c r="I72" s="207"/>
      <c r="J72" s="207"/>
      <c r="K72" s="207"/>
      <c r="L72" s="207"/>
      <c r="M72" s="207"/>
      <c r="N72" s="207"/>
      <c r="O72" s="207"/>
      <c r="P72" s="207"/>
      <c r="Q72" s="185"/>
      <c r="R72" s="185"/>
    </row>
    <row r="73" spans="1:18" ht="27.75" customHeight="1">
      <c r="A73" s="207"/>
      <c r="B73" s="207"/>
      <c r="C73" s="207"/>
      <c r="D73" s="207"/>
      <c r="E73" s="207"/>
      <c r="F73" s="207"/>
      <c r="G73" s="207"/>
      <c r="H73" s="207"/>
      <c r="I73" s="207"/>
      <c r="J73" s="207"/>
      <c r="K73" s="207"/>
      <c r="L73" s="207"/>
      <c r="M73" s="207"/>
      <c r="N73" s="207"/>
      <c r="O73" s="207"/>
      <c r="P73" s="207"/>
      <c r="Q73" s="185"/>
      <c r="R73" s="185"/>
    </row>
    <row r="74" spans="1:18" ht="15.75" customHeight="1">
      <c r="A74" s="207"/>
      <c r="B74" s="207"/>
      <c r="C74" s="207"/>
      <c r="D74" s="207"/>
      <c r="E74" s="207"/>
      <c r="F74" s="207"/>
      <c r="G74" s="207"/>
      <c r="H74" s="207"/>
      <c r="I74" s="207"/>
      <c r="J74" s="207"/>
      <c r="K74" s="207"/>
      <c r="L74" s="207"/>
      <c r="M74" s="207"/>
      <c r="N74" s="207"/>
      <c r="O74" s="213"/>
      <c r="P74" s="213"/>
      <c r="Q74" s="185"/>
      <c r="R74" s="185"/>
    </row>
    <row r="75" spans="1:18" ht="15.75" customHeight="1">
      <c r="A75" s="207"/>
      <c r="B75" s="207"/>
      <c r="C75" s="207"/>
      <c r="D75" s="207"/>
      <c r="E75" s="207"/>
      <c r="F75" s="207"/>
      <c r="G75" s="207"/>
      <c r="H75" s="207"/>
      <c r="I75" s="207"/>
      <c r="J75" s="207"/>
      <c r="K75" s="207"/>
      <c r="L75" s="207"/>
      <c r="M75" s="207"/>
      <c r="N75" s="207"/>
      <c r="O75" s="207"/>
      <c r="P75" s="207"/>
      <c r="Q75" s="185"/>
      <c r="R75" s="185"/>
    </row>
    <row r="76" spans="1:18" ht="15.75" customHeight="1">
      <c r="A76" s="207"/>
      <c r="B76" s="207"/>
      <c r="C76" s="207"/>
      <c r="D76" s="207"/>
      <c r="E76" s="207"/>
      <c r="F76" s="207"/>
      <c r="G76" s="207"/>
      <c r="H76" s="207"/>
      <c r="I76" s="207"/>
      <c r="J76" s="207"/>
      <c r="K76" s="207"/>
      <c r="L76" s="207"/>
      <c r="M76" s="207"/>
      <c r="N76" s="207"/>
      <c r="O76" s="213"/>
      <c r="P76" s="213"/>
      <c r="Q76" s="185"/>
      <c r="R76" s="185"/>
    </row>
    <row r="77" spans="1:18" ht="15.75" customHeight="1">
      <c r="A77" s="207"/>
      <c r="B77" s="207"/>
      <c r="C77" s="207"/>
      <c r="D77" s="207"/>
      <c r="E77" s="207"/>
      <c r="F77" s="207"/>
      <c r="G77" s="207"/>
      <c r="H77" s="207"/>
      <c r="I77" s="207"/>
      <c r="J77" s="207"/>
      <c r="K77" s="207"/>
      <c r="L77" s="207"/>
      <c r="M77" s="207"/>
      <c r="N77" s="207"/>
      <c r="O77" s="207"/>
      <c r="P77" s="207"/>
      <c r="Q77" s="185"/>
      <c r="R77" s="185"/>
    </row>
    <row r="78" spans="1:18" ht="15.75" customHeight="1">
      <c r="A78" s="207"/>
      <c r="B78" s="207"/>
      <c r="C78" s="207"/>
      <c r="D78" s="207"/>
      <c r="E78" s="207"/>
      <c r="F78" s="207"/>
      <c r="G78" s="207"/>
      <c r="H78" s="207"/>
      <c r="I78" s="207"/>
      <c r="J78" s="207"/>
      <c r="K78" s="207"/>
      <c r="L78" s="207"/>
      <c r="M78" s="207"/>
      <c r="N78" s="207"/>
      <c r="O78" s="207"/>
      <c r="P78" s="207"/>
      <c r="Q78" s="185"/>
      <c r="R78" s="185"/>
    </row>
    <row r="79" spans="1:18" ht="15.75" customHeight="1">
      <c r="A79" s="207"/>
      <c r="B79" s="207"/>
      <c r="C79" s="207"/>
      <c r="D79" s="207"/>
      <c r="E79" s="207"/>
      <c r="F79" s="207"/>
      <c r="G79" s="207"/>
      <c r="H79" s="207"/>
      <c r="I79" s="207"/>
      <c r="J79" s="207"/>
      <c r="K79" s="207"/>
      <c r="L79" s="207"/>
      <c r="M79" s="207"/>
      <c r="N79" s="207"/>
      <c r="O79" s="207"/>
      <c r="P79" s="207"/>
      <c r="Q79" s="185"/>
      <c r="R79" s="185"/>
    </row>
    <row r="80" spans="1:18" ht="15.75" customHeight="1">
      <c r="A80" s="207"/>
      <c r="B80" s="207"/>
      <c r="C80" s="207"/>
      <c r="D80" s="207"/>
      <c r="E80" s="207"/>
      <c r="F80" s="207"/>
      <c r="G80" s="207"/>
      <c r="H80" s="207"/>
      <c r="I80" s="207"/>
      <c r="J80" s="207"/>
      <c r="K80" s="207"/>
      <c r="L80" s="207"/>
      <c r="M80" s="207"/>
      <c r="N80" s="207"/>
      <c r="O80" s="207"/>
      <c r="P80" s="207"/>
      <c r="Q80" s="185"/>
      <c r="R80" s="185"/>
    </row>
    <row r="81" spans="1:18" ht="15.75" customHeight="1">
      <c r="A81" s="207"/>
      <c r="B81" s="207"/>
      <c r="C81" s="207"/>
      <c r="D81" s="207"/>
      <c r="E81" s="207"/>
      <c r="F81" s="207"/>
      <c r="G81" s="207"/>
      <c r="H81" s="207"/>
      <c r="I81" s="207"/>
      <c r="J81" s="207"/>
      <c r="K81" s="207"/>
      <c r="L81" s="207"/>
      <c r="M81" s="207"/>
      <c r="N81" s="207"/>
      <c r="O81" s="207"/>
      <c r="P81" s="207"/>
      <c r="Q81" s="185"/>
      <c r="R81" s="185"/>
    </row>
    <row r="82" spans="1:18" ht="15.75" customHeight="1">
      <c r="A82" s="207"/>
      <c r="B82" s="207"/>
      <c r="C82" s="207"/>
      <c r="D82" s="207"/>
      <c r="E82" s="207"/>
      <c r="F82" s="207"/>
      <c r="G82" s="207"/>
      <c r="H82" s="207"/>
      <c r="I82" s="207"/>
      <c r="J82" s="207"/>
      <c r="K82" s="207"/>
      <c r="L82" s="207"/>
      <c r="M82" s="207"/>
      <c r="N82" s="207"/>
      <c r="O82" s="207"/>
      <c r="P82" s="207"/>
      <c r="Q82" s="185"/>
      <c r="R82" s="185"/>
    </row>
    <row r="83" spans="1:18" ht="15.75" customHeight="1">
      <c r="A83" s="207"/>
      <c r="B83" s="207"/>
      <c r="C83" s="207"/>
      <c r="D83" s="207"/>
      <c r="E83" s="207"/>
      <c r="F83" s="207"/>
      <c r="G83" s="207"/>
      <c r="H83" s="207"/>
      <c r="I83" s="207"/>
      <c r="J83" s="207"/>
      <c r="K83" s="207"/>
      <c r="L83" s="207"/>
      <c r="M83" s="207"/>
      <c r="N83" s="207"/>
      <c r="O83" s="207"/>
      <c r="P83" s="207"/>
      <c r="Q83" s="185"/>
      <c r="R83" s="185"/>
    </row>
    <row r="84" spans="1:18" ht="15.75" customHeight="1">
      <c r="A84" s="207"/>
      <c r="B84" s="207"/>
      <c r="C84" s="207"/>
      <c r="D84" s="207"/>
      <c r="E84" s="207"/>
      <c r="F84" s="207"/>
      <c r="G84" s="207"/>
      <c r="H84" s="207"/>
      <c r="I84" s="207"/>
      <c r="J84" s="207"/>
      <c r="K84" s="207"/>
      <c r="L84" s="207"/>
      <c r="M84" s="207"/>
      <c r="N84" s="207"/>
      <c r="O84" s="207"/>
      <c r="P84" s="207"/>
      <c r="Q84" s="185"/>
      <c r="R84" s="185"/>
    </row>
    <row r="85" spans="1:18" ht="15.75" customHeight="1">
      <c r="A85" s="207"/>
      <c r="B85" s="207"/>
      <c r="C85" s="207"/>
      <c r="D85" s="207"/>
      <c r="E85" s="207"/>
      <c r="F85" s="207"/>
      <c r="G85" s="207"/>
      <c r="H85" s="207"/>
      <c r="I85" s="207"/>
      <c r="J85" s="207"/>
      <c r="K85" s="207"/>
      <c r="L85" s="207"/>
      <c r="M85" s="207"/>
      <c r="N85" s="207"/>
      <c r="O85" s="207"/>
      <c r="P85" s="207"/>
      <c r="Q85" s="185"/>
      <c r="R85" s="185"/>
    </row>
    <row r="86" spans="1:18" ht="15.75" customHeight="1">
      <c r="A86" s="207"/>
      <c r="B86" s="207"/>
      <c r="C86" s="207"/>
      <c r="D86" s="207"/>
      <c r="E86" s="207"/>
      <c r="F86" s="207"/>
      <c r="G86" s="207"/>
      <c r="H86" s="207"/>
      <c r="I86" s="207"/>
      <c r="J86" s="207"/>
      <c r="K86" s="207"/>
      <c r="L86" s="207"/>
      <c r="M86" s="207"/>
      <c r="N86" s="207"/>
      <c r="O86" s="207"/>
      <c r="P86" s="207"/>
      <c r="Q86" s="185"/>
      <c r="R86" s="185"/>
    </row>
    <row r="87" spans="1:18" ht="15.75" customHeight="1">
      <c r="A87" s="207"/>
      <c r="B87" s="207"/>
      <c r="C87" s="207"/>
      <c r="D87" s="207"/>
      <c r="E87" s="207"/>
      <c r="F87" s="207"/>
      <c r="G87" s="207"/>
      <c r="H87" s="207"/>
      <c r="I87" s="207"/>
      <c r="J87" s="207"/>
      <c r="K87" s="207"/>
      <c r="L87" s="207"/>
      <c r="M87" s="207"/>
      <c r="N87" s="207"/>
      <c r="O87" s="207"/>
      <c r="P87" s="207"/>
      <c r="Q87" s="185"/>
      <c r="R87" s="185"/>
    </row>
    <row r="88" spans="1:18" ht="15.75" customHeight="1">
      <c r="A88" s="187"/>
      <c r="B88" s="187"/>
      <c r="C88" s="187"/>
      <c r="D88" s="187"/>
      <c r="E88" s="187"/>
      <c r="F88" s="187"/>
      <c r="G88" s="187"/>
      <c r="H88" s="187"/>
      <c r="I88" s="187"/>
      <c r="J88" s="187"/>
      <c r="K88" s="187"/>
      <c r="L88" s="187"/>
      <c r="M88" s="187"/>
      <c r="N88" s="187"/>
      <c r="O88" s="187"/>
      <c r="P88" s="187"/>
    </row>
    <row r="89" spans="1:18" ht="15.75" customHeight="1">
      <c r="A89" s="187"/>
      <c r="B89" s="187"/>
      <c r="C89" s="187"/>
      <c r="D89" s="187"/>
      <c r="E89" s="187"/>
      <c r="F89" s="187"/>
      <c r="G89" s="187"/>
      <c r="H89" s="187"/>
      <c r="I89" s="187"/>
      <c r="J89" s="187"/>
      <c r="K89" s="187"/>
      <c r="L89" s="187"/>
      <c r="M89" s="187"/>
      <c r="N89" s="187"/>
      <c r="O89" s="187"/>
      <c r="P89" s="187"/>
    </row>
    <row r="90" spans="1:18" ht="15.75" customHeight="1">
      <c r="A90" s="187"/>
      <c r="B90" s="187"/>
      <c r="C90" s="187"/>
      <c r="D90" s="187"/>
      <c r="E90" s="187"/>
      <c r="F90" s="187"/>
      <c r="G90" s="187"/>
      <c r="H90" s="187"/>
      <c r="I90" s="187"/>
      <c r="J90" s="187"/>
      <c r="K90" s="187"/>
      <c r="L90" s="187"/>
      <c r="M90" s="187"/>
      <c r="N90" s="187"/>
      <c r="O90" s="187"/>
      <c r="P90" s="187"/>
    </row>
    <row r="91" spans="1:18" ht="15.75" customHeight="1">
      <c r="A91" s="187"/>
      <c r="B91" s="187"/>
      <c r="C91" s="187"/>
      <c r="D91" s="187"/>
      <c r="E91" s="187"/>
      <c r="F91" s="187"/>
      <c r="G91" s="187"/>
      <c r="H91" s="187"/>
      <c r="I91" s="187"/>
      <c r="J91" s="187"/>
      <c r="K91" s="187"/>
      <c r="L91" s="187"/>
      <c r="M91" s="187"/>
      <c r="N91" s="187"/>
      <c r="O91" s="187"/>
      <c r="P91" s="187"/>
    </row>
    <row r="92" spans="1:18" ht="15.75" customHeight="1">
      <c r="A92" s="187"/>
      <c r="B92" s="187"/>
      <c r="C92" s="187"/>
      <c r="D92" s="187"/>
      <c r="E92" s="187"/>
      <c r="F92" s="187"/>
      <c r="G92" s="187"/>
      <c r="H92" s="187"/>
      <c r="I92" s="187"/>
      <c r="J92" s="187"/>
      <c r="K92" s="187"/>
      <c r="L92" s="187"/>
      <c r="M92" s="187"/>
      <c r="N92" s="187"/>
      <c r="O92" s="187"/>
      <c r="P92" s="187"/>
    </row>
    <row r="93" spans="1:18" ht="15.75" customHeight="1">
      <c r="A93" s="187"/>
      <c r="B93" s="187"/>
      <c r="C93" s="187"/>
      <c r="D93" s="187"/>
      <c r="E93" s="187"/>
      <c r="F93" s="187"/>
      <c r="G93" s="187"/>
      <c r="H93" s="187"/>
      <c r="I93" s="187"/>
      <c r="J93" s="187"/>
      <c r="K93" s="187"/>
      <c r="L93" s="187"/>
      <c r="M93" s="187"/>
      <c r="N93" s="187"/>
      <c r="O93" s="187"/>
      <c r="P93" s="187"/>
    </row>
    <row r="94" spans="1:18" ht="15.75" customHeight="1">
      <c r="A94" s="187"/>
      <c r="B94" s="187"/>
      <c r="C94" s="187"/>
      <c r="D94" s="187"/>
      <c r="E94" s="187"/>
      <c r="F94" s="187"/>
      <c r="G94" s="187"/>
      <c r="H94" s="187"/>
      <c r="I94" s="187"/>
      <c r="J94" s="187"/>
      <c r="K94" s="187"/>
      <c r="L94" s="187"/>
      <c r="M94" s="187"/>
      <c r="N94" s="187"/>
      <c r="O94" s="187"/>
      <c r="P94" s="187"/>
    </row>
    <row r="95" spans="1:18" ht="15.75" customHeight="1">
      <c r="A95" s="187"/>
      <c r="B95" s="187"/>
      <c r="C95" s="187"/>
      <c r="D95" s="187"/>
      <c r="E95" s="187"/>
      <c r="F95" s="187"/>
      <c r="G95" s="187"/>
      <c r="H95" s="187"/>
      <c r="I95" s="187"/>
      <c r="J95" s="187"/>
      <c r="K95" s="187"/>
      <c r="L95" s="187"/>
      <c r="M95" s="187"/>
      <c r="N95" s="187"/>
      <c r="O95" s="187"/>
      <c r="P95" s="187"/>
    </row>
    <row r="96" spans="1:18" ht="15.75" customHeight="1">
      <c r="A96" s="187"/>
      <c r="B96" s="187"/>
      <c r="C96" s="187"/>
      <c r="D96" s="187"/>
      <c r="E96" s="187"/>
      <c r="F96" s="187"/>
      <c r="G96" s="187"/>
      <c r="H96" s="187"/>
      <c r="I96" s="187"/>
      <c r="J96" s="187"/>
      <c r="K96" s="187"/>
      <c r="L96" s="187"/>
      <c r="M96" s="187"/>
      <c r="N96" s="187"/>
      <c r="O96" s="187"/>
      <c r="P96" s="187"/>
    </row>
    <row r="97" spans="1:16" ht="15.75" customHeight="1">
      <c r="A97" s="187"/>
      <c r="B97" s="187"/>
      <c r="C97" s="187"/>
      <c r="D97" s="187"/>
      <c r="E97" s="187"/>
      <c r="F97" s="187"/>
      <c r="G97" s="187"/>
      <c r="H97" s="187"/>
      <c r="I97" s="187"/>
      <c r="J97" s="187"/>
      <c r="K97" s="187"/>
      <c r="L97" s="187"/>
      <c r="M97" s="187"/>
      <c r="N97" s="187"/>
      <c r="O97" s="187"/>
      <c r="P97" s="187"/>
    </row>
    <row r="98" spans="1:16" ht="15.75" customHeight="1">
      <c r="A98" s="187"/>
      <c r="B98" s="187"/>
      <c r="C98" s="187"/>
      <c r="D98" s="187"/>
      <c r="E98" s="187"/>
      <c r="F98" s="187"/>
      <c r="G98" s="187"/>
      <c r="H98" s="187"/>
      <c r="I98" s="187"/>
      <c r="J98" s="187"/>
      <c r="K98" s="187"/>
      <c r="L98" s="187"/>
      <c r="M98" s="187"/>
      <c r="N98" s="187"/>
      <c r="O98" s="187"/>
      <c r="P98" s="187"/>
    </row>
    <row r="99" spans="1:16" ht="15.75" customHeight="1">
      <c r="A99" s="187"/>
      <c r="B99" s="187"/>
      <c r="C99" s="187"/>
      <c r="D99" s="187"/>
      <c r="E99" s="187"/>
      <c r="F99" s="187"/>
      <c r="G99" s="187"/>
      <c r="H99" s="187"/>
      <c r="I99" s="187"/>
      <c r="J99" s="187"/>
      <c r="K99" s="187"/>
      <c r="L99" s="187"/>
      <c r="M99" s="187"/>
      <c r="N99" s="187"/>
      <c r="O99" s="187"/>
      <c r="P99" s="187"/>
    </row>
    <row r="100" spans="1:16" ht="15.75" customHeight="1">
      <c r="A100" s="187"/>
      <c r="B100" s="187"/>
      <c r="C100" s="187"/>
      <c r="D100" s="187"/>
      <c r="E100" s="187"/>
      <c r="F100" s="187"/>
      <c r="G100" s="187"/>
      <c r="H100" s="187"/>
      <c r="I100" s="187"/>
      <c r="J100" s="187"/>
      <c r="K100" s="187"/>
      <c r="L100" s="187"/>
      <c r="M100" s="187"/>
      <c r="N100" s="187"/>
      <c r="O100" s="187"/>
      <c r="P100" s="187"/>
    </row>
    <row r="101" spans="1:16" ht="15.75" customHeight="1">
      <c r="A101" s="187"/>
      <c r="B101" s="187"/>
      <c r="C101" s="187"/>
      <c r="D101" s="187"/>
      <c r="E101" s="187"/>
      <c r="F101" s="187"/>
      <c r="G101" s="187"/>
      <c r="H101" s="187"/>
      <c r="I101" s="187"/>
      <c r="J101" s="187"/>
      <c r="K101" s="187"/>
      <c r="L101" s="187"/>
      <c r="M101" s="187"/>
      <c r="N101" s="187"/>
      <c r="O101" s="187"/>
      <c r="P101" s="187"/>
    </row>
    <row r="102" spans="1:16" ht="15.75" customHeight="1">
      <c r="A102" s="187"/>
      <c r="B102" s="187"/>
      <c r="C102" s="187"/>
      <c r="D102" s="187"/>
      <c r="E102" s="187"/>
      <c r="F102" s="187"/>
      <c r="G102" s="187"/>
      <c r="H102" s="187"/>
      <c r="I102" s="187"/>
      <c r="J102" s="187"/>
      <c r="K102" s="187"/>
      <c r="L102" s="187"/>
      <c r="M102" s="187"/>
      <c r="N102" s="187"/>
      <c r="O102" s="187"/>
      <c r="P102" s="187"/>
    </row>
    <row r="103" spans="1:16" ht="15.75" customHeight="1">
      <c r="A103" s="187"/>
      <c r="B103" s="187"/>
      <c r="C103" s="187"/>
      <c r="D103" s="187"/>
      <c r="E103" s="187"/>
      <c r="F103" s="187"/>
      <c r="G103" s="187"/>
      <c r="H103" s="187"/>
      <c r="I103" s="187"/>
      <c r="J103" s="187"/>
      <c r="K103" s="187"/>
      <c r="L103" s="187"/>
      <c r="M103" s="187"/>
      <c r="N103" s="187"/>
      <c r="O103" s="187"/>
      <c r="P103" s="187"/>
    </row>
    <row r="104" spans="1:16" ht="15.75" customHeight="1">
      <c r="A104" s="187"/>
      <c r="B104" s="187"/>
      <c r="C104" s="187"/>
      <c r="D104" s="187"/>
      <c r="E104" s="187"/>
      <c r="F104" s="187"/>
      <c r="G104" s="187"/>
      <c r="H104" s="187"/>
      <c r="I104" s="187"/>
      <c r="J104" s="187"/>
      <c r="K104" s="187"/>
      <c r="L104" s="187"/>
      <c r="M104" s="187"/>
      <c r="N104" s="187"/>
      <c r="O104" s="187"/>
      <c r="P104" s="187"/>
    </row>
    <row r="105" spans="1:16" ht="15.75" customHeight="1">
      <c r="A105" s="187"/>
      <c r="B105" s="187"/>
      <c r="C105" s="187"/>
      <c r="D105" s="187"/>
      <c r="E105" s="187"/>
      <c r="F105" s="187"/>
      <c r="G105" s="187"/>
      <c r="H105" s="187"/>
      <c r="I105" s="187"/>
      <c r="J105" s="187"/>
      <c r="K105" s="187"/>
      <c r="L105" s="187"/>
      <c r="M105" s="187"/>
      <c r="N105" s="187"/>
      <c r="O105" s="187"/>
      <c r="P105" s="187"/>
    </row>
    <row r="106" spans="1:16" ht="15.75" customHeight="1">
      <c r="A106" s="187"/>
      <c r="B106" s="187"/>
      <c r="C106" s="187"/>
      <c r="D106" s="187"/>
      <c r="E106" s="187"/>
      <c r="F106" s="187"/>
      <c r="G106" s="187"/>
      <c r="H106" s="187"/>
      <c r="I106" s="187"/>
      <c r="J106" s="187"/>
      <c r="K106" s="187"/>
      <c r="L106" s="187"/>
      <c r="M106" s="187"/>
      <c r="N106" s="187"/>
      <c r="O106" s="187"/>
      <c r="P106" s="187"/>
    </row>
    <row r="107" spans="1:16" ht="15.75" customHeight="1">
      <c r="A107" s="187"/>
      <c r="B107" s="187"/>
      <c r="C107" s="187"/>
      <c r="D107" s="187"/>
      <c r="E107" s="187"/>
      <c r="F107" s="187"/>
      <c r="G107" s="187"/>
      <c r="H107" s="187"/>
      <c r="I107" s="187"/>
      <c r="J107" s="187"/>
      <c r="K107" s="187"/>
      <c r="L107" s="187"/>
      <c r="M107" s="187"/>
      <c r="N107" s="187"/>
      <c r="O107" s="187"/>
      <c r="P107" s="187"/>
    </row>
    <row r="108" spans="1:16" ht="15.75" customHeight="1">
      <c r="A108" s="187"/>
      <c r="B108" s="187"/>
      <c r="C108" s="187"/>
      <c r="D108" s="187"/>
      <c r="E108" s="187"/>
      <c r="F108" s="187"/>
      <c r="G108" s="187"/>
      <c r="H108" s="187"/>
      <c r="I108" s="187"/>
      <c r="J108" s="187"/>
      <c r="K108" s="187"/>
      <c r="L108" s="187"/>
      <c r="M108" s="187"/>
      <c r="N108" s="187"/>
      <c r="O108" s="187"/>
      <c r="P108" s="187"/>
    </row>
    <row r="109" spans="1:16" ht="15.75" customHeight="1">
      <c r="A109" s="187"/>
      <c r="B109" s="187"/>
      <c r="C109" s="187"/>
      <c r="D109" s="187"/>
      <c r="E109" s="187"/>
      <c r="F109" s="187"/>
      <c r="G109" s="187"/>
      <c r="H109" s="187"/>
      <c r="I109" s="187"/>
      <c r="J109" s="187"/>
      <c r="K109" s="187"/>
      <c r="L109" s="187"/>
      <c r="M109" s="187"/>
      <c r="N109" s="187"/>
      <c r="O109" s="187"/>
      <c r="P109" s="187"/>
    </row>
    <row r="110" spans="1:16" ht="15.75" customHeight="1">
      <c r="A110" s="187"/>
      <c r="B110" s="187"/>
      <c r="C110" s="187"/>
      <c r="D110" s="187"/>
      <c r="E110" s="187"/>
      <c r="F110" s="187"/>
      <c r="G110" s="187"/>
      <c r="H110" s="187"/>
      <c r="I110" s="187"/>
      <c r="J110" s="187"/>
      <c r="K110" s="187"/>
      <c r="L110" s="187"/>
      <c r="M110" s="187"/>
      <c r="N110" s="187"/>
      <c r="O110" s="187"/>
      <c r="P110" s="187"/>
    </row>
    <row r="111" spans="1:16" ht="15.75" customHeight="1">
      <c r="A111" s="187"/>
      <c r="B111" s="187"/>
      <c r="C111" s="187"/>
      <c r="D111" s="187"/>
      <c r="E111" s="187"/>
      <c r="F111" s="187"/>
      <c r="G111" s="187"/>
      <c r="H111" s="187"/>
      <c r="I111" s="187"/>
      <c r="J111" s="187"/>
      <c r="K111" s="187"/>
      <c r="L111" s="187"/>
      <c r="M111" s="187"/>
      <c r="N111" s="187"/>
      <c r="O111" s="187"/>
      <c r="P111" s="187"/>
    </row>
    <row r="112" spans="1:16" ht="15.75" customHeight="1">
      <c r="A112" s="187"/>
      <c r="B112" s="187"/>
      <c r="C112" s="187"/>
      <c r="D112" s="187"/>
      <c r="E112" s="187"/>
      <c r="F112" s="187"/>
      <c r="G112" s="187"/>
      <c r="H112" s="187"/>
      <c r="I112" s="187"/>
      <c r="J112" s="187"/>
      <c r="K112" s="187"/>
      <c r="L112" s="187"/>
      <c r="M112" s="187"/>
      <c r="N112" s="187"/>
      <c r="O112" s="187"/>
      <c r="P112" s="187"/>
    </row>
    <row r="113" spans="1:16" ht="15.75" customHeight="1">
      <c r="A113" s="187"/>
      <c r="B113" s="187"/>
      <c r="C113" s="187"/>
      <c r="D113" s="187"/>
      <c r="E113" s="187"/>
      <c r="F113" s="187"/>
      <c r="G113" s="187"/>
      <c r="H113" s="187"/>
      <c r="I113" s="187"/>
      <c r="J113" s="187"/>
      <c r="K113" s="187"/>
      <c r="L113" s="187"/>
      <c r="M113" s="187"/>
      <c r="N113" s="187"/>
      <c r="O113" s="187"/>
      <c r="P113" s="187"/>
    </row>
    <row r="114" spans="1:16" ht="15.75" customHeight="1">
      <c r="A114" s="187"/>
      <c r="B114" s="187"/>
      <c r="C114" s="187"/>
      <c r="D114" s="187"/>
      <c r="E114" s="187"/>
      <c r="F114" s="187"/>
      <c r="G114" s="187"/>
      <c r="H114" s="187"/>
      <c r="I114" s="187"/>
      <c r="J114" s="187"/>
      <c r="K114" s="187"/>
      <c r="L114" s="187"/>
      <c r="M114" s="187"/>
      <c r="N114" s="187"/>
      <c r="O114" s="187"/>
      <c r="P114" s="187"/>
    </row>
    <row r="115" spans="1:16" ht="15.75" customHeight="1">
      <c r="A115" s="187"/>
      <c r="B115" s="187"/>
      <c r="C115" s="187"/>
      <c r="D115" s="187"/>
      <c r="E115" s="187"/>
      <c r="F115" s="187"/>
      <c r="G115" s="187"/>
      <c r="H115" s="187"/>
      <c r="I115" s="187"/>
      <c r="J115" s="187"/>
      <c r="K115" s="187"/>
      <c r="L115" s="187"/>
      <c r="M115" s="187"/>
      <c r="N115" s="187"/>
      <c r="O115" s="187"/>
      <c r="P115" s="187"/>
    </row>
    <row r="116" spans="1:16" ht="15.75" customHeight="1">
      <c r="A116" s="187"/>
      <c r="B116" s="187"/>
      <c r="C116" s="187"/>
      <c r="D116" s="187"/>
      <c r="E116" s="187"/>
      <c r="F116" s="187"/>
      <c r="G116" s="187"/>
      <c r="H116" s="187"/>
      <c r="I116" s="187"/>
      <c r="J116" s="187"/>
      <c r="K116" s="187"/>
      <c r="L116" s="187"/>
      <c r="M116" s="187"/>
      <c r="N116" s="187"/>
      <c r="O116" s="187"/>
      <c r="P116" s="187"/>
    </row>
    <row r="117" spans="1:16" ht="15.75" customHeight="1">
      <c r="A117" s="187"/>
      <c r="B117" s="187"/>
      <c r="C117" s="187"/>
      <c r="D117" s="187"/>
      <c r="E117" s="187"/>
      <c r="F117" s="187"/>
      <c r="G117" s="187"/>
      <c r="H117" s="187"/>
      <c r="I117" s="187"/>
      <c r="J117" s="187"/>
      <c r="K117" s="187"/>
      <c r="L117" s="187"/>
      <c r="M117" s="187"/>
      <c r="N117" s="187"/>
      <c r="O117" s="187"/>
      <c r="P117" s="187"/>
    </row>
    <row r="118" spans="1:16" ht="15.75" customHeight="1">
      <c r="A118" s="187"/>
      <c r="B118" s="187"/>
      <c r="C118" s="187"/>
      <c r="D118" s="187"/>
      <c r="E118" s="187"/>
      <c r="F118" s="187"/>
      <c r="G118" s="187"/>
      <c r="H118" s="187"/>
      <c r="I118" s="187"/>
      <c r="J118" s="187"/>
      <c r="K118" s="187"/>
      <c r="L118" s="187"/>
      <c r="M118" s="187"/>
      <c r="N118" s="187"/>
      <c r="O118" s="187"/>
      <c r="P118" s="187"/>
    </row>
    <row r="119" spans="1:16" ht="15.75" customHeight="1">
      <c r="A119" s="187"/>
      <c r="B119" s="187"/>
      <c r="C119" s="187"/>
      <c r="D119" s="187"/>
      <c r="E119" s="187"/>
      <c r="F119" s="187"/>
      <c r="G119" s="187"/>
      <c r="H119" s="187"/>
      <c r="I119" s="187"/>
      <c r="J119" s="187"/>
      <c r="K119" s="187"/>
      <c r="L119" s="187"/>
      <c r="M119" s="187"/>
      <c r="N119" s="187"/>
      <c r="O119" s="187"/>
      <c r="P119" s="187"/>
    </row>
    <row r="120" spans="1:16" ht="15.75" customHeight="1">
      <c r="A120" s="187"/>
      <c r="B120" s="187"/>
      <c r="C120" s="187"/>
      <c r="D120" s="187"/>
      <c r="E120" s="187"/>
      <c r="F120" s="187"/>
      <c r="G120" s="187"/>
      <c r="H120" s="187"/>
      <c r="I120" s="187"/>
      <c r="J120" s="187"/>
      <c r="K120" s="187"/>
      <c r="L120" s="187"/>
      <c r="M120" s="187"/>
      <c r="N120" s="187"/>
      <c r="O120" s="187"/>
      <c r="P120" s="187"/>
    </row>
    <row r="121" spans="1:16" ht="15.75" customHeight="1">
      <c r="A121" s="187"/>
      <c r="B121" s="187"/>
      <c r="C121" s="187"/>
      <c r="D121" s="187"/>
      <c r="E121" s="187"/>
      <c r="F121" s="187"/>
      <c r="G121" s="187"/>
      <c r="H121" s="187"/>
      <c r="I121" s="187"/>
      <c r="J121" s="187"/>
      <c r="K121" s="187"/>
      <c r="L121" s="187"/>
      <c r="M121" s="187"/>
      <c r="N121" s="187"/>
      <c r="O121" s="187"/>
      <c r="P121" s="187"/>
    </row>
    <row r="122" spans="1:16" ht="15.75" customHeight="1">
      <c r="A122" s="187"/>
      <c r="B122" s="187"/>
      <c r="C122" s="187"/>
      <c r="D122" s="187"/>
      <c r="E122" s="187"/>
      <c r="F122" s="187"/>
      <c r="G122" s="187"/>
      <c r="H122" s="187"/>
      <c r="I122" s="187"/>
      <c r="J122" s="187"/>
      <c r="K122" s="187"/>
      <c r="L122" s="187"/>
      <c r="M122" s="187"/>
      <c r="N122" s="187"/>
      <c r="O122" s="187"/>
      <c r="P122" s="187"/>
    </row>
    <row r="123" spans="1:16" ht="15.75" customHeight="1">
      <c r="A123" s="187"/>
      <c r="B123" s="187"/>
      <c r="C123" s="187"/>
      <c r="D123" s="187"/>
      <c r="E123" s="187"/>
      <c r="F123" s="187"/>
      <c r="G123" s="187"/>
      <c r="H123" s="187"/>
      <c r="I123" s="187"/>
      <c r="J123" s="187"/>
      <c r="K123" s="187"/>
      <c r="L123" s="187"/>
      <c r="M123" s="187"/>
      <c r="N123" s="187"/>
      <c r="O123" s="187"/>
      <c r="P123" s="187"/>
    </row>
    <row r="124" spans="1:16" ht="15.75" customHeight="1">
      <c r="A124" s="187"/>
      <c r="B124" s="187"/>
      <c r="C124" s="187"/>
      <c r="D124" s="187"/>
      <c r="E124" s="187"/>
      <c r="F124" s="187"/>
      <c r="G124" s="187"/>
      <c r="H124" s="187"/>
      <c r="I124" s="187"/>
      <c r="J124" s="187"/>
      <c r="K124" s="187"/>
      <c r="L124" s="187"/>
      <c r="M124" s="187"/>
      <c r="N124" s="187"/>
      <c r="O124" s="187"/>
      <c r="P124" s="187"/>
    </row>
    <row r="125" spans="1:16" ht="15.75" customHeight="1">
      <c r="A125" s="187"/>
      <c r="B125" s="187"/>
      <c r="C125" s="187"/>
      <c r="D125" s="187"/>
      <c r="E125" s="187"/>
      <c r="F125" s="187"/>
      <c r="G125" s="187"/>
      <c r="H125" s="187"/>
      <c r="I125" s="187"/>
      <c r="J125" s="187"/>
      <c r="K125" s="187"/>
      <c r="L125" s="187"/>
      <c r="M125" s="187"/>
      <c r="N125" s="187"/>
      <c r="O125" s="187"/>
      <c r="P125" s="187"/>
    </row>
    <row r="126" spans="1:16" ht="15.75" customHeight="1">
      <c r="A126" s="187"/>
      <c r="B126" s="187"/>
      <c r="C126" s="187"/>
      <c r="D126" s="187"/>
      <c r="E126" s="187"/>
      <c r="F126" s="187"/>
      <c r="G126" s="187"/>
      <c r="H126" s="187"/>
      <c r="I126" s="187"/>
      <c r="J126" s="187"/>
      <c r="K126" s="187"/>
      <c r="L126" s="187"/>
      <c r="M126" s="187"/>
      <c r="N126" s="187"/>
      <c r="O126" s="187"/>
      <c r="P126" s="187"/>
    </row>
    <row r="127" spans="1:16" ht="15.75" customHeight="1">
      <c r="A127" s="187"/>
      <c r="B127" s="187"/>
      <c r="C127" s="187"/>
      <c r="D127" s="187"/>
      <c r="E127" s="187"/>
      <c r="F127" s="187"/>
      <c r="G127" s="187"/>
      <c r="H127" s="187"/>
      <c r="I127" s="187"/>
      <c r="J127" s="187"/>
      <c r="K127" s="187"/>
      <c r="L127" s="187"/>
      <c r="M127" s="187"/>
      <c r="N127" s="187"/>
      <c r="O127" s="187"/>
      <c r="P127" s="187"/>
    </row>
    <row r="128" spans="1:16" ht="15.75" customHeight="1">
      <c r="A128" s="187"/>
      <c r="B128" s="187"/>
      <c r="C128" s="187"/>
      <c r="D128" s="187"/>
      <c r="E128" s="187"/>
      <c r="F128" s="187"/>
      <c r="G128" s="187"/>
      <c r="H128" s="187"/>
      <c r="I128" s="187"/>
      <c r="J128" s="187"/>
      <c r="K128" s="187"/>
      <c r="L128" s="187"/>
      <c r="M128" s="187"/>
      <c r="N128" s="187"/>
      <c r="O128" s="187"/>
      <c r="P128" s="187"/>
    </row>
    <row r="129" spans="1:16" ht="15.75" customHeight="1">
      <c r="A129" s="187"/>
      <c r="B129" s="187"/>
      <c r="C129" s="187"/>
      <c r="D129" s="187"/>
      <c r="E129" s="187"/>
      <c r="F129" s="187"/>
      <c r="G129" s="187"/>
      <c r="H129" s="187"/>
      <c r="I129" s="187"/>
      <c r="J129" s="187"/>
      <c r="K129" s="187"/>
      <c r="L129" s="187"/>
      <c r="M129" s="187"/>
      <c r="N129" s="187"/>
      <c r="O129" s="187"/>
      <c r="P129" s="187"/>
    </row>
    <row r="130" spans="1:16" ht="15.75" customHeight="1">
      <c r="A130" s="187"/>
      <c r="B130" s="187"/>
      <c r="C130" s="187"/>
      <c r="D130" s="187"/>
      <c r="E130" s="187"/>
      <c r="F130" s="187"/>
      <c r="G130" s="187"/>
      <c r="H130" s="187"/>
      <c r="I130" s="187"/>
      <c r="J130" s="187"/>
      <c r="K130" s="187"/>
      <c r="L130" s="187"/>
      <c r="M130" s="187"/>
      <c r="N130" s="187"/>
      <c r="O130" s="187"/>
      <c r="P130" s="187"/>
    </row>
    <row r="131" spans="1:16" ht="15.75" customHeight="1">
      <c r="A131" s="187"/>
      <c r="B131" s="187"/>
      <c r="C131" s="187"/>
      <c r="D131" s="187"/>
      <c r="E131" s="187"/>
      <c r="F131" s="187"/>
      <c r="G131" s="187"/>
      <c r="H131" s="187"/>
      <c r="I131" s="187"/>
      <c r="J131" s="187"/>
      <c r="K131" s="187"/>
      <c r="L131" s="187"/>
      <c r="M131" s="187"/>
      <c r="N131" s="187"/>
      <c r="O131" s="187"/>
      <c r="P131" s="187"/>
    </row>
    <row r="132" spans="1:16" ht="15.75" customHeight="1">
      <c r="A132" s="187"/>
      <c r="B132" s="187"/>
      <c r="C132" s="187"/>
      <c r="D132" s="187"/>
      <c r="E132" s="187"/>
      <c r="F132" s="187"/>
      <c r="G132" s="187"/>
      <c r="H132" s="187"/>
      <c r="I132" s="187"/>
      <c r="J132" s="187"/>
      <c r="K132" s="187"/>
      <c r="L132" s="187"/>
      <c r="M132" s="187"/>
      <c r="N132" s="187"/>
      <c r="O132" s="187"/>
      <c r="P132" s="187"/>
    </row>
    <row r="133" spans="1:16" ht="15.75" customHeight="1">
      <c r="A133" s="187"/>
      <c r="B133" s="187"/>
      <c r="C133" s="187"/>
      <c r="D133" s="187"/>
      <c r="E133" s="187"/>
      <c r="F133" s="187"/>
      <c r="G133" s="187"/>
      <c r="H133" s="187"/>
      <c r="I133" s="187"/>
      <c r="J133" s="187"/>
      <c r="K133" s="187"/>
      <c r="L133" s="187"/>
      <c r="M133" s="187"/>
      <c r="N133" s="187"/>
      <c r="O133" s="187"/>
      <c r="P133" s="187"/>
    </row>
    <row r="134" spans="1:16" ht="15.75" customHeight="1">
      <c r="A134" s="187"/>
      <c r="B134" s="187"/>
      <c r="C134" s="187"/>
      <c r="D134" s="187"/>
      <c r="E134" s="187"/>
      <c r="F134" s="187"/>
      <c r="G134" s="187"/>
      <c r="H134" s="187"/>
      <c r="I134" s="187"/>
      <c r="J134" s="187"/>
      <c r="K134" s="187"/>
      <c r="L134" s="187"/>
      <c r="M134" s="187"/>
      <c r="N134" s="187"/>
      <c r="O134" s="187"/>
      <c r="P134" s="187"/>
    </row>
    <row r="135" spans="1:16" ht="15.75" customHeight="1">
      <c r="A135" s="187"/>
      <c r="B135" s="187"/>
      <c r="C135" s="187"/>
      <c r="D135" s="187"/>
      <c r="E135" s="187"/>
      <c r="F135" s="187"/>
      <c r="G135" s="187"/>
      <c r="H135" s="187"/>
      <c r="I135" s="187"/>
      <c r="J135" s="187"/>
      <c r="K135" s="187"/>
      <c r="L135" s="187"/>
      <c r="M135" s="187"/>
      <c r="N135" s="187"/>
      <c r="O135" s="187"/>
      <c r="P135" s="187"/>
    </row>
    <row r="136" spans="1:16" ht="15.75" customHeight="1">
      <c r="A136" s="187"/>
      <c r="B136" s="187"/>
      <c r="C136" s="187"/>
      <c r="D136" s="187"/>
      <c r="E136" s="187"/>
      <c r="F136" s="187"/>
      <c r="G136" s="187"/>
      <c r="H136" s="187"/>
      <c r="I136" s="187"/>
      <c r="J136" s="187"/>
      <c r="K136" s="187"/>
      <c r="L136" s="187"/>
      <c r="M136" s="187"/>
      <c r="N136" s="187"/>
      <c r="O136" s="187"/>
      <c r="P136" s="187"/>
    </row>
    <row r="137" spans="1:16" ht="15.75" customHeight="1">
      <c r="A137" s="187"/>
      <c r="B137" s="187"/>
      <c r="C137" s="187"/>
      <c r="D137" s="187"/>
      <c r="E137" s="187"/>
      <c r="F137" s="187"/>
      <c r="G137" s="187"/>
      <c r="H137" s="187"/>
      <c r="I137" s="187"/>
      <c r="J137" s="187"/>
      <c r="K137" s="187"/>
      <c r="L137" s="187"/>
      <c r="M137" s="187"/>
      <c r="N137" s="187"/>
      <c r="O137" s="187"/>
      <c r="P137" s="187"/>
    </row>
    <row r="138" spans="1:16" ht="15.75" customHeight="1">
      <c r="A138" s="187"/>
      <c r="B138" s="187"/>
      <c r="C138" s="187"/>
      <c r="D138" s="187"/>
      <c r="E138" s="187"/>
      <c r="F138" s="187"/>
      <c r="G138" s="187"/>
      <c r="H138" s="187"/>
      <c r="I138" s="187"/>
      <c r="J138" s="187"/>
      <c r="K138" s="187"/>
      <c r="L138" s="187"/>
      <c r="M138" s="187"/>
      <c r="N138" s="187"/>
      <c r="O138" s="187"/>
      <c r="P138" s="187"/>
    </row>
    <row r="139" spans="1:16" ht="15.75" customHeight="1">
      <c r="A139" s="187"/>
      <c r="B139" s="187"/>
      <c r="C139" s="187"/>
      <c r="D139" s="187"/>
      <c r="E139" s="187"/>
      <c r="F139" s="187"/>
      <c r="G139" s="187"/>
      <c r="H139" s="187"/>
      <c r="I139" s="187"/>
      <c r="J139" s="187"/>
      <c r="K139" s="187"/>
      <c r="L139" s="187"/>
      <c r="M139" s="187"/>
      <c r="N139" s="187"/>
      <c r="O139" s="187"/>
      <c r="P139" s="187"/>
    </row>
    <row r="140" spans="1:16" ht="15.75" customHeight="1">
      <c r="A140" s="187"/>
      <c r="B140" s="187"/>
      <c r="C140" s="187"/>
      <c r="D140" s="187"/>
      <c r="E140" s="187"/>
      <c r="F140" s="187"/>
      <c r="G140" s="187"/>
      <c r="H140" s="187"/>
      <c r="I140" s="187"/>
      <c r="J140" s="187"/>
      <c r="K140" s="187"/>
      <c r="L140" s="187"/>
      <c r="M140" s="187"/>
      <c r="N140" s="187"/>
      <c r="O140" s="187"/>
      <c r="P140" s="187"/>
    </row>
    <row r="141" spans="1:16" ht="15.75" customHeight="1">
      <c r="A141" s="187"/>
      <c r="B141" s="187"/>
      <c r="C141" s="187"/>
      <c r="D141" s="187"/>
      <c r="E141" s="187"/>
      <c r="F141" s="187"/>
      <c r="G141" s="187"/>
      <c r="H141" s="187"/>
      <c r="I141" s="187"/>
      <c r="J141" s="187"/>
      <c r="K141" s="187"/>
      <c r="L141" s="187"/>
      <c r="M141" s="187"/>
      <c r="N141" s="187"/>
      <c r="O141" s="187"/>
      <c r="P141" s="187"/>
    </row>
    <row r="142" spans="1:16" ht="15.75" customHeight="1">
      <c r="A142" s="187"/>
      <c r="B142" s="187"/>
      <c r="C142" s="187"/>
      <c r="D142" s="187"/>
      <c r="E142" s="187"/>
      <c r="F142" s="187"/>
      <c r="G142" s="187"/>
      <c r="H142" s="187"/>
      <c r="I142" s="187"/>
      <c r="J142" s="187"/>
      <c r="K142" s="187"/>
      <c r="L142" s="187"/>
      <c r="M142" s="187"/>
      <c r="N142" s="187"/>
      <c r="O142" s="187"/>
      <c r="P142" s="187"/>
    </row>
    <row r="143" spans="1:16" ht="15.75" customHeight="1">
      <c r="A143" s="187"/>
      <c r="B143" s="187"/>
      <c r="C143" s="187"/>
      <c r="D143" s="187"/>
      <c r="E143" s="187"/>
      <c r="F143" s="187"/>
      <c r="G143" s="187"/>
      <c r="H143" s="187"/>
      <c r="I143" s="187"/>
      <c r="J143" s="187"/>
      <c r="K143" s="187"/>
      <c r="L143" s="187"/>
      <c r="M143" s="187"/>
      <c r="N143" s="187"/>
      <c r="O143" s="187"/>
      <c r="P143" s="187"/>
    </row>
    <row r="144" spans="1:16" ht="15.75" customHeight="1">
      <c r="A144" s="187"/>
      <c r="B144" s="187"/>
      <c r="C144" s="187"/>
      <c r="D144" s="187"/>
      <c r="E144" s="187"/>
      <c r="F144" s="187"/>
      <c r="G144" s="187"/>
      <c r="H144" s="187"/>
      <c r="I144" s="187"/>
      <c r="J144" s="187"/>
      <c r="K144" s="187"/>
      <c r="L144" s="187"/>
      <c r="M144" s="187"/>
      <c r="N144" s="187"/>
      <c r="O144" s="187"/>
      <c r="P144" s="187"/>
    </row>
    <row r="145" spans="1:16" ht="15.75" customHeight="1">
      <c r="A145" s="187"/>
      <c r="B145" s="187"/>
      <c r="C145" s="187"/>
      <c r="D145" s="187"/>
      <c r="E145" s="187"/>
      <c r="F145" s="187"/>
      <c r="G145" s="187"/>
      <c r="H145" s="187"/>
      <c r="I145" s="187"/>
      <c r="J145" s="187"/>
      <c r="K145" s="187"/>
      <c r="L145" s="187"/>
      <c r="M145" s="187"/>
      <c r="N145" s="187"/>
      <c r="O145" s="187"/>
      <c r="P145" s="187"/>
    </row>
    <row r="146" spans="1:16" ht="15.75" customHeight="1">
      <c r="A146" s="187"/>
      <c r="B146" s="187"/>
      <c r="C146" s="187"/>
      <c r="D146" s="187"/>
      <c r="E146" s="187"/>
      <c r="F146" s="187"/>
      <c r="G146" s="187"/>
      <c r="H146" s="187"/>
      <c r="I146" s="187"/>
      <c r="J146" s="187"/>
      <c r="K146" s="187"/>
      <c r="L146" s="187"/>
      <c r="M146" s="187"/>
      <c r="N146" s="187"/>
      <c r="O146" s="187"/>
      <c r="P146" s="187"/>
    </row>
    <row r="147" spans="1:16" ht="15.75" customHeight="1">
      <c r="A147" s="187"/>
      <c r="B147" s="187"/>
      <c r="C147" s="187"/>
      <c r="D147" s="187"/>
      <c r="E147" s="187"/>
      <c r="F147" s="187"/>
      <c r="G147" s="187"/>
      <c r="H147" s="187"/>
      <c r="I147" s="187"/>
      <c r="J147" s="187"/>
      <c r="K147" s="187"/>
      <c r="L147" s="187"/>
      <c r="M147" s="187"/>
      <c r="N147" s="187"/>
      <c r="O147" s="187"/>
      <c r="P147" s="187"/>
    </row>
    <row r="148" spans="1:16" ht="15.75" customHeight="1">
      <c r="A148" s="187"/>
      <c r="B148" s="187"/>
      <c r="C148" s="187"/>
      <c r="D148" s="187"/>
      <c r="E148" s="187"/>
      <c r="F148" s="187"/>
      <c r="G148" s="187"/>
      <c r="H148" s="187"/>
      <c r="I148" s="187"/>
      <c r="J148" s="187"/>
      <c r="K148" s="187"/>
      <c r="L148" s="187"/>
      <c r="M148" s="187"/>
      <c r="N148" s="187"/>
      <c r="O148" s="187"/>
      <c r="P148" s="187"/>
    </row>
    <row r="149" spans="1:16" ht="15.75" customHeight="1">
      <c r="A149" s="187"/>
      <c r="B149" s="187"/>
      <c r="C149" s="187"/>
      <c r="D149" s="187"/>
      <c r="E149" s="187"/>
      <c r="F149" s="187"/>
      <c r="G149" s="187"/>
      <c r="H149" s="187"/>
      <c r="I149" s="187"/>
      <c r="J149" s="187"/>
      <c r="K149" s="187"/>
      <c r="L149" s="187"/>
      <c r="M149" s="187"/>
      <c r="N149" s="187"/>
      <c r="O149" s="187"/>
      <c r="P149" s="187"/>
    </row>
    <row r="150" spans="1:16" ht="15.75" customHeight="1">
      <c r="A150" s="187"/>
      <c r="B150" s="187"/>
      <c r="C150" s="187"/>
      <c r="D150" s="187"/>
      <c r="E150" s="187"/>
      <c r="F150" s="187"/>
      <c r="G150" s="187"/>
      <c r="H150" s="187"/>
      <c r="I150" s="187"/>
      <c r="J150" s="187"/>
      <c r="K150" s="187"/>
      <c r="L150" s="187"/>
      <c r="M150" s="187"/>
      <c r="N150" s="187"/>
      <c r="O150" s="187"/>
      <c r="P150" s="187"/>
    </row>
    <row r="151" spans="1:16" ht="15.75" customHeight="1">
      <c r="A151" s="187"/>
      <c r="B151" s="187"/>
      <c r="C151" s="187"/>
      <c r="D151" s="187"/>
      <c r="E151" s="187"/>
      <c r="F151" s="187"/>
      <c r="G151" s="187"/>
      <c r="H151" s="187"/>
      <c r="I151" s="187"/>
      <c r="J151" s="187"/>
      <c r="K151" s="187"/>
      <c r="L151" s="187"/>
      <c r="M151" s="187"/>
      <c r="N151" s="187"/>
      <c r="O151" s="187"/>
      <c r="P151" s="187"/>
    </row>
    <row r="152" spans="1:16" ht="15.75" customHeight="1">
      <c r="A152" s="187"/>
      <c r="B152" s="187"/>
      <c r="C152" s="187"/>
      <c r="D152" s="187"/>
      <c r="E152" s="187"/>
      <c r="F152" s="187"/>
      <c r="G152" s="187"/>
      <c r="H152" s="187"/>
      <c r="I152" s="187"/>
      <c r="J152" s="187"/>
      <c r="K152" s="187"/>
      <c r="L152" s="187"/>
      <c r="M152" s="187"/>
      <c r="N152" s="187"/>
      <c r="O152" s="187"/>
      <c r="P152" s="187"/>
    </row>
    <row r="153" spans="1:16" ht="15.75" customHeight="1">
      <c r="A153" s="187"/>
      <c r="B153" s="187"/>
      <c r="C153" s="187"/>
      <c r="D153" s="187"/>
      <c r="E153" s="187"/>
      <c r="F153" s="187"/>
      <c r="G153" s="187"/>
      <c r="H153" s="187"/>
      <c r="I153" s="187"/>
      <c r="J153" s="187"/>
      <c r="K153" s="187"/>
      <c r="L153" s="187"/>
      <c r="M153" s="187"/>
      <c r="N153" s="187"/>
      <c r="O153" s="187"/>
      <c r="P153" s="187"/>
    </row>
    <row r="154" spans="1:16" ht="15.75" customHeight="1">
      <c r="A154" s="187"/>
      <c r="B154" s="187"/>
      <c r="C154" s="187"/>
      <c r="D154" s="187"/>
      <c r="E154" s="187"/>
      <c r="F154" s="187"/>
      <c r="G154" s="187"/>
      <c r="H154" s="187"/>
      <c r="I154" s="187"/>
      <c r="J154" s="187"/>
      <c r="K154" s="187"/>
      <c r="L154" s="187"/>
      <c r="M154" s="187"/>
      <c r="N154" s="187"/>
      <c r="O154" s="187"/>
      <c r="P154" s="187"/>
    </row>
    <row r="155" spans="1:16" ht="15.75" customHeight="1">
      <c r="A155" s="187"/>
      <c r="B155" s="187"/>
      <c r="C155" s="187"/>
      <c r="D155" s="187"/>
      <c r="E155" s="187"/>
      <c r="F155" s="187"/>
      <c r="G155" s="187"/>
      <c r="H155" s="187"/>
      <c r="I155" s="187"/>
      <c r="J155" s="187"/>
      <c r="K155" s="187"/>
      <c r="L155" s="187"/>
      <c r="M155" s="187"/>
      <c r="N155" s="187"/>
      <c r="O155" s="187"/>
      <c r="P155" s="187"/>
    </row>
    <row r="156" spans="1:16" ht="15.75" customHeight="1">
      <c r="A156" s="187"/>
      <c r="B156" s="187"/>
      <c r="C156" s="187"/>
      <c r="D156" s="187"/>
      <c r="E156" s="187"/>
      <c r="F156" s="187"/>
      <c r="G156" s="187"/>
      <c r="H156" s="187"/>
      <c r="I156" s="187"/>
      <c r="J156" s="187"/>
      <c r="K156" s="187"/>
      <c r="L156" s="187"/>
      <c r="M156" s="187"/>
      <c r="N156" s="187"/>
      <c r="O156" s="187"/>
      <c r="P156" s="187"/>
    </row>
    <row r="157" spans="1:16" ht="15.75" customHeight="1">
      <c r="A157" s="187"/>
      <c r="B157" s="187"/>
      <c r="C157" s="187"/>
      <c r="D157" s="187"/>
      <c r="E157" s="187"/>
      <c r="F157" s="187"/>
      <c r="G157" s="187"/>
      <c r="H157" s="187"/>
      <c r="I157" s="187"/>
      <c r="J157" s="187"/>
      <c r="K157" s="187"/>
      <c r="L157" s="187"/>
      <c r="M157" s="187"/>
      <c r="N157" s="187"/>
      <c r="O157" s="187"/>
      <c r="P157" s="187"/>
    </row>
    <row r="158" spans="1:16" ht="15.75" customHeight="1">
      <c r="A158" s="187"/>
      <c r="B158" s="187"/>
      <c r="C158" s="187"/>
      <c r="D158" s="187"/>
      <c r="E158" s="187"/>
      <c r="F158" s="187"/>
      <c r="G158" s="187"/>
      <c r="H158" s="187"/>
      <c r="I158" s="187"/>
      <c r="J158" s="187"/>
      <c r="K158" s="187"/>
      <c r="L158" s="187"/>
      <c r="M158" s="187"/>
      <c r="N158" s="187"/>
      <c r="O158" s="187"/>
      <c r="P158" s="187"/>
    </row>
    <row r="159" spans="1:16" ht="15.75" customHeight="1">
      <c r="A159" s="187"/>
      <c r="B159" s="187"/>
      <c r="C159" s="187"/>
      <c r="D159" s="187"/>
      <c r="E159" s="187"/>
      <c r="F159" s="187"/>
      <c r="G159" s="187"/>
      <c r="H159" s="187"/>
      <c r="I159" s="187"/>
      <c r="J159" s="187"/>
      <c r="K159" s="187"/>
      <c r="L159" s="187"/>
      <c r="M159" s="187"/>
      <c r="N159" s="187"/>
      <c r="O159" s="187"/>
      <c r="P159" s="187"/>
    </row>
    <row r="160" spans="1:16" ht="15.75" customHeight="1">
      <c r="A160" s="187"/>
      <c r="B160" s="187"/>
      <c r="C160" s="187"/>
      <c r="D160" s="187"/>
      <c r="E160" s="187"/>
      <c r="F160" s="187"/>
      <c r="G160" s="187"/>
      <c r="H160" s="187"/>
      <c r="I160" s="187"/>
      <c r="J160" s="187"/>
      <c r="K160" s="187"/>
      <c r="L160" s="187"/>
      <c r="M160" s="187"/>
      <c r="N160" s="187"/>
      <c r="O160" s="187"/>
      <c r="P160" s="187"/>
    </row>
    <row r="161" spans="1:16" ht="15.75" customHeight="1">
      <c r="A161" s="187"/>
      <c r="B161" s="187"/>
      <c r="C161" s="187"/>
      <c r="D161" s="187"/>
      <c r="E161" s="187"/>
      <c r="F161" s="187"/>
      <c r="G161" s="187"/>
      <c r="H161" s="187"/>
      <c r="I161" s="187"/>
      <c r="J161" s="187"/>
      <c r="K161" s="187"/>
      <c r="L161" s="187"/>
      <c r="M161" s="187"/>
      <c r="N161" s="187"/>
      <c r="O161" s="187"/>
      <c r="P161" s="187"/>
    </row>
    <row r="162" spans="1:16" ht="15.75" customHeight="1">
      <c r="A162" s="187"/>
      <c r="B162" s="187"/>
      <c r="C162" s="187"/>
      <c r="D162" s="187"/>
      <c r="E162" s="187"/>
      <c r="F162" s="187"/>
      <c r="G162" s="187"/>
      <c r="H162" s="187"/>
      <c r="I162" s="187"/>
      <c r="J162" s="187"/>
      <c r="K162" s="187"/>
      <c r="L162" s="187"/>
      <c r="M162" s="187"/>
      <c r="N162" s="187"/>
      <c r="O162" s="187"/>
      <c r="P162" s="187"/>
    </row>
    <row r="163" spans="1:16" ht="15.75" customHeight="1">
      <c r="A163" s="187"/>
      <c r="B163" s="187"/>
      <c r="C163" s="187"/>
      <c r="D163" s="187"/>
      <c r="E163" s="187"/>
      <c r="F163" s="187"/>
      <c r="G163" s="187"/>
      <c r="H163" s="187"/>
      <c r="I163" s="187"/>
      <c r="J163" s="187"/>
      <c r="K163" s="187"/>
      <c r="L163" s="187"/>
      <c r="M163" s="187"/>
      <c r="N163" s="187"/>
      <c r="O163" s="187"/>
      <c r="P163" s="187"/>
    </row>
    <row r="164" spans="1:16" ht="15.75" customHeight="1">
      <c r="A164" s="187"/>
      <c r="B164" s="187"/>
      <c r="C164" s="187"/>
      <c r="D164" s="187"/>
      <c r="E164" s="187"/>
      <c r="F164" s="187"/>
      <c r="G164" s="187"/>
      <c r="H164" s="187"/>
      <c r="I164" s="187"/>
      <c r="J164" s="187"/>
      <c r="K164" s="187"/>
      <c r="L164" s="187"/>
      <c r="M164" s="187"/>
      <c r="N164" s="187"/>
      <c r="O164" s="187"/>
      <c r="P164" s="187"/>
    </row>
    <row r="165" spans="1:16" ht="15.75" customHeight="1">
      <c r="A165" s="187"/>
      <c r="B165" s="187"/>
      <c r="C165" s="187"/>
      <c r="D165" s="187"/>
      <c r="E165" s="187"/>
      <c r="F165" s="187"/>
      <c r="G165" s="187"/>
      <c r="H165" s="187"/>
      <c r="I165" s="187"/>
      <c r="J165" s="187"/>
      <c r="K165" s="187"/>
      <c r="L165" s="187"/>
      <c r="M165" s="187"/>
      <c r="N165" s="187"/>
      <c r="O165" s="187"/>
      <c r="P165" s="187"/>
    </row>
    <row r="166" spans="1:16" ht="15.75" customHeight="1">
      <c r="A166" s="187"/>
      <c r="B166" s="187"/>
      <c r="C166" s="187"/>
      <c r="D166" s="187"/>
      <c r="E166" s="187"/>
      <c r="F166" s="187"/>
      <c r="G166" s="187"/>
      <c r="H166" s="187"/>
      <c r="I166" s="187"/>
      <c r="J166" s="187"/>
      <c r="K166" s="187"/>
      <c r="L166" s="187"/>
      <c r="M166" s="187"/>
      <c r="N166" s="187"/>
      <c r="O166" s="187"/>
      <c r="P166" s="187"/>
    </row>
    <row r="167" spans="1:16" ht="15.75" customHeight="1">
      <c r="A167" s="187"/>
      <c r="B167" s="187"/>
      <c r="C167" s="187"/>
      <c r="D167" s="187"/>
      <c r="E167" s="187"/>
      <c r="F167" s="187"/>
      <c r="G167" s="187"/>
      <c r="H167" s="187"/>
      <c r="I167" s="187"/>
      <c r="J167" s="187"/>
      <c r="K167" s="187"/>
      <c r="L167" s="187"/>
      <c r="M167" s="187"/>
      <c r="N167" s="187"/>
      <c r="O167" s="187"/>
      <c r="P167" s="187"/>
    </row>
    <row r="168" spans="1:16" ht="15.75" customHeight="1">
      <c r="A168" s="187"/>
      <c r="B168" s="187"/>
      <c r="C168" s="187"/>
      <c r="D168" s="187"/>
      <c r="E168" s="187"/>
      <c r="F168" s="187"/>
      <c r="G168" s="187"/>
      <c r="H168" s="187"/>
      <c r="I168" s="187"/>
      <c r="J168" s="187"/>
      <c r="K168" s="187"/>
      <c r="L168" s="187"/>
      <c r="M168" s="187"/>
      <c r="N168" s="187"/>
      <c r="O168" s="187"/>
      <c r="P168" s="187"/>
    </row>
    <row r="169" spans="1:16" ht="15.75" customHeight="1">
      <c r="A169" s="187"/>
      <c r="B169" s="187"/>
      <c r="C169" s="187"/>
      <c r="D169" s="187"/>
      <c r="E169" s="187"/>
      <c r="F169" s="187"/>
      <c r="G169" s="187"/>
      <c r="H169" s="187"/>
      <c r="I169" s="187"/>
      <c r="J169" s="187"/>
      <c r="K169" s="187"/>
      <c r="L169" s="187"/>
      <c r="M169" s="187"/>
      <c r="N169" s="187"/>
      <c r="O169" s="187"/>
      <c r="P169" s="187"/>
    </row>
    <row r="170" spans="1:16" ht="15.75" customHeight="1">
      <c r="A170" s="187"/>
      <c r="B170" s="187"/>
      <c r="C170" s="187"/>
      <c r="D170" s="187"/>
      <c r="E170" s="187"/>
      <c r="F170" s="187"/>
      <c r="G170" s="187"/>
      <c r="H170" s="187"/>
      <c r="I170" s="187"/>
      <c r="J170" s="187"/>
      <c r="K170" s="187"/>
      <c r="L170" s="187"/>
      <c r="M170" s="187"/>
      <c r="N170" s="187"/>
      <c r="O170" s="187"/>
      <c r="P170" s="187"/>
    </row>
    <row r="171" spans="1:16" ht="15.75" customHeight="1">
      <c r="A171" s="187"/>
      <c r="B171" s="187"/>
      <c r="C171" s="187"/>
      <c r="D171" s="187"/>
      <c r="E171" s="187"/>
      <c r="F171" s="187"/>
      <c r="G171" s="187"/>
      <c r="H171" s="187"/>
      <c r="I171" s="187"/>
      <c r="J171" s="187"/>
      <c r="K171" s="187"/>
      <c r="L171" s="187"/>
      <c r="M171" s="187"/>
      <c r="N171" s="187"/>
      <c r="O171" s="187"/>
      <c r="P171" s="187"/>
    </row>
    <row r="172" spans="1:16" ht="15.75" customHeight="1">
      <c r="A172" s="187"/>
      <c r="B172" s="187"/>
      <c r="C172" s="187"/>
      <c r="D172" s="187"/>
      <c r="E172" s="187"/>
      <c r="F172" s="187"/>
      <c r="G172" s="187"/>
      <c r="H172" s="187"/>
      <c r="I172" s="187"/>
      <c r="J172" s="187"/>
      <c r="K172" s="187"/>
      <c r="L172" s="187"/>
      <c r="M172" s="187"/>
      <c r="N172" s="187"/>
      <c r="O172" s="187"/>
      <c r="P172" s="187"/>
    </row>
    <row r="173" spans="1:16" ht="15.75" customHeight="1">
      <c r="A173" s="187"/>
      <c r="B173" s="187"/>
      <c r="C173" s="187"/>
      <c r="D173" s="187"/>
      <c r="E173" s="187"/>
      <c r="F173" s="187"/>
      <c r="G173" s="187"/>
      <c r="H173" s="187"/>
      <c r="I173" s="187"/>
      <c r="J173" s="187"/>
      <c r="K173" s="187"/>
      <c r="L173" s="187"/>
      <c r="M173" s="187"/>
      <c r="N173" s="187"/>
      <c r="O173" s="187"/>
      <c r="P173" s="187"/>
    </row>
    <row r="174" spans="1:16" ht="15.75" customHeight="1">
      <c r="A174" s="187"/>
      <c r="B174" s="187"/>
      <c r="C174" s="187"/>
      <c r="D174" s="187"/>
      <c r="E174" s="187"/>
      <c r="F174" s="187"/>
      <c r="G174" s="187"/>
      <c r="H174" s="187"/>
      <c r="I174" s="187"/>
      <c r="J174" s="187"/>
      <c r="K174" s="187"/>
      <c r="L174" s="187"/>
      <c r="M174" s="187"/>
      <c r="N174" s="187"/>
      <c r="O174" s="187"/>
      <c r="P174" s="187"/>
    </row>
    <row r="175" spans="1:16" ht="15.75" customHeight="1">
      <c r="A175" s="187"/>
      <c r="B175" s="187"/>
      <c r="C175" s="187"/>
      <c r="D175" s="187"/>
      <c r="E175" s="187"/>
      <c r="F175" s="187"/>
      <c r="G175" s="187"/>
      <c r="H175" s="187"/>
      <c r="I175" s="187"/>
      <c r="J175" s="187"/>
      <c r="K175" s="187"/>
      <c r="L175" s="187"/>
      <c r="M175" s="187"/>
      <c r="N175" s="187"/>
      <c r="O175" s="187"/>
      <c r="P175" s="187"/>
    </row>
    <row r="176" spans="1:16" ht="15.75" customHeight="1">
      <c r="A176" s="187"/>
      <c r="B176" s="187"/>
      <c r="C176" s="187"/>
      <c r="D176" s="187"/>
      <c r="E176" s="187"/>
      <c r="F176" s="187"/>
      <c r="G176" s="187"/>
      <c r="H176" s="187"/>
      <c r="I176" s="187"/>
      <c r="J176" s="187"/>
      <c r="K176" s="187"/>
      <c r="L176" s="187"/>
      <c r="M176" s="187"/>
      <c r="N176" s="187"/>
      <c r="O176" s="187"/>
      <c r="P176" s="187"/>
    </row>
    <row r="177" spans="1:16" ht="15.75" customHeight="1">
      <c r="A177" s="187"/>
      <c r="B177" s="187"/>
      <c r="C177" s="187"/>
      <c r="D177" s="187"/>
      <c r="E177" s="187"/>
      <c r="F177" s="187"/>
      <c r="G177" s="187"/>
      <c r="H177" s="187"/>
      <c r="I177" s="187"/>
      <c r="J177" s="187"/>
      <c r="K177" s="187"/>
      <c r="L177" s="187"/>
      <c r="M177" s="187"/>
      <c r="N177" s="187"/>
      <c r="O177" s="187"/>
      <c r="P177" s="187"/>
    </row>
    <row r="178" spans="1:16" ht="15.75" customHeight="1">
      <c r="A178" s="187"/>
      <c r="B178" s="187"/>
      <c r="C178" s="187"/>
      <c r="D178" s="187"/>
      <c r="E178" s="187"/>
      <c r="F178" s="187"/>
      <c r="G178" s="187"/>
      <c r="H178" s="187"/>
      <c r="I178" s="187"/>
      <c r="J178" s="187"/>
      <c r="K178" s="187"/>
      <c r="L178" s="187"/>
      <c r="M178" s="187"/>
      <c r="N178" s="187"/>
      <c r="O178" s="187"/>
      <c r="P178" s="187"/>
    </row>
    <row r="179" spans="1:16" ht="15.75" customHeight="1">
      <c r="A179" s="187"/>
      <c r="B179" s="187"/>
      <c r="C179" s="187"/>
      <c r="D179" s="187"/>
      <c r="E179" s="187"/>
      <c r="F179" s="187"/>
      <c r="G179" s="187"/>
      <c r="H179" s="187"/>
      <c r="I179" s="187"/>
      <c r="J179" s="187"/>
      <c r="K179" s="187"/>
      <c r="L179" s="187"/>
      <c r="M179" s="187"/>
      <c r="N179" s="187"/>
      <c r="O179" s="187"/>
      <c r="P179" s="187"/>
    </row>
    <row r="180" spans="1:16" ht="15.75" customHeight="1">
      <c r="A180" s="187"/>
      <c r="B180" s="187"/>
      <c r="C180" s="187"/>
      <c r="D180" s="187"/>
      <c r="E180" s="187"/>
      <c r="F180" s="187"/>
      <c r="G180" s="187"/>
      <c r="H180" s="187"/>
      <c r="I180" s="187"/>
      <c r="J180" s="187"/>
      <c r="K180" s="187"/>
      <c r="L180" s="187"/>
      <c r="M180" s="187"/>
      <c r="N180" s="187"/>
      <c r="O180" s="187"/>
      <c r="P180" s="187"/>
    </row>
    <row r="181" spans="1:16" ht="15.75" customHeight="1">
      <c r="A181" s="187"/>
      <c r="B181" s="187"/>
      <c r="C181" s="187"/>
      <c r="D181" s="187"/>
      <c r="E181" s="187"/>
      <c r="F181" s="187"/>
      <c r="G181" s="187"/>
      <c r="H181" s="187"/>
      <c r="I181" s="187"/>
      <c r="J181" s="187"/>
      <c r="K181" s="187"/>
      <c r="L181" s="187"/>
      <c r="M181" s="187"/>
      <c r="N181" s="187"/>
      <c r="O181" s="187"/>
      <c r="P181" s="187"/>
    </row>
    <row r="182" spans="1:16" ht="15.75" customHeight="1">
      <c r="A182" s="187"/>
      <c r="B182" s="187"/>
      <c r="C182" s="187"/>
      <c r="D182" s="187"/>
      <c r="E182" s="187"/>
      <c r="F182" s="187"/>
      <c r="G182" s="187"/>
      <c r="H182" s="187"/>
      <c r="I182" s="187"/>
      <c r="J182" s="187"/>
      <c r="K182" s="187"/>
      <c r="L182" s="187"/>
      <c r="M182" s="187"/>
      <c r="N182" s="187"/>
      <c r="O182" s="187"/>
      <c r="P182" s="187"/>
    </row>
    <row r="183" spans="1:16" ht="15.75" customHeight="1">
      <c r="A183" s="187"/>
      <c r="B183" s="187"/>
      <c r="C183" s="187"/>
      <c r="D183" s="187"/>
      <c r="E183" s="187"/>
      <c r="F183" s="187"/>
      <c r="G183" s="187"/>
      <c r="H183" s="187"/>
      <c r="I183" s="187"/>
      <c r="J183" s="187"/>
      <c r="K183" s="187"/>
      <c r="L183" s="187"/>
      <c r="M183" s="187"/>
      <c r="N183" s="187"/>
      <c r="O183" s="187"/>
      <c r="P183" s="187"/>
    </row>
    <row r="184" spans="1:16" ht="15.75" customHeight="1">
      <c r="A184" s="187"/>
      <c r="B184" s="187"/>
      <c r="C184" s="187"/>
      <c r="D184" s="187"/>
      <c r="E184" s="187"/>
      <c r="F184" s="187"/>
      <c r="G184" s="187"/>
      <c r="H184" s="187"/>
      <c r="I184" s="187"/>
      <c r="J184" s="187"/>
      <c r="K184" s="187"/>
      <c r="L184" s="187"/>
      <c r="M184" s="187"/>
      <c r="N184" s="187"/>
      <c r="O184" s="187"/>
      <c r="P184" s="187"/>
    </row>
    <row r="185" spans="1:16" ht="15.75" customHeight="1">
      <c r="A185" s="187"/>
      <c r="B185" s="187"/>
      <c r="C185" s="187"/>
      <c r="D185" s="187"/>
      <c r="E185" s="187"/>
      <c r="F185" s="187"/>
      <c r="G185" s="187"/>
      <c r="H185" s="187"/>
      <c r="I185" s="187"/>
      <c r="J185" s="187"/>
      <c r="K185" s="187"/>
      <c r="L185" s="187"/>
      <c r="M185" s="187"/>
      <c r="N185" s="187"/>
      <c r="O185" s="187"/>
      <c r="P185" s="187"/>
    </row>
    <row r="186" spans="1:16" ht="15.75" customHeight="1">
      <c r="A186" s="187"/>
      <c r="B186" s="187"/>
      <c r="C186" s="187"/>
      <c r="D186" s="187"/>
      <c r="E186" s="187"/>
      <c r="F186" s="187"/>
      <c r="G186" s="187"/>
      <c r="H186" s="187"/>
      <c r="I186" s="187"/>
      <c r="J186" s="187"/>
      <c r="K186" s="187"/>
      <c r="L186" s="187"/>
      <c r="M186" s="187"/>
      <c r="N186" s="187"/>
      <c r="O186" s="187"/>
      <c r="P186" s="187"/>
    </row>
    <row r="187" spans="1:16" ht="15.75" customHeight="1">
      <c r="A187" s="187"/>
      <c r="B187" s="187"/>
      <c r="C187" s="187"/>
      <c r="D187" s="187"/>
      <c r="E187" s="187"/>
      <c r="F187" s="187"/>
      <c r="G187" s="187"/>
      <c r="H187" s="187"/>
      <c r="I187" s="187"/>
      <c r="J187" s="187"/>
      <c r="K187" s="187"/>
      <c r="L187" s="187"/>
      <c r="M187" s="187"/>
      <c r="N187" s="187"/>
      <c r="O187" s="187"/>
      <c r="P187" s="187"/>
    </row>
    <row r="188" spans="1:16" ht="15.75" customHeight="1">
      <c r="A188" s="187"/>
      <c r="B188" s="187"/>
      <c r="C188" s="187"/>
      <c r="D188" s="187"/>
      <c r="E188" s="187"/>
      <c r="F188" s="187"/>
      <c r="G188" s="187"/>
      <c r="H188" s="187"/>
      <c r="I188" s="187"/>
      <c r="J188" s="187"/>
      <c r="K188" s="187"/>
      <c r="L188" s="187"/>
      <c r="M188" s="187"/>
      <c r="N188" s="187"/>
      <c r="O188" s="187"/>
      <c r="P188" s="187"/>
    </row>
    <row r="189" spans="1:16" ht="15.75" customHeight="1">
      <c r="A189" s="187"/>
      <c r="B189" s="187"/>
      <c r="C189" s="187"/>
      <c r="D189" s="187"/>
      <c r="E189" s="187"/>
      <c r="F189" s="187"/>
      <c r="G189" s="187"/>
      <c r="H189" s="187"/>
      <c r="I189" s="187"/>
      <c r="J189" s="187"/>
      <c r="K189" s="187"/>
      <c r="L189" s="187"/>
      <c r="M189" s="187"/>
      <c r="N189" s="187"/>
      <c r="O189" s="187"/>
      <c r="P189" s="187"/>
    </row>
    <row r="190" spans="1:16" ht="15.75" customHeight="1">
      <c r="A190" s="187"/>
      <c r="B190" s="187"/>
      <c r="C190" s="187"/>
      <c r="D190" s="187"/>
      <c r="E190" s="187"/>
      <c r="F190" s="187"/>
      <c r="G190" s="187"/>
      <c r="H190" s="187"/>
      <c r="I190" s="187"/>
      <c r="J190" s="187"/>
      <c r="K190" s="187"/>
      <c r="L190" s="187"/>
      <c r="M190" s="187"/>
      <c r="N190" s="187"/>
      <c r="O190" s="187"/>
      <c r="P190" s="187"/>
    </row>
    <row r="191" spans="1:16" ht="15.75" customHeight="1">
      <c r="A191" s="187"/>
      <c r="B191" s="187"/>
      <c r="C191" s="187"/>
      <c r="D191" s="187"/>
      <c r="E191" s="187"/>
      <c r="F191" s="187"/>
      <c r="G191" s="187"/>
      <c r="H191" s="187"/>
      <c r="I191" s="187"/>
      <c r="J191" s="187"/>
      <c r="K191" s="187"/>
      <c r="L191" s="187"/>
      <c r="M191" s="187"/>
      <c r="N191" s="187"/>
      <c r="O191" s="187"/>
      <c r="P191" s="187"/>
    </row>
    <row r="192" spans="1:16" ht="15.75" customHeight="1">
      <c r="A192" s="187"/>
      <c r="B192" s="187"/>
      <c r="C192" s="187"/>
      <c r="D192" s="187"/>
      <c r="E192" s="187"/>
      <c r="F192" s="187"/>
      <c r="G192" s="187"/>
      <c r="H192" s="187"/>
      <c r="I192" s="187"/>
      <c r="J192" s="187"/>
      <c r="K192" s="187"/>
      <c r="L192" s="187"/>
      <c r="M192" s="187"/>
      <c r="N192" s="187"/>
      <c r="O192" s="187"/>
      <c r="P192" s="187"/>
    </row>
    <row r="193" spans="1:16" ht="15.75" customHeight="1">
      <c r="A193" s="187"/>
      <c r="B193" s="187"/>
      <c r="C193" s="187"/>
      <c r="D193" s="187"/>
      <c r="E193" s="187"/>
      <c r="F193" s="187"/>
      <c r="G193" s="187"/>
      <c r="H193" s="187"/>
      <c r="I193" s="187"/>
      <c r="J193" s="187"/>
      <c r="K193" s="187"/>
      <c r="L193" s="187"/>
      <c r="M193" s="187"/>
      <c r="N193" s="187"/>
      <c r="O193" s="187"/>
      <c r="P193" s="187"/>
    </row>
    <row r="194" spans="1:16" ht="15.75" customHeight="1">
      <c r="A194" s="187"/>
      <c r="B194" s="187"/>
      <c r="C194" s="187"/>
      <c r="D194" s="187"/>
      <c r="E194" s="187"/>
      <c r="F194" s="187"/>
      <c r="G194" s="187"/>
      <c r="H194" s="187"/>
      <c r="I194" s="187"/>
      <c r="J194" s="187"/>
      <c r="K194" s="187"/>
      <c r="L194" s="187"/>
      <c r="M194" s="187"/>
      <c r="N194" s="187"/>
      <c r="O194" s="187"/>
      <c r="P194" s="187"/>
    </row>
    <row r="195" spans="1:16" ht="15.75" customHeight="1">
      <c r="A195" s="187"/>
      <c r="B195" s="187"/>
      <c r="C195" s="187"/>
      <c r="D195" s="187"/>
      <c r="E195" s="187"/>
      <c r="F195" s="187"/>
      <c r="G195" s="187"/>
      <c r="H195" s="187"/>
      <c r="I195" s="187"/>
      <c r="J195" s="187"/>
      <c r="K195" s="187"/>
      <c r="L195" s="187"/>
      <c r="M195" s="187"/>
      <c r="N195" s="187"/>
      <c r="O195" s="187"/>
      <c r="P195" s="187"/>
    </row>
    <row r="196" spans="1:16" ht="15.75" customHeight="1">
      <c r="A196" s="187"/>
      <c r="B196" s="187"/>
      <c r="C196" s="187"/>
      <c r="D196" s="187"/>
      <c r="E196" s="187"/>
      <c r="F196" s="187"/>
      <c r="G196" s="187"/>
      <c r="H196" s="187"/>
      <c r="I196" s="187"/>
      <c r="J196" s="187"/>
      <c r="K196" s="187"/>
      <c r="L196" s="187"/>
      <c r="M196" s="187"/>
      <c r="N196" s="187"/>
      <c r="O196" s="187"/>
      <c r="P196" s="187"/>
    </row>
    <row r="197" spans="1:16" ht="15.75" customHeight="1">
      <c r="A197" s="187"/>
      <c r="B197" s="187"/>
      <c r="C197" s="187"/>
      <c r="D197" s="187"/>
      <c r="E197" s="187"/>
      <c r="F197" s="187"/>
      <c r="G197" s="187"/>
      <c r="H197" s="187"/>
      <c r="I197" s="187"/>
      <c r="J197" s="187"/>
      <c r="K197" s="187"/>
      <c r="L197" s="187"/>
      <c r="M197" s="187"/>
      <c r="N197" s="187"/>
      <c r="O197" s="187"/>
      <c r="P197" s="187"/>
    </row>
    <row r="198" spans="1:16" ht="15.75" customHeight="1">
      <c r="A198" s="187"/>
      <c r="B198" s="187"/>
      <c r="C198" s="187"/>
      <c r="D198" s="187"/>
      <c r="E198" s="187"/>
      <c r="F198" s="187"/>
      <c r="G198" s="187"/>
      <c r="H198" s="187"/>
      <c r="I198" s="187"/>
      <c r="J198" s="187"/>
      <c r="K198" s="187"/>
      <c r="L198" s="187"/>
      <c r="M198" s="187"/>
      <c r="N198" s="187"/>
      <c r="O198" s="187"/>
      <c r="P198" s="187"/>
    </row>
    <row r="199" spans="1:16" ht="15.75" customHeight="1">
      <c r="A199" s="187"/>
      <c r="B199" s="187"/>
      <c r="C199" s="187"/>
      <c r="D199" s="187"/>
      <c r="E199" s="187"/>
      <c r="F199" s="187"/>
      <c r="G199" s="187"/>
      <c r="H199" s="187"/>
      <c r="I199" s="187"/>
      <c r="J199" s="187"/>
      <c r="K199" s="187"/>
      <c r="L199" s="187"/>
      <c r="M199" s="187"/>
      <c r="N199" s="187"/>
      <c r="O199" s="187"/>
      <c r="P199" s="187"/>
    </row>
    <row r="200" spans="1:16" ht="15.75" customHeight="1">
      <c r="A200" s="187"/>
      <c r="B200" s="187"/>
      <c r="C200" s="187"/>
      <c r="D200" s="187"/>
      <c r="E200" s="187"/>
      <c r="F200" s="187"/>
      <c r="G200" s="187"/>
      <c r="H200" s="187"/>
      <c r="I200" s="187"/>
      <c r="J200" s="187"/>
      <c r="K200" s="187"/>
      <c r="L200" s="187"/>
      <c r="M200" s="187"/>
      <c r="N200" s="187"/>
      <c r="O200" s="187"/>
      <c r="P200" s="187"/>
    </row>
    <row r="201" spans="1:16" ht="15.75" customHeight="1">
      <c r="A201" s="187"/>
      <c r="B201" s="187"/>
      <c r="C201" s="187"/>
      <c r="D201" s="187"/>
      <c r="E201" s="187"/>
      <c r="F201" s="187"/>
      <c r="G201" s="187"/>
      <c r="H201" s="187"/>
      <c r="I201" s="187"/>
      <c r="J201" s="187"/>
      <c r="K201" s="187"/>
      <c r="L201" s="187"/>
      <c r="M201" s="187"/>
      <c r="N201" s="187"/>
      <c r="O201" s="187"/>
      <c r="P201" s="187"/>
    </row>
    <row r="202" spans="1:16" ht="15.75" customHeight="1">
      <c r="A202" s="187"/>
      <c r="B202" s="187"/>
      <c r="C202" s="187"/>
      <c r="D202" s="187"/>
      <c r="E202" s="187"/>
      <c r="F202" s="187"/>
      <c r="G202" s="187"/>
      <c r="H202" s="187"/>
      <c r="I202" s="187"/>
      <c r="J202" s="187"/>
      <c r="K202" s="187"/>
      <c r="L202" s="187"/>
      <c r="M202" s="187"/>
      <c r="N202" s="187"/>
      <c r="O202" s="187"/>
      <c r="P202" s="187"/>
    </row>
    <row r="203" spans="1:16" ht="15.75" customHeight="1">
      <c r="A203" s="187"/>
      <c r="B203" s="187"/>
      <c r="C203" s="187"/>
      <c r="D203" s="187"/>
      <c r="E203" s="187"/>
      <c r="F203" s="187"/>
      <c r="G203" s="187"/>
      <c r="H203" s="187"/>
      <c r="I203" s="187"/>
      <c r="J203" s="187"/>
      <c r="K203" s="187"/>
      <c r="L203" s="187"/>
      <c r="M203" s="187"/>
      <c r="N203" s="187"/>
      <c r="O203" s="187"/>
      <c r="P203" s="187"/>
    </row>
    <row r="204" spans="1:16" ht="15.75" customHeight="1">
      <c r="A204" s="187"/>
      <c r="B204" s="187"/>
      <c r="C204" s="187"/>
      <c r="D204" s="187"/>
      <c r="E204" s="187"/>
      <c r="F204" s="187"/>
      <c r="G204" s="187"/>
      <c r="H204" s="187"/>
      <c r="I204" s="187"/>
      <c r="J204" s="187"/>
      <c r="K204" s="187"/>
      <c r="L204" s="187"/>
      <c r="M204" s="187"/>
      <c r="N204" s="187"/>
      <c r="O204" s="187"/>
      <c r="P204" s="187"/>
    </row>
    <row r="205" spans="1:16" ht="15.75" customHeight="1">
      <c r="A205" s="187"/>
      <c r="B205" s="187"/>
      <c r="C205" s="187"/>
      <c r="D205" s="187"/>
      <c r="E205" s="187"/>
      <c r="F205" s="187"/>
      <c r="G205" s="187"/>
      <c r="H205" s="187"/>
      <c r="I205" s="187"/>
      <c r="J205" s="187"/>
      <c r="K205" s="187"/>
      <c r="L205" s="187"/>
      <c r="M205" s="187"/>
      <c r="N205" s="187"/>
      <c r="O205" s="187"/>
      <c r="P205" s="187"/>
    </row>
    <row r="206" spans="1:16" ht="15.75" customHeight="1">
      <c r="A206" s="187"/>
      <c r="B206" s="187"/>
      <c r="C206" s="187"/>
      <c r="D206" s="187"/>
      <c r="E206" s="187"/>
      <c r="F206" s="187"/>
      <c r="G206" s="187"/>
      <c r="H206" s="187"/>
      <c r="I206" s="187"/>
      <c r="J206" s="187"/>
      <c r="K206" s="187"/>
      <c r="L206" s="187"/>
      <c r="M206" s="187"/>
      <c r="N206" s="187"/>
      <c r="O206" s="187"/>
      <c r="P206" s="187"/>
    </row>
    <row r="207" spans="1:16" ht="15.75" customHeight="1">
      <c r="A207" s="187"/>
      <c r="B207" s="187"/>
      <c r="C207" s="187"/>
      <c r="D207" s="187"/>
      <c r="E207" s="187"/>
      <c r="F207" s="187"/>
      <c r="G207" s="187"/>
      <c r="H207" s="187"/>
      <c r="I207" s="187"/>
      <c r="J207" s="187"/>
      <c r="K207" s="187"/>
      <c r="L207" s="187"/>
      <c r="M207" s="187"/>
      <c r="N207" s="187"/>
      <c r="O207" s="187"/>
      <c r="P207" s="187"/>
    </row>
    <row r="208" spans="1:16" ht="15.75" customHeight="1">
      <c r="A208" s="187"/>
      <c r="B208" s="187"/>
      <c r="C208" s="187"/>
      <c r="D208" s="187"/>
      <c r="E208" s="187"/>
      <c r="F208" s="187"/>
      <c r="G208" s="187"/>
      <c r="H208" s="187"/>
      <c r="I208" s="187"/>
      <c r="J208" s="187"/>
      <c r="K208" s="187"/>
      <c r="L208" s="187"/>
      <c r="M208" s="187"/>
      <c r="N208" s="187"/>
      <c r="O208" s="187"/>
      <c r="P208" s="187"/>
    </row>
    <row r="209" spans="1:16" ht="15.75" customHeight="1">
      <c r="A209" s="187"/>
      <c r="B209" s="187"/>
      <c r="C209" s="187"/>
      <c r="D209" s="187"/>
      <c r="E209" s="187"/>
      <c r="F209" s="187"/>
      <c r="G209" s="187"/>
      <c r="H209" s="187"/>
      <c r="I209" s="187"/>
      <c r="J209" s="187"/>
      <c r="K209" s="187"/>
      <c r="L209" s="187"/>
      <c r="M209" s="187"/>
      <c r="N209" s="187"/>
      <c r="O209" s="187"/>
      <c r="P209" s="187"/>
    </row>
    <row r="210" spans="1:16" ht="15.75" customHeight="1">
      <c r="A210" s="187"/>
      <c r="B210" s="187"/>
      <c r="C210" s="187"/>
      <c r="D210" s="187"/>
      <c r="E210" s="187"/>
      <c r="F210" s="187"/>
      <c r="G210" s="187"/>
      <c r="H210" s="187"/>
      <c r="I210" s="187"/>
      <c r="J210" s="187"/>
      <c r="K210" s="187"/>
      <c r="L210" s="187"/>
      <c r="M210" s="187"/>
      <c r="N210" s="187"/>
      <c r="O210" s="187"/>
      <c r="P210" s="187"/>
    </row>
    <row r="211" spans="1:16" ht="15.75" customHeight="1">
      <c r="A211" s="187"/>
      <c r="B211" s="187"/>
      <c r="C211" s="187"/>
      <c r="D211" s="187"/>
      <c r="E211" s="187"/>
      <c r="F211" s="187"/>
      <c r="G211" s="187"/>
      <c r="H211" s="187"/>
      <c r="I211" s="187"/>
      <c r="J211" s="187"/>
      <c r="K211" s="187"/>
      <c r="L211" s="187"/>
      <c r="M211" s="187"/>
      <c r="N211" s="187"/>
      <c r="O211" s="187"/>
      <c r="P211" s="187"/>
    </row>
    <row r="212" spans="1:16" ht="15.75" customHeight="1">
      <c r="A212" s="187"/>
      <c r="B212" s="187"/>
      <c r="C212" s="187"/>
      <c r="D212" s="187"/>
      <c r="E212" s="187"/>
      <c r="F212" s="187"/>
      <c r="G212" s="187"/>
      <c r="H212" s="187"/>
      <c r="I212" s="187"/>
      <c r="J212" s="187"/>
      <c r="K212" s="187"/>
      <c r="L212" s="187"/>
      <c r="M212" s="187"/>
      <c r="N212" s="187"/>
      <c r="O212" s="187"/>
      <c r="P212" s="187"/>
    </row>
    <row r="213" spans="1:16" ht="15.75" customHeight="1">
      <c r="A213" s="187"/>
      <c r="B213" s="187"/>
      <c r="C213" s="187"/>
      <c r="D213" s="187"/>
      <c r="E213" s="187"/>
      <c r="F213" s="187"/>
      <c r="G213" s="187"/>
      <c r="H213" s="187"/>
      <c r="I213" s="187"/>
      <c r="J213" s="187"/>
      <c r="K213" s="187"/>
      <c r="L213" s="187"/>
      <c r="M213" s="187"/>
      <c r="N213" s="187"/>
      <c r="O213" s="187"/>
      <c r="P213" s="187"/>
    </row>
    <row r="214" spans="1:16" ht="15.75" customHeight="1">
      <c r="A214" s="187"/>
      <c r="B214" s="187"/>
      <c r="C214" s="187"/>
      <c r="D214" s="187"/>
      <c r="E214" s="187"/>
      <c r="F214" s="187"/>
      <c r="G214" s="187"/>
      <c r="H214" s="187"/>
      <c r="I214" s="187"/>
      <c r="J214" s="187"/>
      <c r="K214" s="187"/>
      <c r="L214" s="187"/>
      <c r="M214" s="187"/>
      <c r="N214" s="187"/>
      <c r="O214" s="187"/>
      <c r="P214" s="187"/>
    </row>
    <row r="215" spans="1:16" ht="15.75" customHeight="1">
      <c r="A215" s="187"/>
      <c r="B215" s="187"/>
      <c r="C215" s="187"/>
      <c r="D215" s="187"/>
      <c r="E215" s="187"/>
      <c r="F215" s="187"/>
      <c r="G215" s="187"/>
      <c r="H215" s="187"/>
      <c r="I215" s="187"/>
      <c r="J215" s="187"/>
      <c r="K215" s="187"/>
      <c r="L215" s="187"/>
      <c r="M215" s="187"/>
      <c r="N215" s="187"/>
      <c r="O215" s="187"/>
      <c r="P215" s="187"/>
    </row>
    <row r="216" spans="1:16" ht="15.75" customHeight="1">
      <c r="A216" s="187"/>
      <c r="B216" s="187"/>
      <c r="C216" s="187"/>
      <c r="D216" s="187"/>
      <c r="E216" s="187"/>
      <c r="F216" s="187"/>
      <c r="G216" s="187"/>
      <c r="H216" s="187"/>
      <c r="I216" s="187"/>
      <c r="J216" s="187"/>
      <c r="K216" s="187"/>
      <c r="L216" s="187"/>
      <c r="M216" s="187"/>
      <c r="N216" s="187"/>
      <c r="O216" s="187"/>
      <c r="P216" s="187"/>
    </row>
    <row r="217" spans="1:16" ht="15.75" customHeight="1">
      <c r="A217" s="187"/>
      <c r="B217" s="187"/>
      <c r="C217" s="187"/>
      <c r="D217" s="187"/>
      <c r="E217" s="187"/>
      <c r="F217" s="187"/>
      <c r="G217" s="187"/>
      <c r="H217" s="187"/>
      <c r="I217" s="187"/>
      <c r="J217" s="187"/>
      <c r="K217" s="187"/>
      <c r="L217" s="187"/>
      <c r="M217" s="187"/>
      <c r="N217" s="187"/>
      <c r="O217" s="187"/>
      <c r="P217" s="187"/>
    </row>
    <row r="218" spans="1:16" ht="15.75" customHeight="1">
      <c r="A218" s="187"/>
      <c r="B218" s="187"/>
      <c r="C218" s="187"/>
      <c r="D218" s="187"/>
      <c r="E218" s="187"/>
      <c r="F218" s="187"/>
      <c r="G218" s="187"/>
      <c r="H218" s="187"/>
      <c r="I218" s="187"/>
      <c r="J218" s="187"/>
      <c r="K218" s="187"/>
      <c r="L218" s="187"/>
      <c r="M218" s="187"/>
      <c r="N218" s="187"/>
      <c r="O218" s="187"/>
      <c r="P218" s="187"/>
    </row>
    <row r="219" spans="1:16" ht="15.75" customHeight="1">
      <c r="A219" s="187"/>
      <c r="B219" s="187"/>
      <c r="C219" s="187"/>
      <c r="D219" s="187"/>
      <c r="E219" s="187"/>
      <c r="F219" s="187"/>
      <c r="G219" s="187"/>
      <c r="H219" s="187"/>
      <c r="I219" s="187"/>
      <c r="J219" s="187"/>
      <c r="K219" s="187"/>
      <c r="L219" s="187"/>
      <c r="M219" s="187"/>
      <c r="N219" s="187"/>
      <c r="O219" s="187"/>
      <c r="P219" s="187"/>
    </row>
    <row r="220" spans="1:16" ht="15.75" customHeight="1">
      <c r="A220" s="187"/>
      <c r="B220" s="187"/>
      <c r="C220" s="187"/>
      <c r="D220" s="187"/>
      <c r="E220" s="187"/>
      <c r="F220" s="187"/>
      <c r="G220" s="187"/>
      <c r="H220" s="187"/>
      <c r="I220" s="187"/>
      <c r="J220" s="187"/>
      <c r="K220" s="187"/>
      <c r="L220" s="187"/>
      <c r="M220" s="187"/>
      <c r="N220" s="187"/>
      <c r="O220" s="187"/>
      <c r="P220" s="187"/>
    </row>
    <row r="221" spans="1:16" ht="15.75" customHeight="1"/>
    <row r="222" spans="1:16" ht="15.75" customHeight="1"/>
    <row r="223" spans="1:16" ht="15.75" customHeight="1"/>
    <row r="224" spans="1: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H8:I8"/>
    <mergeCell ref="M8:N8"/>
    <mergeCell ref="J12:K12"/>
    <mergeCell ref="M12:O12"/>
    <mergeCell ref="B8:C8"/>
    <mergeCell ref="D10:E10"/>
    <mergeCell ref="G10:H10"/>
    <mergeCell ref="J10:K10"/>
    <mergeCell ref="M10:O10"/>
    <mergeCell ref="D12:E12"/>
    <mergeCell ref="G12:H12"/>
    <mergeCell ref="B1:C2"/>
    <mergeCell ref="F1:L2"/>
    <mergeCell ref="M2:N2"/>
    <mergeCell ref="H5:I5"/>
    <mergeCell ref="H6:I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X1000"/>
  <sheetViews>
    <sheetView showGridLines="0" workbookViewId="0">
      <pane xSplit="5" ySplit="7" topLeftCell="F8" activePane="bottomRight" state="frozen"/>
      <selection pane="topRight" activeCell="F1" sqref="F1"/>
      <selection pane="bottomLeft" activeCell="A8" sqref="A8"/>
      <selection pane="bottomRight" activeCell="F8" sqref="F8"/>
    </sheetView>
  </sheetViews>
  <sheetFormatPr defaultColWidth="12.5703125" defaultRowHeight="15" customHeight="1"/>
  <cols>
    <col min="1" max="1" width="8" customWidth="1"/>
    <col min="2" max="2" width="17" customWidth="1"/>
    <col min="3" max="3" width="6.7109375" customWidth="1"/>
    <col min="4" max="5" width="11.140625" customWidth="1"/>
    <col min="6" max="67" width="5.42578125" customWidth="1"/>
    <col min="68" max="68" width="7.42578125" customWidth="1"/>
    <col min="69" max="71" width="7" customWidth="1"/>
    <col min="72" max="72" width="7.28515625" customWidth="1"/>
    <col min="73" max="74" width="6.28515625" customWidth="1"/>
    <col min="75" max="76" width="7" customWidth="1"/>
  </cols>
  <sheetData>
    <row r="1" spans="1:76" ht="15" customHeight="1">
      <c r="A1" s="181"/>
      <c r="B1" s="152"/>
      <c r="C1" s="44"/>
      <c r="D1" s="44"/>
      <c r="E1" s="44"/>
      <c r="F1" s="45"/>
      <c r="G1" s="45"/>
      <c r="H1" s="45"/>
      <c r="I1" s="45"/>
      <c r="J1" s="45"/>
      <c r="K1" s="45"/>
      <c r="L1" s="45"/>
      <c r="M1" s="45"/>
      <c r="N1" s="45"/>
      <c r="O1" s="45"/>
      <c r="P1" s="45"/>
      <c r="Q1" s="45"/>
      <c r="R1" s="45"/>
      <c r="S1" s="45"/>
      <c r="T1" s="45"/>
      <c r="U1" s="46" t="s">
        <v>88</v>
      </c>
      <c r="V1" s="47"/>
      <c r="W1" s="47"/>
      <c r="X1" s="47"/>
      <c r="Y1" s="48" t="s">
        <v>89</v>
      </c>
      <c r="Z1" s="49"/>
      <c r="AA1" s="49"/>
      <c r="AB1" s="49"/>
      <c r="AC1" s="49"/>
      <c r="AD1" s="50" t="s">
        <v>90</v>
      </c>
      <c r="AE1" s="49"/>
      <c r="AF1" s="51" t="s">
        <v>91</v>
      </c>
      <c r="AG1" s="49"/>
      <c r="AH1" s="49"/>
      <c r="AI1" s="49"/>
      <c r="AJ1" s="52" t="s">
        <v>92</v>
      </c>
      <c r="AK1" s="49"/>
      <c r="AL1" s="49"/>
      <c r="AM1" s="49" t="s">
        <v>93</v>
      </c>
      <c r="AN1" s="53" t="s">
        <v>94</v>
      </c>
      <c r="AO1" s="54"/>
      <c r="AP1" s="54"/>
      <c r="AQ1" s="54"/>
      <c r="AR1" s="54"/>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55"/>
      <c r="BU1" s="56"/>
      <c r="BV1" s="56"/>
      <c r="BW1" s="45"/>
      <c r="BX1" s="45"/>
    </row>
    <row r="2" spans="1:76" ht="15.75" customHeight="1">
      <c r="A2" s="152"/>
      <c r="B2" s="152"/>
      <c r="C2" s="44"/>
      <c r="D2" s="57" t="s">
        <v>95</v>
      </c>
      <c r="E2" s="58">
        <f>BO5-COUNTIF(F6:BO6,"Chủ nhật")/2</f>
        <v>44922</v>
      </c>
      <c r="F2" s="59" t="s">
        <v>96</v>
      </c>
      <c r="G2" s="59"/>
      <c r="H2" s="59"/>
      <c r="I2" s="59"/>
      <c r="J2" s="59"/>
      <c r="K2" s="59"/>
      <c r="L2" s="59"/>
      <c r="M2" s="59"/>
      <c r="N2" s="59"/>
      <c r="O2" s="59"/>
      <c r="P2" s="59"/>
      <c r="Q2" s="59"/>
      <c r="R2" s="59"/>
      <c r="S2" s="59"/>
      <c r="T2" s="59"/>
      <c r="U2" s="60"/>
      <c r="V2" s="60"/>
      <c r="W2" s="60"/>
      <c r="X2" s="60"/>
      <c r="Y2" s="48" t="s">
        <v>97</v>
      </c>
      <c r="Z2" s="49"/>
      <c r="AA2" s="49"/>
      <c r="AB2" s="49"/>
      <c r="AC2" s="49"/>
      <c r="AD2" s="50" t="s">
        <v>98</v>
      </c>
      <c r="AE2" s="49"/>
      <c r="AF2" s="51" t="s">
        <v>99</v>
      </c>
      <c r="AG2" s="49"/>
      <c r="AH2" s="49"/>
      <c r="AI2" s="49"/>
      <c r="AJ2" s="50" t="s">
        <v>100</v>
      </c>
      <c r="AK2" s="49"/>
      <c r="AL2" s="49"/>
      <c r="AM2" s="49"/>
      <c r="AN2" s="60"/>
      <c r="AO2" s="54"/>
      <c r="AP2" s="54"/>
      <c r="AQ2" s="54"/>
      <c r="AR2" s="54"/>
      <c r="AU2" s="59"/>
      <c r="AV2" s="59"/>
      <c r="AW2" s="59"/>
      <c r="AX2" s="59"/>
      <c r="AY2" s="59"/>
      <c r="AZ2" s="59"/>
      <c r="BA2" s="59"/>
      <c r="BB2" s="59"/>
      <c r="BC2" s="59"/>
      <c r="BD2" s="59"/>
      <c r="BE2" s="59"/>
      <c r="BF2" s="59"/>
      <c r="BG2" s="59"/>
      <c r="BH2" s="59"/>
      <c r="BI2" s="59"/>
      <c r="BJ2" s="59"/>
      <c r="BK2" s="59"/>
      <c r="BL2" s="59"/>
      <c r="BM2" s="59"/>
      <c r="BN2" s="59"/>
      <c r="BO2" s="59"/>
      <c r="BP2" s="45"/>
      <c r="BQ2" s="45"/>
      <c r="BR2" s="45"/>
      <c r="BS2" s="45"/>
      <c r="BT2" s="55"/>
      <c r="BU2" s="56"/>
      <c r="BV2" s="56"/>
      <c r="BW2" s="45"/>
      <c r="BX2" s="45"/>
    </row>
    <row r="3" spans="1:76" ht="27.75" customHeight="1">
      <c r="A3" s="152"/>
      <c r="B3" s="152"/>
      <c r="C3" s="44"/>
      <c r="D3" s="61" t="s">
        <v>101</v>
      </c>
      <c r="E3" s="62">
        <v>12</v>
      </c>
      <c r="F3" s="182" t="str">
        <f>"Tháng "&amp;E3&amp;" năm "&amp;E4</f>
        <v>Tháng 12 năm 2022</v>
      </c>
      <c r="G3" s="155"/>
      <c r="H3" s="155"/>
      <c r="I3" s="155"/>
      <c r="J3" s="155"/>
      <c r="K3" s="155"/>
      <c r="L3" s="155"/>
      <c r="M3" s="155"/>
      <c r="N3" s="155"/>
      <c r="O3" s="155"/>
      <c r="P3" s="155"/>
      <c r="Q3" s="155"/>
      <c r="R3" s="155"/>
      <c r="S3" s="155"/>
      <c r="T3" s="155"/>
      <c r="U3" s="155"/>
      <c r="V3" s="155"/>
      <c r="W3" s="155"/>
      <c r="X3" s="155"/>
      <c r="Y3" s="155"/>
      <c r="Z3" s="155"/>
      <c r="AA3" s="155"/>
      <c r="AB3" s="155"/>
      <c r="AC3" s="155"/>
      <c r="AD3" s="155"/>
      <c r="AE3" s="155"/>
      <c r="AF3" s="155"/>
      <c r="AG3" s="155"/>
      <c r="AH3" s="155"/>
      <c r="AI3" s="155"/>
      <c r="AJ3" s="155"/>
      <c r="AK3" s="155"/>
      <c r="AL3" s="155"/>
      <c r="AM3" s="155"/>
      <c r="AN3" s="155"/>
      <c r="AO3" s="155"/>
      <c r="AP3" s="155"/>
      <c r="AQ3" s="155"/>
      <c r="AR3" s="155"/>
      <c r="AS3" s="155"/>
      <c r="AT3" s="155"/>
      <c r="AU3" s="155"/>
      <c r="AV3" s="155"/>
      <c r="AW3" s="155"/>
      <c r="AX3" s="155"/>
      <c r="AY3" s="155"/>
      <c r="AZ3" s="155"/>
      <c r="BA3" s="155"/>
      <c r="BB3" s="155"/>
      <c r="BC3" s="155"/>
      <c r="BD3" s="155"/>
      <c r="BE3" s="155"/>
      <c r="BF3" s="155"/>
      <c r="BG3" s="155"/>
      <c r="BH3" s="155"/>
      <c r="BI3" s="155"/>
      <c r="BJ3" s="155"/>
      <c r="BK3" s="155"/>
      <c r="BL3" s="155"/>
      <c r="BM3" s="155"/>
      <c r="BN3" s="155"/>
      <c r="BO3" s="155"/>
      <c r="BP3" s="63"/>
      <c r="BQ3" s="63"/>
      <c r="BR3" s="63"/>
      <c r="BS3" s="63"/>
      <c r="BT3" s="55"/>
      <c r="BU3" s="56"/>
      <c r="BV3" s="56"/>
      <c r="BW3" s="63"/>
      <c r="BX3" s="63"/>
    </row>
    <row r="4" spans="1:76" ht="27.75" customHeight="1">
      <c r="A4" s="44"/>
      <c r="B4" s="44"/>
      <c r="C4" s="44"/>
      <c r="D4" s="61" t="s">
        <v>102</v>
      </c>
      <c r="E4" s="64">
        <v>2022</v>
      </c>
      <c r="F4" s="183" t="s">
        <v>103</v>
      </c>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4"/>
      <c r="BP4" s="184" t="s">
        <v>104</v>
      </c>
      <c r="BQ4" s="143"/>
      <c r="BR4" s="143"/>
      <c r="BS4" s="144"/>
      <c r="BT4" s="65"/>
      <c r="BU4" s="65"/>
      <c r="BV4" s="66"/>
      <c r="BW4" s="67"/>
      <c r="BX4" s="67"/>
    </row>
    <row r="5" spans="1:76" ht="15.75" customHeight="1">
      <c r="A5" s="68"/>
      <c r="B5" s="68"/>
      <c r="C5" s="68"/>
      <c r="D5" s="68"/>
      <c r="E5" s="68"/>
      <c r="F5" s="69">
        <f>DATE(E4,E3,1)</f>
        <v>44896</v>
      </c>
      <c r="G5" s="69">
        <f>F5</f>
        <v>44896</v>
      </c>
      <c r="H5" s="69">
        <f t="shared" ref="H5:BO5" si="0">IFERROR(IF((F5+1&gt;DATE($E$4,$E$3+1,0))+(F5=""),"",F5+1),"")</f>
        <v>44897</v>
      </c>
      <c r="I5" s="69">
        <f t="shared" si="0"/>
        <v>44897</v>
      </c>
      <c r="J5" s="69">
        <f t="shared" si="0"/>
        <v>44898</v>
      </c>
      <c r="K5" s="69">
        <f t="shared" si="0"/>
        <v>44898</v>
      </c>
      <c r="L5" s="69">
        <f t="shared" si="0"/>
        <v>44899</v>
      </c>
      <c r="M5" s="69">
        <f t="shared" si="0"/>
        <v>44899</v>
      </c>
      <c r="N5" s="69">
        <f t="shared" si="0"/>
        <v>44900</v>
      </c>
      <c r="O5" s="69">
        <f t="shared" si="0"/>
        <v>44900</v>
      </c>
      <c r="P5" s="69">
        <f t="shared" si="0"/>
        <v>44901</v>
      </c>
      <c r="Q5" s="69">
        <f t="shared" si="0"/>
        <v>44901</v>
      </c>
      <c r="R5" s="69">
        <f t="shared" si="0"/>
        <v>44902</v>
      </c>
      <c r="S5" s="69">
        <f t="shared" si="0"/>
        <v>44902</v>
      </c>
      <c r="T5" s="69">
        <f t="shared" si="0"/>
        <v>44903</v>
      </c>
      <c r="U5" s="69">
        <f t="shared" si="0"/>
        <v>44903</v>
      </c>
      <c r="V5" s="69">
        <f t="shared" si="0"/>
        <v>44904</v>
      </c>
      <c r="W5" s="69">
        <f t="shared" si="0"/>
        <v>44904</v>
      </c>
      <c r="X5" s="69">
        <f t="shared" si="0"/>
        <v>44905</v>
      </c>
      <c r="Y5" s="69">
        <f t="shared" si="0"/>
        <v>44905</v>
      </c>
      <c r="Z5" s="69">
        <f t="shared" si="0"/>
        <v>44906</v>
      </c>
      <c r="AA5" s="69">
        <f t="shared" si="0"/>
        <v>44906</v>
      </c>
      <c r="AB5" s="69">
        <f t="shared" si="0"/>
        <v>44907</v>
      </c>
      <c r="AC5" s="69">
        <f t="shared" si="0"/>
        <v>44907</v>
      </c>
      <c r="AD5" s="69">
        <f t="shared" si="0"/>
        <v>44908</v>
      </c>
      <c r="AE5" s="69">
        <f t="shared" si="0"/>
        <v>44908</v>
      </c>
      <c r="AF5" s="69">
        <f t="shared" si="0"/>
        <v>44909</v>
      </c>
      <c r="AG5" s="69">
        <f t="shared" si="0"/>
        <v>44909</v>
      </c>
      <c r="AH5" s="69">
        <f t="shared" si="0"/>
        <v>44910</v>
      </c>
      <c r="AI5" s="69">
        <f t="shared" si="0"/>
        <v>44910</v>
      </c>
      <c r="AJ5" s="69">
        <f t="shared" si="0"/>
        <v>44911</v>
      </c>
      <c r="AK5" s="69">
        <f t="shared" si="0"/>
        <v>44911</v>
      </c>
      <c r="AL5" s="69">
        <f t="shared" si="0"/>
        <v>44912</v>
      </c>
      <c r="AM5" s="69">
        <f t="shared" si="0"/>
        <v>44912</v>
      </c>
      <c r="AN5" s="69">
        <f t="shared" si="0"/>
        <v>44913</v>
      </c>
      <c r="AO5" s="69">
        <f t="shared" si="0"/>
        <v>44913</v>
      </c>
      <c r="AP5" s="69">
        <f t="shared" si="0"/>
        <v>44914</v>
      </c>
      <c r="AQ5" s="69">
        <f t="shared" si="0"/>
        <v>44914</v>
      </c>
      <c r="AR5" s="69">
        <f t="shared" si="0"/>
        <v>44915</v>
      </c>
      <c r="AS5" s="69">
        <f t="shared" si="0"/>
        <v>44915</v>
      </c>
      <c r="AT5" s="69">
        <f t="shared" si="0"/>
        <v>44916</v>
      </c>
      <c r="AU5" s="69">
        <f t="shared" si="0"/>
        <v>44916</v>
      </c>
      <c r="AV5" s="69">
        <f t="shared" si="0"/>
        <v>44917</v>
      </c>
      <c r="AW5" s="69">
        <f t="shared" si="0"/>
        <v>44917</v>
      </c>
      <c r="AX5" s="69">
        <f t="shared" si="0"/>
        <v>44918</v>
      </c>
      <c r="AY5" s="69">
        <f t="shared" si="0"/>
        <v>44918</v>
      </c>
      <c r="AZ5" s="69">
        <f t="shared" si="0"/>
        <v>44919</v>
      </c>
      <c r="BA5" s="69">
        <f t="shared" si="0"/>
        <v>44919</v>
      </c>
      <c r="BB5" s="69">
        <f t="shared" si="0"/>
        <v>44920</v>
      </c>
      <c r="BC5" s="69">
        <f t="shared" si="0"/>
        <v>44920</v>
      </c>
      <c r="BD5" s="69">
        <f t="shared" si="0"/>
        <v>44921</v>
      </c>
      <c r="BE5" s="69">
        <f t="shared" si="0"/>
        <v>44921</v>
      </c>
      <c r="BF5" s="69">
        <f t="shared" si="0"/>
        <v>44922</v>
      </c>
      <c r="BG5" s="69">
        <f t="shared" si="0"/>
        <v>44922</v>
      </c>
      <c r="BH5" s="69">
        <f t="shared" si="0"/>
        <v>44923</v>
      </c>
      <c r="BI5" s="69">
        <f t="shared" si="0"/>
        <v>44923</v>
      </c>
      <c r="BJ5" s="69">
        <f t="shared" si="0"/>
        <v>44924</v>
      </c>
      <c r="BK5" s="69">
        <f t="shared" si="0"/>
        <v>44924</v>
      </c>
      <c r="BL5" s="69">
        <f t="shared" si="0"/>
        <v>44925</v>
      </c>
      <c r="BM5" s="69">
        <f t="shared" si="0"/>
        <v>44925</v>
      </c>
      <c r="BN5" s="69">
        <f t="shared" si="0"/>
        <v>44926</v>
      </c>
      <c r="BO5" s="69">
        <f t="shared" si="0"/>
        <v>44926</v>
      </c>
      <c r="BP5" s="70"/>
      <c r="BQ5" s="70"/>
      <c r="BR5" s="70"/>
      <c r="BS5" s="71"/>
      <c r="BT5" s="72"/>
      <c r="BU5" s="72"/>
      <c r="BV5" s="73"/>
      <c r="BW5" s="67"/>
      <c r="BX5" s="67"/>
    </row>
    <row r="6" spans="1:76" ht="15.75" customHeight="1">
      <c r="A6" s="74"/>
      <c r="B6" s="74"/>
      <c r="C6" s="74"/>
      <c r="D6" s="74"/>
      <c r="E6" s="74"/>
      <c r="F6" s="75" t="str">
        <f t="shared" ref="F6:BO6" si="1">IFERROR(CHOOSE(WEEKDAY(F5),"Chủ nhật","Thứ hai","Thứ ba","Thứ tư","Thứ năm","Thứ sáu","Thứ bảy"),"")</f>
        <v>Thứ năm</v>
      </c>
      <c r="G6" s="75" t="str">
        <f t="shared" si="1"/>
        <v>Thứ năm</v>
      </c>
      <c r="H6" s="75" t="str">
        <f t="shared" si="1"/>
        <v>Thứ sáu</v>
      </c>
      <c r="I6" s="75" t="str">
        <f t="shared" si="1"/>
        <v>Thứ sáu</v>
      </c>
      <c r="J6" s="75" t="str">
        <f t="shared" si="1"/>
        <v>Thứ bảy</v>
      </c>
      <c r="K6" s="75" t="str">
        <f t="shared" si="1"/>
        <v>Thứ bảy</v>
      </c>
      <c r="L6" s="75" t="str">
        <f t="shared" si="1"/>
        <v>Chủ nhật</v>
      </c>
      <c r="M6" s="75" t="str">
        <f t="shared" si="1"/>
        <v>Chủ nhật</v>
      </c>
      <c r="N6" s="75" t="str">
        <f t="shared" si="1"/>
        <v>Thứ hai</v>
      </c>
      <c r="O6" s="75" t="str">
        <f t="shared" si="1"/>
        <v>Thứ hai</v>
      </c>
      <c r="P6" s="75" t="str">
        <f t="shared" si="1"/>
        <v>Thứ ba</v>
      </c>
      <c r="Q6" s="75" t="str">
        <f t="shared" si="1"/>
        <v>Thứ ba</v>
      </c>
      <c r="R6" s="75" t="str">
        <f t="shared" si="1"/>
        <v>Thứ tư</v>
      </c>
      <c r="S6" s="75" t="str">
        <f t="shared" si="1"/>
        <v>Thứ tư</v>
      </c>
      <c r="T6" s="75" t="str">
        <f t="shared" si="1"/>
        <v>Thứ năm</v>
      </c>
      <c r="U6" s="75" t="str">
        <f t="shared" si="1"/>
        <v>Thứ năm</v>
      </c>
      <c r="V6" s="75" t="str">
        <f t="shared" si="1"/>
        <v>Thứ sáu</v>
      </c>
      <c r="W6" s="75" t="str">
        <f t="shared" si="1"/>
        <v>Thứ sáu</v>
      </c>
      <c r="X6" s="75" t="str">
        <f t="shared" si="1"/>
        <v>Thứ bảy</v>
      </c>
      <c r="Y6" s="75" t="str">
        <f t="shared" si="1"/>
        <v>Thứ bảy</v>
      </c>
      <c r="Z6" s="75" t="str">
        <f t="shared" si="1"/>
        <v>Chủ nhật</v>
      </c>
      <c r="AA6" s="75" t="str">
        <f t="shared" si="1"/>
        <v>Chủ nhật</v>
      </c>
      <c r="AB6" s="75" t="str">
        <f t="shared" si="1"/>
        <v>Thứ hai</v>
      </c>
      <c r="AC6" s="75" t="str">
        <f t="shared" si="1"/>
        <v>Thứ hai</v>
      </c>
      <c r="AD6" s="75" t="str">
        <f t="shared" si="1"/>
        <v>Thứ ba</v>
      </c>
      <c r="AE6" s="75" t="str">
        <f t="shared" si="1"/>
        <v>Thứ ba</v>
      </c>
      <c r="AF6" s="75" t="str">
        <f t="shared" si="1"/>
        <v>Thứ tư</v>
      </c>
      <c r="AG6" s="75" t="str">
        <f t="shared" si="1"/>
        <v>Thứ tư</v>
      </c>
      <c r="AH6" s="75" t="str">
        <f t="shared" si="1"/>
        <v>Thứ năm</v>
      </c>
      <c r="AI6" s="75" t="str">
        <f t="shared" si="1"/>
        <v>Thứ năm</v>
      </c>
      <c r="AJ6" s="75" t="str">
        <f t="shared" si="1"/>
        <v>Thứ sáu</v>
      </c>
      <c r="AK6" s="75" t="str">
        <f t="shared" si="1"/>
        <v>Thứ sáu</v>
      </c>
      <c r="AL6" s="75" t="str">
        <f t="shared" si="1"/>
        <v>Thứ bảy</v>
      </c>
      <c r="AM6" s="75" t="str">
        <f t="shared" si="1"/>
        <v>Thứ bảy</v>
      </c>
      <c r="AN6" s="75" t="str">
        <f t="shared" si="1"/>
        <v>Chủ nhật</v>
      </c>
      <c r="AO6" s="75" t="str">
        <f t="shared" si="1"/>
        <v>Chủ nhật</v>
      </c>
      <c r="AP6" s="75" t="str">
        <f t="shared" si="1"/>
        <v>Thứ hai</v>
      </c>
      <c r="AQ6" s="75" t="str">
        <f t="shared" si="1"/>
        <v>Thứ hai</v>
      </c>
      <c r="AR6" s="75" t="str">
        <f t="shared" si="1"/>
        <v>Thứ ba</v>
      </c>
      <c r="AS6" s="75" t="str">
        <f t="shared" si="1"/>
        <v>Thứ ba</v>
      </c>
      <c r="AT6" s="75" t="str">
        <f t="shared" si="1"/>
        <v>Thứ tư</v>
      </c>
      <c r="AU6" s="75" t="str">
        <f t="shared" si="1"/>
        <v>Thứ tư</v>
      </c>
      <c r="AV6" s="75" t="str">
        <f t="shared" si="1"/>
        <v>Thứ năm</v>
      </c>
      <c r="AW6" s="75" t="str">
        <f t="shared" si="1"/>
        <v>Thứ năm</v>
      </c>
      <c r="AX6" s="75" t="str">
        <f t="shared" si="1"/>
        <v>Thứ sáu</v>
      </c>
      <c r="AY6" s="75" t="str">
        <f t="shared" si="1"/>
        <v>Thứ sáu</v>
      </c>
      <c r="AZ6" s="75" t="str">
        <f t="shared" si="1"/>
        <v>Thứ bảy</v>
      </c>
      <c r="BA6" s="75" t="str">
        <f t="shared" si="1"/>
        <v>Thứ bảy</v>
      </c>
      <c r="BB6" s="75" t="str">
        <f t="shared" si="1"/>
        <v>Chủ nhật</v>
      </c>
      <c r="BC6" s="75" t="str">
        <f t="shared" si="1"/>
        <v>Chủ nhật</v>
      </c>
      <c r="BD6" s="75" t="str">
        <f t="shared" si="1"/>
        <v>Thứ hai</v>
      </c>
      <c r="BE6" s="75" t="str">
        <f t="shared" si="1"/>
        <v>Thứ hai</v>
      </c>
      <c r="BF6" s="75" t="str">
        <f t="shared" si="1"/>
        <v>Thứ ba</v>
      </c>
      <c r="BG6" s="75" t="str">
        <f t="shared" si="1"/>
        <v>Thứ ba</v>
      </c>
      <c r="BH6" s="75" t="str">
        <f t="shared" si="1"/>
        <v>Thứ tư</v>
      </c>
      <c r="BI6" s="75" t="str">
        <f t="shared" si="1"/>
        <v>Thứ tư</v>
      </c>
      <c r="BJ6" s="75" t="str">
        <f t="shared" si="1"/>
        <v>Thứ năm</v>
      </c>
      <c r="BK6" s="75" t="str">
        <f t="shared" si="1"/>
        <v>Thứ năm</v>
      </c>
      <c r="BL6" s="75" t="str">
        <f t="shared" si="1"/>
        <v>Thứ sáu</v>
      </c>
      <c r="BM6" s="75" t="str">
        <f t="shared" si="1"/>
        <v>Thứ sáu</v>
      </c>
      <c r="BN6" s="75" t="str">
        <f t="shared" si="1"/>
        <v>Thứ bảy</v>
      </c>
      <c r="BO6" s="75" t="str">
        <f t="shared" si="1"/>
        <v>Thứ bảy</v>
      </c>
      <c r="BP6" s="70"/>
      <c r="BQ6" s="70"/>
      <c r="BR6" s="70"/>
      <c r="BS6" s="71"/>
      <c r="BT6" s="72"/>
      <c r="BU6" s="72"/>
      <c r="BV6" s="73"/>
      <c r="BW6" s="67"/>
      <c r="BX6" s="67"/>
    </row>
    <row r="7" spans="1:76" ht="24.75" customHeight="1">
      <c r="A7" s="68" t="s">
        <v>105</v>
      </c>
      <c r="B7" s="68" t="s">
        <v>106</v>
      </c>
      <c r="C7" s="76" t="s">
        <v>107</v>
      </c>
      <c r="D7" s="68" t="s">
        <v>108</v>
      </c>
      <c r="E7" s="68" t="s">
        <v>109</v>
      </c>
      <c r="F7" s="77" t="s">
        <v>110</v>
      </c>
      <c r="G7" s="77" t="s">
        <v>111</v>
      </c>
      <c r="H7" s="77" t="s">
        <v>110</v>
      </c>
      <c r="I7" s="77" t="s">
        <v>111</v>
      </c>
      <c r="J7" s="77" t="s">
        <v>110</v>
      </c>
      <c r="K7" s="77" t="s">
        <v>111</v>
      </c>
      <c r="L7" s="77" t="s">
        <v>110</v>
      </c>
      <c r="M7" s="77" t="s">
        <v>111</v>
      </c>
      <c r="N7" s="77" t="s">
        <v>110</v>
      </c>
      <c r="O7" s="77" t="s">
        <v>111</v>
      </c>
      <c r="P7" s="77" t="s">
        <v>110</v>
      </c>
      <c r="Q7" s="77" t="s">
        <v>111</v>
      </c>
      <c r="R7" s="77" t="s">
        <v>110</v>
      </c>
      <c r="S7" s="77" t="s">
        <v>111</v>
      </c>
      <c r="T7" s="77" t="s">
        <v>110</v>
      </c>
      <c r="U7" s="77" t="s">
        <v>111</v>
      </c>
      <c r="V7" s="77" t="s">
        <v>110</v>
      </c>
      <c r="W7" s="77" t="s">
        <v>111</v>
      </c>
      <c r="X7" s="77" t="s">
        <v>110</v>
      </c>
      <c r="Y7" s="77" t="s">
        <v>111</v>
      </c>
      <c r="Z7" s="77" t="s">
        <v>110</v>
      </c>
      <c r="AA7" s="77" t="s">
        <v>111</v>
      </c>
      <c r="AB7" s="77" t="s">
        <v>110</v>
      </c>
      <c r="AC7" s="77" t="s">
        <v>111</v>
      </c>
      <c r="AD7" s="77" t="s">
        <v>110</v>
      </c>
      <c r="AE7" s="77" t="s">
        <v>111</v>
      </c>
      <c r="AF7" s="77" t="s">
        <v>110</v>
      </c>
      <c r="AG7" s="77" t="s">
        <v>111</v>
      </c>
      <c r="AH7" s="77" t="s">
        <v>110</v>
      </c>
      <c r="AI7" s="77" t="s">
        <v>111</v>
      </c>
      <c r="AJ7" s="77" t="s">
        <v>110</v>
      </c>
      <c r="AK7" s="77" t="s">
        <v>111</v>
      </c>
      <c r="AL7" s="77" t="s">
        <v>110</v>
      </c>
      <c r="AM7" s="77" t="s">
        <v>111</v>
      </c>
      <c r="AN7" s="77" t="s">
        <v>110</v>
      </c>
      <c r="AO7" s="77" t="s">
        <v>111</v>
      </c>
      <c r="AP7" s="77" t="s">
        <v>110</v>
      </c>
      <c r="AQ7" s="77" t="s">
        <v>111</v>
      </c>
      <c r="AR7" s="77" t="s">
        <v>110</v>
      </c>
      <c r="AS7" s="77" t="s">
        <v>111</v>
      </c>
      <c r="AT7" s="77" t="s">
        <v>110</v>
      </c>
      <c r="AU7" s="77" t="s">
        <v>111</v>
      </c>
      <c r="AV7" s="77" t="s">
        <v>110</v>
      </c>
      <c r="AW7" s="77" t="s">
        <v>111</v>
      </c>
      <c r="AX7" s="77" t="s">
        <v>110</v>
      </c>
      <c r="AY7" s="77" t="s">
        <v>111</v>
      </c>
      <c r="AZ7" s="77" t="s">
        <v>110</v>
      </c>
      <c r="BA7" s="77" t="s">
        <v>111</v>
      </c>
      <c r="BB7" s="77" t="s">
        <v>110</v>
      </c>
      <c r="BC7" s="77" t="s">
        <v>111</v>
      </c>
      <c r="BD7" s="77" t="s">
        <v>110</v>
      </c>
      <c r="BE7" s="77" t="s">
        <v>111</v>
      </c>
      <c r="BF7" s="77" t="s">
        <v>110</v>
      </c>
      <c r="BG7" s="77" t="s">
        <v>111</v>
      </c>
      <c r="BH7" s="77" t="s">
        <v>110</v>
      </c>
      <c r="BI7" s="77" t="s">
        <v>111</v>
      </c>
      <c r="BJ7" s="77" t="str">
        <f t="shared" ref="BJ7:BO7" si="2">IF(BJ6="","",BH7)</f>
        <v>IN</v>
      </c>
      <c r="BK7" s="77" t="str">
        <f t="shared" si="2"/>
        <v>OUT</v>
      </c>
      <c r="BL7" s="77" t="str">
        <f t="shared" si="2"/>
        <v>IN</v>
      </c>
      <c r="BM7" s="77" t="str">
        <f t="shared" si="2"/>
        <v>OUT</v>
      </c>
      <c r="BN7" s="77" t="str">
        <f t="shared" si="2"/>
        <v>IN</v>
      </c>
      <c r="BO7" s="77" t="str">
        <f t="shared" si="2"/>
        <v>OUT</v>
      </c>
      <c r="BP7" s="70" t="s">
        <v>112</v>
      </c>
      <c r="BQ7" s="70" t="s">
        <v>113</v>
      </c>
      <c r="BR7" s="70" t="s">
        <v>114</v>
      </c>
      <c r="BS7" s="71" t="s">
        <v>115</v>
      </c>
      <c r="BT7" s="78" t="s">
        <v>116</v>
      </c>
      <c r="BU7" s="78" t="s">
        <v>87</v>
      </c>
      <c r="BV7" s="79" t="s">
        <v>117</v>
      </c>
      <c r="BW7" s="67"/>
      <c r="BX7" s="67"/>
    </row>
    <row r="8" spans="1:76" ht="15.75" customHeight="1">
      <c r="A8" s="80" t="s">
        <v>118</v>
      </c>
      <c r="B8" s="81" t="s">
        <v>119</v>
      </c>
      <c r="C8" s="82" t="s">
        <v>80</v>
      </c>
      <c r="D8" s="83" t="s">
        <v>75</v>
      </c>
      <c r="E8" s="83" t="s">
        <v>120</v>
      </c>
      <c r="F8" s="84">
        <v>0.3125</v>
      </c>
      <c r="G8" s="84">
        <v>0.71527777777777779</v>
      </c>
      <c r="H8" s="84">
        <v>0.33333333333333331</v>
      </c>
      <c r="I8" s="84">
        <v>0.70833333333333337</v>
      </c>
      <c r="J8" s="84">
        <v>0.33333333333333331</v>
      </c>
      <c r="K8" s="84">
        <v>0.70833333333333337</v>
      </c>
      <c r="L8" s="84"/>
      <c r="M8" s="84"/>
      <c r="N8" s="84">
        <v>0.33333333333333331</v>
      </c>
      <c r="O8" s="84">
        <v>0.70833333333333337</v>
      </c>
      <c r="P8" s="84">
        <v>0.33333333333333331</v>
      </c>
      <c r="Q8" s="84">
        <v>0.70833333333333337</v>
      </c>
      <c r="R8" s="84">
        <v>0.33333333333333331</v>
      </c>
      <c r="S8" s="84">
        <v>0.70833333333333337</v>
      </c>
      <c r="T8" s="84">
        <v>0.33333333333333331</v>
      </c>
      <c r="U8" s="84">
        <v>0.70833333333333337</v>
      </c>
      <c r="V8" s="84">
        <v>0.33333333333333331</v>
      </c>
      <c r="W8" s="84">
        <v>0.70833333333333337</v>
      </c>
      <c r="X8" s="84">
        <v>0.33333333333333331</v>
      </c>
      <c r="Y8" s="84">
        <v>0.70833333333333337</v>
      </c>
      <c r="Z8" s="84"/>
      <c r="AA8" s="84"/>
      <c r="AB8" s="84">
        <v>0.33333333333333331</v>
      </c>
      <c r="AC8" s="84">
        <v>0.70833333333333337</v>
      </c>
      <c r="AD8" s="84">
        <v>0.33333333333333331</v>
      </c>
      <c r="AE8" s="84">
        <v>0.70833333333333337</v>
      </c>
      <c r="AF8" s="84">
        <v>0.33333333333333331</v>
      </c>
      <c r="AG8" s="84">
        <v>0.70833333333333337</v>
      </c>
      <c r="AH8" s="84">
        <v>0.33333333333333331</v>
      </c>
      <c r="AI8" s="84">
        <v>0.70833333333333337</v>
      </c>
      <c r="AJ8" s="85"/>
      <c r="AK8" s="85"/>
      <c r="AL8" s="84">
        <v>0.33333333333333331</v>
      </c>
      <c r="AM8" s="84">
        <v>0.70833333333333337</v>
      </c>
      <c r="AN8" s="84"/>
      <c r="AO8" s="84"/>
      <c r="AP8" s="84">
        <v>0.33333333333333331</v>
      </c>
      <c r="AQ8" s="84">
        <v>0.70833333333333337</v>
      </c>
      <c r="AR8" s="84">
        <v>0.33333333333333331</v>
      </c>
      <c r="AS8" s="84">
        <v>0.70833333333333337</v>
      </c>
      <c r="AT8" s="84">
        <v>0.33333333333333331</v>
      </c>
      <c r="AU8" s="84">
        <v>0.70833333333333337</v>
      </c>
      <c r="AV8" s="84">
        <v>0.33333333333333331</v>
      </c>
      <c r="AW8" s="84">
        <v>0.70833333333333337</v>
      </c>
      <c r="AX8" s="84">
        <v>0.33333333333333331</v>
      </c>
      <c r="AY8" s="84">
        <v>0.70833333333333337</v>
      </c>
      <c r="AZ8" s="84">
        <v>0.33333333333333331</v>
      </c>
      <c r="BA8" s="84">
        <v>0.70833333333333337</v>
      </c>
      <c r="BB8" s="84"/>
      <c r="BC8" s="84"/>
      <c r="BD8" s="84">
        <v>0.33333333333333331</v>
      </c>
      <c r="BE8" s="84">
        <v>0.70833333333333337</v>
      </c>
      <c r="BF8" s="84">
        <v>0.33333333333333331</v>
      </c>
      <c r="BG8" s="84">
        <v>0.70833333333333337</v>
      </c>
      <c r="BH8" s="84">
        <v>0.33333333333333331</v>
      </c>
      <c r="BI8" s="84">
        <v>0.70833333333333337</v>
      </c>
      <c r="BJ8" s="84">
        <v>0.33333333333333331</v>
      </c>
      <c r="BK8" s="84">
        <v>0.70833333333333337</v>
      </c>
      <c r="BL8" s="84">
        <v>0.33333333333333331</v>
      </c>
      <c r="BM8" s="84">
        <v>0.70833333333333337</v>
      </c>
      <c r="BN8" s="84">
        <v>0.33333333333333331</v>
      </c>
      <c r="BO8" s="86">
        <v>0.70833333333333337</v>
      </c>
      <c r="BP8" s="87">
        <f t="shared" ref="BP8:BP37" si="3">COUNTIFS($F8:$BO8,"&gt;"&amp;"8:00:00",$F$7:$BO$7,"IN")</f>
        <v>0</v>
      </c>
      <c r="BQ8" s="88">
        <f t="array" ref="BQ8">MINUTE(SUM(IF((F8:BO8&gt;TIME(8,0,0))*(HOUR(F8:BO8)&lt;12),F8:BO8-TIME(8,0,0),0)))</f>
        <v>0</v>
      </c>
      <c r="BR8" s="88">
        <f t="shared" ref="BR8:BR37" si="4">COUNTIFS($F8:$BO8,"&lt;"&amp;"17:00:00",$F$7:$BO$7,"OUT")</f>
        <v>0</v>
      </c>
      <c r="BS8" s="88">
        <f t="array" ref="BS8">MINUTE(SUM(IF((F8:BO8&lt;TIME(17,0,0))*(HOUR(F8:BO8)&gt;12),TIME(17,0,0)-F8:BO8,0)))</f>
        <v>0</v>
      </c>
      <c r="BT8" s="89" t="e">
        <f t="shared" ref="BT8:BT37" ca="1" si="5">27-BU8-BV8/2</f>
        <v>#NAME?</v>
      </c>
      <c r="BU8" s="90" t="e">
        <f t="shared" ref="BU8:BU37" ca="1" si="6">IF(COUNTBLANK(valuesByColor("light green 3", "", F8:BO8))/2&lt;1,0,COUNTBLANK(valuesByColor("light green 3", "", F8:BO8))/2)</f>
        <v>#NAME?</v>
      </c>
      <c r="BV8" s="91">
        <f t="shared" ref="BV8:BV15" ca="1" si="7">ROUND(COUNT(valuesByColor("light yellow 3", "black", F8:BO8)),3)</f>
        <v>0</v>
      </c>
      <c r="BW8" s="92"/>
      <c r="BX8" s="92"/>
    </row>
    <row r="9" spans="1:76" ht="15.75" customHeight="1">
      <c r="A9" s="93" t="s">
        <v>121</v>
      </c>
      <c r="B9" s="94" t="s">
        <v>122</v>
      </c>
      <c r="C9" s="95" t="s">
        <v>80</v>
      </c>
      <c r="D9" s="95" t="s">
        <v>75</v>
      </c>
      <c r="E9" s="95" t="s">
        <v>123</v>
      </c>
      <c r="F9" s="85">
        <v>0.33402777777777781</v>
      </c>
      <c r="G9" s="85">
        <v>0.70694444444444438</v>
      </c>
      <c r="H9" s="85">
        <v>0.33333333333333331</v>
      </c>
      <c r="I9" s="85">
        <v>0.70833333333333337</v>
      </c>
      <c r="J9" s="85">
        <v>0.33333333333333331</v>
      </c>
      <c r="K9" s="85">
        <v>0.70833333333333337</v>
      </c>
      <c r="L9" s="85"/>
      <c r="M9" s="85"/>
      <c r="N9" s="85">
        <v>0.33333333333333331</v>
      </c>
      <c r="O9" s="85">
        <v>0.70833333333333337</v>
      </c>
      <c r="P9" s="85">
        <v>0.33333333333333331</v>
      </c>
      <c r="Q9" s="85">
        <v>0.70833333333333337</v>
      </c>
      <c r="R9" s="85">
        <v>0.33333333333333331</v>
      </c>
      <c r="S9" s="85">
        <v>0.70833333333333337</v>
      </c>
      <c r="T9" s="85">
        <v>0.33333333333333331</v>
      </c>
      <c r="U9" s="85">
        <v>0.70833333333333337</v>
      </c>
      <c r="V9" s="85">
        <v>0.33333333333333331</v>
      </c>
      <c r="W9" s="85">
        <v>0.70833333333333337</v>
      </c>
      <c r="X9" s="85">
        <v>0.33333333333333331</v>
      </c>
      <c r="Y9" s="85">
        <v>0.70833333333333337</v>
      </c>
      <c r="Z9" s="85"/>
      <c r="AA9" s="85"/>
      <c r="AB9" s="85">
        <v>0.33333333333333331</v>
      </c>
      <c r="AC9" s="85">
        <v>0.70833333333333337</v>
      </c>
      <c r="AD9" s="85">
        <v>0.33333333333333331</v>
      </c>
      <c r="AE9" s="85">
        <v>0.70833333333333337</v>
      </c>
      <c r="AF9" s="85">
        <v>0.33333333333333331</v>
      </c>
      <c r="AG9" s="85">
        <v>0.70833333333333337</v>
      </c>
      <c r="AH9" s="85">
        <v>0.33333333333333331</v>
      </c>
      <c r="AI9" s="85">
        <v>0.70833333333333337</v>
      </c>
      <c r="AJ9" s="85">
        <v>0.33333333333333331</v>
      </c>
      <c r="AK9" s="85">
        <v>0.70833333333333337</v>
      </c>
      <c r="AL9" s="85">
        <v>0.33333333333333331</v>
      </c>
      <c r="AM9" s="85">
        <v>0.70833333333333337</v>
      </c>
      <c r="AN9" s="85"/>
      <c r="AO9" s="85"/>
      <c r="AP9" s="85">
        <v>0.33333333333333331</v>
      </c>
      <c r="AQ9" s="85">
        <v>0.70833333333333337</v>
      </c>
      <c r="AR9" s="85">
        <v>0.33333333333333331</v>
      </c>
      <c r="AS9" s="85">
        <v>0.70833333333333337</v>
      </c>
      <c r="AT9" s="85">
        <v>0.33333333333333331</v>
      </c>
      <c r="AU9" s="85">
        <v>0.70833333333333337</v>
      </c>
      <c r="AV9" s="85">
        <v>0.33333333333333331</v>
      </c>
      <c r="AW9" s="85">
        <v>0.70833333333333337</v>
      </c>
      <c r="AX9" s="85">
        <v>0.33333333333333331</v>
      </c>
      <c r="AY9" s="85">
        <v>0.70833333333333337</v>
      </c>
      <c r="AZ9" s="85">
        <v>0.33333333333333331</v>
      </c>
      <c r="BA9" s="85">
        <v>0.70833333333333337</v>
      </c>
      <c r="BB9" s="85"/>
      <c r="BC9" s="85"/>
      <c r="BD9" s="85">
        <v>0.33333333333333331</v>
      </c>
      <c r="BE9" s="85">
        <v>0.70833333333333337</v>
      </c>
      <c r="BF9" s="85">
        <v>0.33333333333333331</v>
      </c>
      <c r="BG9" s="85">
        <v>0.70833333333333337</v>
      </c>
      <c r="BH9" s="85">
        <v>0.33333333333333331</v>
      </c>
      <c r="BI9" s="85">
        <v>0.70833333333333337</v>
      </c>
      <c r="BJ9" s="85">
        <v>0.33333333333333331</v>
      </c>
      <c r="BK9" s="85">
        <v>0.70833333333333337</v>
      </c>
      <c r="BL9" s="85">
        <v>0.33333333333333331</v>
      </c>
      <c r="BM9" s="85">
        <v>0.70833333333333337</v>
      </c>
      <c r="BN9" s="85">
        <v>0.33333333333333331</v>
      </c>
      <c r="BO9" s="96">
        <v>0.69097222222222221</v>
      </c>
      <c r="BP9" s="97">
        <f t="shared" si="3"/>
        <v>1</v>
      </c>
      <c r="BQ9" s="98">
        <f t="array" ref="BQ9">MINUTE(SUM(IF((F9:BO9&gt;TIME(8,0,0))*(HOUR(F9:BO9)&lt;12),F9:BO9-TIME(8,0,0),0)))</f>
        <v>1</v>
      </c>
      <c r="BR9" s="98">
        <f t="shared" si="4"/>
        <v>2</v>
      </c>
      <c r="BS9" s="98">
        <f t="array" ref="BS9">MINUTE(SUM(IF((F9:BO9&lt;TIME(17,0,0))*(HOUR(F9:BO9)&gt;12),TIME(17,0,0)-F9:BO9,0)))</f>
        <v>27</v>
      </c>
      <c r="BT9" s="99" t="e">
        <f t="shared" ca="1" si="5"/>
        <v>#NAME?</v>
      </c>
      <c r="BU9" s="100" t="e">
        <f t="shared" ca="1" si="6"/>
        <v>#NAME?</v>
      </c>
      <c r="BV9" s="98">
        <f t="shared" ca="1" si="7"/>
        <v>0</v>
      </c>
      <c r="BW9" s="92"/>
      <c r="BX9" s="92"/>
    </row>
    <row r="10" spans="1:76" ht="15.75" customHeight="1">
      <c r="A10" s="93" t="s">
        <v>124</v>
      </c>
      <c r="B10" s="94" t="s">
        <v>125</v>
      </c>
      <c r="C10" s="95" t="s">
        <v>77</v>
      </c>
      <c r="D10" s="95" t="s">
        <v>75</v>
      </c>
      <c r="E10" s="95" t="s">
        <v>123</v>
      </c>
      <c r="F10" s="85">
        <v>0.33680555555555558</v>
      </c>
      <c r="G10" s="85">
        <v>0.70833333333333337</v>
      </c>
      <c r="H10" s="85">
        <v>0.33333333333333331</v>
      </c>
      <c r="I10" s="85">
        <v>0.70833333333333337</v>
      </c>
      <c r="J10" s="85">
        <v>0.33333333333333331</v>
      </c>
      <c r="K10" s="85">
        <v>0.70833333333333337</v>
      </c>
      <c r="L10" s="85"/>
      <c r="M10" s="85"/>
      <c r="N10" s="85">
        <v>0.33333333333333331</v>
      </c>
      <c r="O10" s="85">
        <v>0.70833333333333337</v>
      </c>
      <c r="P10" s="85">
        <v>0.33333333333333331</v>
      </c>
      <c r="Q10" s="85">
        <v>0.70833333333333337</v>
      </c>
      <c r="R10" s="85">
        <v>0.33333333333333331</v>
      </c>
      <c r="S10" s="85">
        <v>0.70833333333333337</v>
      </c>
      <c r="T10" s="85">
        <v>0.34722222222222221</v>
      </c>
      <c r="U10" s="85">
        <v>0.70833333333333337</v>
      </c>
      <c r="V10" s="85">
        <v>0.33333333333333331</v>
      </c>
      <c r="W10" s="85">
        <v>0.70833333333333337</v>
      </c>
      <c r="X10" s="85">
        <v>0.33333333333333331</v>
      </c>
      <c r="Y10" s="85">
        <v>0.70833333333333337</v>
      </c>
      <c r="Z10" s="85"/>
      <c r="AA10" s="85"/>
      <c r="AB10" s="85">
        <v>0.33333333333333331</v>
      </c>
      <c r="AC10" s="85">
        <v>0.69097222222222221</v>
      </c>
      <c r="AD10" s="85">
        <v>0.33333333333333331</v>
      </c>
      <c r="AE10" s="85">
        <v>0.69097222222222221</v>
      </c>
      <c r="AF10" s="85">
        <v>0.33333333333333331</v>
      </c>
      <c r="AG10" s="85">
        <v>0.70833333333333337</v>
      </c>
      <c r="AH10" s="85">
        <v>0.33333333333333331</v>
      </c>
      <c r="AI10" s="85">
        <v>0.70833333333333337</v>
      </c>
      <c r="AJ10" s="85">
        <v>0.33333333333333331</v>
      </c>
      <c r="AK10" s="85">
        <v>0.70833333333333337</v>
      </c>
      <c r="AL10" s="85">
        <v>0.33333333333333331</v>
      </c>
      <c r="AM10" s="85">
        <v>0.70833333333333337</v>
      </c>
      <c r="AN10" s="85"/>
      <c r="AO10" s="85"/>
      <c r="AP10" s="85">
        <v>0.33333333333333331</v>
      </c>
      <c r="AQ10" s="85">
        <v>0.70833333333333337</v>
      </c>
      <c r="AR10" s="85">
        <v>0.33333333333333331</v>
      </c>
      <c r="AS10" s="85">
        <v>0.70833333333333337</v>
      </c>
      <c r="AT10" s="85">
        <v>0.33333333333333331</v>
      </c>
      <c r="AU10" s="85">
        <v>0.70833333333333337</v>
      </c>
      <c r="AV10" s="85">
        <v>0.33333333333333331</v>
      </c>
      <c r="AW10" s="85">
        <v>0.70833333333333337</v>
      </c>
      <c r="AX10" s="85">
        <v>0.33333333333333331</v>
      </c>
      <c r="AY10" s="85">
        <v>0.69097222222222221</v>
      </c>
      <c r="AZ10" s="85">
        <v>0.33333333333333331</v>
      </c>
      <c r="BA10" s="85">
        <v>0.70833333333333337</v>
      </c>
      <c r="BB10" s="85"/>
      <c r="BC10" s="85"/>
      <c r="BD10" s="85">
        <v>0.33333333333333331</v>
      </c>
      <c r="BE10" s="85">
        <v>0.69097222222222221</v>
      </c>
      <c r="BF10" s="85">
        <v>0.33333333333333331</v>
      </c>
      <c r="BG10" s="85">
        <v>0.70833333333333337</v>
      </c>
      <c r="BH10" s="85">
        <v>0.33333333333333331</v>
      </c>
      <c r="BI10" s="85">
        <v>0.70833333333333337</v>
      </c>
      <c r="BJ10" s="85">
        <v>0.33333333333333331</v>
      </c>
      <c r="BK10" s="85">
        <v>0.70833333333333337</v>
      </c>
      <c r="BL10" s="85">
        <v>0.33333333333333331</v>
      </c>
      <c r="BM10" s="85">
        <v>0.69097222222222221</v>
      </c>
      <c r="BN10" s="85"/>
      <c r="BO10" s="96"/>
      <c r="BP10" s="97">
        <f t="shared" si="3"/>
        <v>2</v>
      </c>
      <c r="BQ10" s="98">
        <f t="array" ref="BQ10">MINUTE(SUM(IF((F10:BO10&gt;TIME(8,0,0))*(HOUR(F10:BO10)&lt;12),F10:BO10-TIME(8,0,0),0)))</f>
        <v>25</v>
      </c>
      <c r="BR10" s="98">
        <f t="shared" si="4"/>
        <v>5</v>
      </c>
      <c r="BS10" s="98">
        <f t="array" ref="BS10">MINUTE(SUM(IF((F10:BO10&lt;TIME(17,0,0))*(HOUR(F10:BO10)&gt;12),TIME(17,0,0)-F10:BO10,0)))</f>
        <v>5</v>
      </c>
      <c r="BT10" s="99" t="e">
        <f t="shared" ca="1" si="5"/>
        <v>#NAME?</v>
      </c>
      <c r="BU10" s="100" t="e">
        <f t="shared" ca="1" si="6"/>
        <v>#NAME?</v>
      </c>
      <c r="BV10" s="98">
        <f t="shared" ca="1" si="7"/>
        <v>0</v>
      </c>
      <c r="BW10" s="92"/>
      <c r="BX10" s="92"/>
    </row>
    <row r="11" spans="1:76" ht="15.75" customHeight="1">
      <c r="A11" s="93" t="s">
        <v>126</v>
      </c>
      <c r="B11" s="94" t="s">
        <v>127</v>
      </c>
      <c r="C11" s="95" t="s">
        <v>80</v>
      </c>
      <c r="D11" s="95" t="s">
        <v>75</v>
      </c>
      <c r="E11" s="95" t="s">
        <v>123</v>
      </c>
      <c r="F11" s="85">
        <v>0.33819444444444446</v>
      </c>
      <c r="G11" s="85">
        <v>0.70833333333333337</v>
      </c>
      <c r="H11" s="85">
        <v>0.33333333333333331</v>
      </c>
      <c r="I11" s="85">
        <v>0.70833333333333337</v>
      </c>
      <c r="J11" s="85">
        <v>0.33333333333333331</v>
      </c>
      <c r="K11" s="85">
        <v>0.70833333333333337</v>
      </c>
      <c r="L11" s="85"/>
      <c r="M11" s="85"/>
      <c r="N11" s="85">
        <v>0.33333333333333331</v>
      </c>
      <c r="O11" s="85">
        <v>0.70833333333333337</v>
      </c>
      <c r="P11" s="85">
        <v>0.33333333333333331</v>
      </c>
      <c r="Q11" s="85">
        <v>0.70833333333333337</v>
      </c>
      <c r="R11" s="85">
        <v>0.33333333333333331</v>
      </c>
      <c r="S11" s="85">
        <v>0.70833333333333337</v>
      </c>
      <c r="T11" s="85">
        <v>0.33333333333333331</v>
      </c>
      <c r="U11" s="85">
        <v>0.50694444444444442</v>
      </c>
      <c r="V11" s="85">
        <v>0.33333333333333331</v>
      </c>
      <c r="W11" s="85">
        <v>0.70833333333333337</v>
      </c>
      <c r="X11" s="85">
        <v>0.33333333333333331</v>
      </c>
      <c r="Y11" s="85">
        <v>0.69097222222222221</v>
      </c>
      <c r="Z11" s="85"/>
      <c r="AA11" s="85"/>
      <c r="AB11" s="85">
        <v>0.33333333333333331</v>
      </c>
      <c r="AC11" s="85">
        <v>0.70833333333333337</v>
      </c>
      <c r="AD11" s="85">
        <v>0.33333333333333331</v>
      </c>
      <c r="AE11" s="85">
        <v>0.70833333333333337</v>
      </c>
      <c r="AF11" s="85">
        <v>0.33333333333333331</v>
      </c>
      <c r="AG11" s="85">
        <v>0.70833333333333337</v>
      </c>
      <c r="AH11" s="85">
        <v>0.33333333333333331</v>
      </c>
      <c r="AI11" s="85">
        <v>0.69097222222222221</v>
      </c>
      <c r="AJ11" s="85">
        <v>0.33333333333333331</v>
      </c>
      <c r="AK11" s="85">
        <v>0.70833333333333337</v>
      </c>
      <c r="AL11" s="85">
        <v>0.33333333333333331</v>
      </c>
      <c r="AM11" s="85">
        <v>0.70833333333333337</v>
      </c>
      <c r="AN11" s="85"/>
      <c r="AO11" s="85"/>
      <c r="AP11" s="85">
        <v>0.33333333333333331</v>
      </c>
      <c r="AQ11" s="85">
        <v>0.70833333333333337</v>
      </c>
      <c r="AR11" s="85">
        <v>0.33333333333333331</v>
      </c>
      <c r="AS11" s="85">
        <v>0.70833333333333337</v>
      </c>
      <c r="AT11" s="85">
        <v>0.33333333333333331</v>
      </c>
      <c r="AU11" s="85">
        <v>0.70833333333333337</v>
      </c>
      <c r="AV11" s="85">
        <v>0.33333333333333331</v>
      </c>
      <c r="AW11" s="85">
        <v>0.70833333333333337</v>
      </c>
      <c r="AX11" s="85">
        <v>0.33333333333333331</v>
      </c>
      <c r="AY11" s="85">
        <v>0.70833333333333337</v>
      </c>
      <c r="AZ11" s="85">
        <v>0.33333333333333331</v>
      </c>
      <c r="BA11" s="85">
        <v>0.70833333333333337</v>
      </c>
      <c r="BB11" s="85"/>
      <c r="BC11" s="85"/>
      <c r="BD11" s="85">
        <v>0.33333333333333331</v>
      </c>
      <c r="BE11" s="85">
        <v>0.70833333333333337</v>
      </c>
      <c r="BF11" s="85">
        <v>0.33333333333333331</v>
      </c>
      <c r="BG11" s="85">
        <v>0.70833333333333337</v>
      </c>
      <c r="BH11" s="85">
        <v>0.33333333333333331</v>
      </c>
      <c r="BI11" s="85">
        <v>0.70833333333333337</v>
      </c>
      <c r="BJ11" s="85">
        <v>0.33333333333333331</v>
      </c>
      <c r="BK11" s="85">
        <v>0.70833333333333337</v>
      </c>
      <c r="BL11" s="85">
        <v>0.33333333333333331</v>
      </c>
      <c r="BM11" s="85">
        <v>0.70833333333333337</v>
      </c>
      <c r="BN11" s="85">
        <v>0.33333333333333331</v>
      </c>
      <c r="BO11" s="96">
        <v>0.70833333333333337</v>
      </c>
      <c r="BP11" s="97">
        <f t="shared" si="3"/>
        <v>1</v>
      </c>
      <c r="BQ11" s="98">
        <f t="array" ref="BQ11">MINUTE(SUM(IF((F11:BO11&gt;TIME(8,0,0))*(HOUR(F11:BO11)&lt;12),F11:BO11-TIME(8,0,0),0)))</f>
        <v>7</v>
      </c>
      <c r="BR11" s="98">
        <f t="shared" si="4"/>
        <v>3</v>
      </c>
      <c r="BS11" s="98">
        <f t="array" ref="BS11">MINUTE(SUM(IF((F11:BO11&lt;TIME(17,0,0))*(HOUR(F11:BO11)&gt;12),TIME(17,0,0)-F11:BO11,0)))</f>
        <v>50</v>
      </c>
      <c r="BT11" s="99" t="e">
        <f t="shared" ca="1" si="5"/>
        <v>#NAME?</v>
      </c>
      <c r="BU11" s="100" t="e">
        <f t="shared" ca="1" si="6"/>
        <v>#NAME?</v>
      </c>
      <c r="BV11" s="98">
        <f t="shared" ca="1" si="7"/>
        <v>0</v>
      </c>
      <c r="BW11" s="92"/>
      <c r="BX11" s="92"/>
    </row>
    <row r="12" spans="1:76" ht="15.75" customHeight="1">
      <c r="A12" s="93" t="s">
        <v>128</v>
      </c>
      <c r="B12" s="94" t="s">
        <v>129</v>
      </c>
      <c r="C12" s="95" t="s">
        <v>80</v>
      </c>
      <c r="D12" s="95" t="s">
        <v>75</v>
      </c>
      <c r="E12" s="95" t="s">
        <v>123</v>
      </c>
      <c r="F12" s="85">
        <v>0.33333333333333331</v>
      </c>
      <c r="G12" s="85">
        <v>0.70833333333333337</v>
      </c>
      <c r="H12" s="85">
        <v>0.33333333333333331</v>
      </c>
      <c r="I12" s="85">
        <v>0.70833333333333337</v>
      </c>
      <c r="J12" s="85">
        <v>0.33333333333333331</v>
      </c>
      <c r="K12" s="85">
        <v>0.70833333333333337</v>
      </c>
      <c r="L12" s="85"/>
      <c r="M12" s="85"/>
      <c r="N12" s="85">
        <v>0.33333333333333331</v>
      </c>
      <c r="O12" s="85">
        <v>0.70833333333333337</v>
      </c>
      <c r="P12" s="85">
        <v>0.33333333333333331</v>
      </c>
      <c r="Q12" s="85">
        <v>0.70833333333333337</v>
      </c>
      <c r="R12" s="85">
        <v>0.33333333333333331</v>
      </c>
      <c r="S12" s="85">
        <v>0.70833333333333337</v>
      </c>
      <c r="T12" s="85">
        <v>0.33333333333333331</v>
      </c>
      <c r="U12" s="85">
        <v>0.70833333333333337</v>
      </c>
      <c r="V12" s="85">
        <v>0.33333333333333331</v>
      </c>
      <c r="W12" s="85">
        <v>0.69097222222222221</v>
      </c>
      <c r="X12" s="85">
        <v>0.33333333333333331</v>
      </c>
      <c r="Y12" s="85">
        <v>0.70833333333333337</v>
      </c>
      <c r="Z12" s="85"/>
      <c r="AA12" s="85"/>
      <c r="AB12" s="85">
        <v>0.34722222222222221</v>
      </c>
      <c r="AC12" s="85">
        <v>0.70833333333333337</v>
      </c>
      <c r="AD12" s="85">
        <v>0.33333333333333331</v>
      </c>
      <c r="AE12" s="85">
        <v>0.70833333333333337</v>
      </c>
      <c r="AF12" s="85">
        <v>0.33333333333333331</v>
      </c>
      <c r="AG12" s="85">
        <v>0.70833333333333337</v>
      </c>
      <c r="AH12" s="85">
        <v>0.34722222222222221</v>
      </c>
      <c r="AI12" s="85">
        <v>0.70833333333333337</v>
      </c>
      <c r="AJ12" s="85">
        <v>0.33333333333333331</v>
      </c>
      <c r="AK12" s="85">
        <v>0.70833333333333337</v>
      </c>
      <c r="AL12" s="85">
        <v>0.33333333333333331</v>
      </c>
      <c r="AM12" s="85">
        <v>0.70833333333333337</v>
      </c>
      <c r="AN12" s="85"/>
      <c r="AO12" s="85"/>
      <c r="AP12" s="85">
        <v>0.33333333333333331</v>
      </c>
      <c r="AQ12" s="85">
        <v>0.69097222222222221</v>
      </c>
      <c r="AR12" s="85">
        <v>0.33333333333333331</v>
      </c>
      <c r="AS12" s="85">
        <v>0.70833333333333337</v>
      </c>
      <c r="AT12" s="85">
        <v>0.33333333333333331</v>
      </c>
      <c r="AU12" s="85">
        <v>0.70833333333333337</v>
      </c>
      <c r="AV12" s="85">
        <v>0.33333333333333331</v>
      </c>
      <c r="AW12" s="85">
        <v>0.69097222222222221</v>
      </c>
      <c r="AX12" s="85">
        <v>0.33333333333333331</v>
      </c>
      <c r="AY12" s="85">
        <v>0.70833333333333337</v>
      </c>
      <c r="AZ12" s="85">
        <v>0.33333333333333331</v>
      </c>
      <c r="BA12" s="85">
        <v>0.70833333333333337</v>
      </c>
      <c r="BB12" s="85"/>
      <c r="BC12" s="85"/>
      <c r="BD12" s="85">
        <v>0.33333333333333331</v>
      </c>
      <c r="BE12" s="85">
        <v>0.70833333333333337</v>
      </c>
      <c r="BF12" s="85">
        <v>0.33333333333333331</v>
      </c>
      <c r="BG12" s="85">
        <v>0.70833333333333337</v>
      </c>
      <c r="BH12" s="85">
        <v>0.33333333333333331</v>
      </c>
      <c r="BI12" s="85">
        <v>0.70833333333333337</v>
      </c>
      <c r="BJ12" s="85">
        <v>0.33333333333333331</v>
      </c>
      <c r="BK12" s="85">
        <v>0.70833333333333337</v>
      </c>
      <c r="BL12" s="85">
        <v>0.33333333333333331</v>
      </c>
      <c r="BM12" s="85">
        <v>0.5</v>
      </c>
      <c r="BN12" s="85">
        <v>0.33333333333333331</v>
      </c>
      <c r="BO12" s="96">
        <v>0.70833333333333337</v>
      </c>
      <c r="BP12" s="97">
        <f t="shared" si="3"/>
        <v>2</v>
      </c>
      <c r="BQ12" s="98">
        <f t="array" ref="BQ12">MINUTE(SUM(IF((F12:BO12&gt;TIME(8,0,0))*(HOUR(F12:BO12)&lt;12),F12:BO12-TIME(8,0,0),0)))</f>
        <v>40</v>
      </c>
      <c r="BR12" s="98">
        <f t="shared" si="4"/>
        <v>4</v>
      </c>
      <c r="BS12" s="98">
        <f t="array" ref="BS12">MINUTE(SUM(IF((F12:BO12&lt;TIME(17,0,0))*(HOUR(F12:BO12)&gt;12),TIME(17,0,0)-F12:BO12,0)))</f>
        <v>15</v>
      </c>
      <c r="BT12" s="99" t="e">
        <f t="shared" ca="1" si="5"/>
        <v>#NAME?</v>
      </c>
      <c r="BU12" s="100" t="e">
        <f t="shared" ca="1" si="6"/>
        <v>#NAME?</v>
      </c>
      <c r="BV12" s="98">
        <f t="shared" ca="1" si="7"/>
        <v>0</v>
      </c>
      <c r="BW12" s="92"/>
      <c r="BX12" s="92"/>
    </row>
    <row r="13" spans="1:76" ht="15.75" customHeight="1">
      <c r="A13" s="93" t="s">
        <v>130</v>
      </c>
      <c r="B13" s="94" t="s">
        <v>131</v>
      </c>
      <c r="C13" s="95" t="s">
        <v>80</v>
      </c>
      <c r="D13" s="95" t="s">
        <v>75</v>
      </c>
      <c r="E13" s="95" t="s">
        <v>123</v>
      </c>
      <c r="F13" s="85"/>
      <c r="G13" s="85"/>
      <c r="H13" s="85">
        <v>0.33333333333333331</v>
      </c>
      <c r="I13" s="85">
        <v>0.70833333333333337</v>
      </c>
      <c r="J13" s="85">
        <v>0.33333333333333331</v>
      </c>
      <c r="K13" s="85">
        <v>0.70833333333333337</v>
      </c>
      <c r="L13" s="85"/>
      <c r="M13" s="85"/>
      <c r="N13" s="85">
        <v>0.33333333333333331</v>
      </c>
      <c r="O13" s="85">
        <v>0.70833333333333337</v>
      </c>
      <c r="P13" s="85">
        <v>0.33333333333333331</v>
      </c>
      <c r="Q13" s="85">
        <v>0.70833333333333337</v>
      </c>
      <c r="R13" s="85">
        <v>0.33333333333333331</v>
      </c>
      <c r="S13" s="85">
        <v>0.70833333333333337</v>
      </c>
      <c r="T13" s="85">
        <v>0.33333333333333331</v>
      </c>
      <c r="U13" s="85">
        <v>0.70833333333333337</v>
      </c>
      <c r="V13" s="85">
        <v>0.33333333333333331</v>
      </c>
      <c r="W13" s="85">
        <v>0.70833333333333337</v>
      </c>
      <c r="X13" s="85">
        <v>0.33333333333333331</v>
      </c>
      <c r="Y13" s="85">
        <v>0.70833333333333337</v>
      </c>
      <c r="Z13" s="85"/>
      <c r="AA13" s="85"/>
      <c r="AB13" s="85">
        <v>0.33333333333333331</v>
      </c>
      <c r="AC13" s="85">
        <v>0.70833333333333337</v>
      </c>
      <c r="AD13" s="85">
        <v>0.33333333333333331</v>
      </c>
      <c r="AE13" s="85">
        <v>0.70833333333333337</v>
      </c>
      <c r="AF13" s="85"/>
      <c r="AG13" s="85"/>
      <c r="AH13" s="85">
        <v>0.33333333333333331</v>
      </c>
      <c r="AI13" s="85">
        <v>0.70833333333333337</v>
      </c>
      <c r="AJ13" s="85">
        <v>0.33333333333333331</v>
      </c>
      <c r="AK13" s="85">
        <v>0.69097222222222221</v>
      </c>
      <c r="AL13" s="85">
        <v>0.33333333333333331</v>
      </c>
      <c r="AM13" s="85">
        <v>0.70833333333333337</v>
      </c>
      <c r="AN13" s="85"/>
      <c r="AO13" s="85"/>
      <c r="AP13" s="85">
        <v>0.33333333333333331</v>
      </c>
      <c r="AQ13" s="85">
        <v>0.70833333333333337</v>
      </c>
      <c r="AR13" s="85">
        <v>0.33333333333333331</v>
      </c>
      <c r="AS13" s="85">
        <v>0.70833333333333337</v>
      </c>
      <c r="AT13" s="85">
        <v>0.33333333333333331</v>
      </c>
      <c r="AU13" s="85">
        <v>0.70833333333333337</v>
      </c>
      <c r="AV13" s="85">
        <v>0.33333333333333331</v>
      </c>
      <c r="AW13" s="85">
        <v>0.70833333333333337</v>
      </c>
      <c r="AX13" s="85">
        <v>0.33333333333333331</v>
      </c>
      <c r="AY13" s="85">
        <v>0.70833333333333337</v>
      </c>
      <c r="AZ13" s="85">
        <v>0.33333333333333331</v>
      </c>
      <c r="BA13" s="85">
        <v>0.70833333333333337</v>
      </c>
      <c r="BB13" s="85"/>
      <c r="BC13" s="85"/>
      <c r="BD13" s="85">
        <v>0.33333333333333331</v>
      </c>
      <c r="BE13" s="85">
        <v>0.70833333333333337</v>
      </c>
      <c r="BF13" s="85">
        <v>0.33333333333333331</v>
      </c>
      <c r="BG13" s="85">
        <v>0.70833333333333337</v>
      </c>
      <c r="BH13" s="85">
        <v>0.33333333333333331</v>
      </c>
      <c r="BI13" s="85">
        <v>0.70833333333333337</v>
      </c>
      <c r="BJ13" s="85">
        <v>0.34722222222222221</v>
      </c>
      <c r="BK13" s="85">
        <v>0.70833333333333337</v>
      </c>
      <c r="BL13" s="85">
        <v>0.33333333333333331</v>
      </c>
      <c r="BM13" s="85">
        <v>0.70833333333333337</v>
      </c>
      <c r="BN13" s="85">
        <v>0.33333333333333331</v>
      </c>
      <c r="BO13" s="96">
        <v>0.70833333333333337</v>
      </c>
      <c r="BP13" s="97">
        <f t="shared" si="3"/>
        <v>1</v>
      </c>
      <c r="BQ13" s="98">
        <f t="array" ref="BQ13">MINUTE(SUM(IF((F13:BO13&gt;TIME(8,0,0))*(HOUR(F13:BO13)&lt;12),F13:BO13-TIME(8,0,0),0)))</f>
        <v>20</v>
      </c>
      <c r="BR13" s="98">
        <f t="shared" si="4"/>
        <v>1</v>
      </c>
      <c r="BS13" s="98">
        <f t="array" ref="BS13">MINUTE(SUM(IF((F13:BO13&lt;TIME(17,0,0))*(HOUR(F13:BO13)&gt;12),TIME(17,0,0)-F13:BO13,0)))</f>
        <v>25</v>
      </c>
      <c r="BT13" s="99" t="e">
        <f t="shared" ca="1" si="5"/>
        <v>#NAME?</v>
      </c>
      <c r="BU13" s="100" t="e">
        <f t="shared" ca="1" si="6"/>
        <v>#NAME?</v>
      </c>
      <c r="BV13" s="98">
        <f t="shared" ca="1" si="7"/>
        <v>0</v>
      </c>
      <c r="BW13" s="92"/>
      <c r="BX13" s="92"/>
    </row>
    <row r="14" spans="1:76" ht="15.75" customHeight="1">
      <c r="A14" s="93" t="s">
        <v>132</v>
      </c>
      <c r="B14" s="94" t="s">
        <v>133</v>
      </c>
      <c r="C14" s="95" t="s">
        <v>80</v>
      </c>
      <c r="D14" s="95" t="s">
        <v>75</v>
      </c>
      <c r="E14" s="95" t="s">
        <v>123</v>
      </c>
      <c r="F14" s="85">
        <v>0.34375</v>
      </c>
      <c r="G14" s="85">
        <v>0.70833333333333337</v>
      </c>
      <c r="H14" s="85">
        <v>0.33333333333333331</v>
      </c>
      <c r="I14" s="85">
        <v>0.70833333333333337</v>
      </c>
      <c r="J14" s="85">
        <v>0.33333333333333331</v>
      </c>
      <c r="K14" s="85">
        <v>0.70833333333333337</v>
      </c>
      <c r="L14" s="85"/>
      <c r="M14" s="85"/>
      <c r="N14" s="85">
        <v>0.33333333333333331</v>
      </c>
      <c r="O14" s="85">
        <v>0.70833333333333337</v>
      </c>
      <c r="P14" s="85">
        <v>0.34375</v>
      </c>
      <c r="Q14" s="85">
        <v>0.70833333333333337</v>
      </c>
      <c r="R14" s="85">
        <v>0.33333333333333331</v>
      </c>
      <c r="S14" s="85">
        <v>0.70833333333333337</v>
      </c>
      <c r="T14" s="85">
        <v>0.33333333333333331</v>
      </c>
      <c r="U14" s="85">
        <v>0.70833333333333337</v>
      </c>
      <c r="V14" s="85">
        <v>0.33333333333333331</v>
      </c>
      <c r="W14" s="85">
        <v>0.70833333333333337</v>
      </c>
      <c r="X14" s="85">
        <v>0.33333333333333331</v>
      </c>
      <c r="Y14" s="85">
        <v>0.70833333333333337</v>
      </c>
      <c r="Z14" s="85"/>
      <c r="AA14" s="85"/>
      <c r="AB14" s="85">
        <v>0.33333333333333331</v>
      </c>
      <c r="AC14" s="85">
        <v>0.70833333333333337</v>
      </c>
      <c r="AD14" s="85">
        <v>0.33333333333333331</v>
      </c>
      <c r="AE14" s="85">
        <v>0.70833333333333337</v>
      </c>
      <c r="AF14" s="85">
        <v>0.33333333333333331</v>
      </c>
      <c r="AG14" s="85">
        <v>0.70833333333333337</v>
      </c>
      <c r="AH14" s="85">
        <v>0.33333333333333331</v>
      </c>
      <c r="AI14" s="85">
        <v>0.70833333333333337</v>
      </c>
      <c r="AJ14" s="85">
        <v>0.33333333333333331</v>
      </c>
      <c r="AK14" s="85">
        <v>0.70833333333333337</v>
      </c>
      <c r="AL14" s="85">
        <v>0.34375</v>
      </c>
      <c r="AM14" s="85">
        <v>0.70833333333333337</v>
      </c>
      <c r="AN14" s="85"/>
      <c r="AO14" s="85"/>
      <c r="AP14" s="85"/>
      <c r="AQ14" s="85"/>
      <c r="AR14" s="85">
        <v>0.33333333333333331</v>
      </c>
      <c r="AS14" s="85">
        <v>0.69097222222222221</v>
      </c>
      <c r="AT14" s="85">
        <v>0.33333333333333331</v>
      </c>
      <c r="AU14" s="85">
        <v>0.70833333333333337</v>
      </c>
      <c r="AV14" s="85">
        <v>0.33333333333333331</v>
      </c>
      <c r="AW14" s="85">
        <v>0.70833333333333337</v>
      </c>
      <c r="AX14" s="85">
        <v>0.33333333333333331</v>
      </c>
      <c r="AY14" s="85">
        <v>0.70833333333333337</v>
      </c>
      <c r="AZ14" s="85">
        <v>0.33333333333333331</v>
      </c>
      <c r="BA14" s="85">
        <v>0.70833333333333337</v>
      </c>
      <c r="BB14" s="85"/>
      <c r="BC14" s="85"/>
      <c r="BD14" s="85">
        <v>0.33333333333333331</v>
      </c>
      <c r="BE14" s="85">
        <v>0.70833333333333337</v>
      </c>
      <c r="BF14" s="85">
        <v>0.33333333333333331</v>
      </c>
      <c r="BG14" s="85">
        <v>0.70833333333333337</v>
      </c>
      <c r="BH14" s="85">
        <v>0.33333333333333331</v>
      </c>
      <c r="BI14" s="85">
        <v>0.70833333333333337</v>
      </c>
      <c r="BJ14" s="85">
        <v>0.33333333333333331</v>
      </c>
      <c r="BK14" s="85">
        <v>0.70833333333333337</v>
      </c>
      <c r="BL14" s="85">
        <v>0.33333333333333331</v>
      </c>
      <c r="BM14" s="85">
        <v>0.70833333333333337</v>
      </c>
      <c r="BN14" s="85">
        <v>0.33333333333333331</v>
      </c>
      <c r="BO14" s="96">
        <v>0.70833333333333337</v>
      </c>
      <c r="BP14" s="97">
        <f t="shared" si="3"/>
        <v>3</v>
      </c>
      <c r="BQ14" s="98">
        <f t="array" ref="BQ14">MINUTE(SUM(IF((F14:BO14&gt;TIME(8,0,0))*(HOUR(F14:BO14)&lt;12),F14:BO14-TIME(8,0,0),0)))</f>
        <v>45</v>
      </c>
      <c r="BR14" s="98">
        <f t="shared" si="4"/>
        <v>1</v>
      </c>
      <c r="BS14" s="98">
        <f t="array" ref="BS14">MINUTE(SUM(IF((F14:BO14&lt;TIME(17,0,0))*(HOUR(F14:BO14)&gt;12),TIME(17,0,0)-F14:BO14,0)))</f>
        <v>25</v>
      </c>
      <c r="BT14" s="99" t="e">
        <f t="shared" ca="1" si="5"/>
        <v>#NAME?</v>
      </c>
      <c r="BU14" s="100" t="e">
        <f t="shared" ca="1" si="6"/>
        <v>#NAME?</v>
      </c>
      <c r="BV14" s="98">
        <f t="shared" ca="1" si="7"/>
        <v>0</v>
      </c>
      <c r="BW14" s="92"/>
      <c r="BX14" s="92"/>
    </row>
    <row r="15" spans="1:76" ht="15.75" customHeight="1">
      <c r="A15" s="93" t="s">
        <v>134</v>
      </c>
      <c r="B15" s="94" t="s">
        <v>135</v>
      </c>
      <c r="C15" s="95" t="s">
        <v>80</v>
      </c>
      <c r="D15" s="95" t="s">
        <v>75</v>
      </c>
      <c r="E15" s="95" t="s">
        <v>123</v>
      </c>
      <c r="F15" s="85">
        <v>0.33333333333333331</v>
      </c>
      <c r="G15" s="85">
        <v>0.70833333333333337</v>
      </c>
      <c r="H15" s="85">
        <v>0.33333333333333331</v>
      </c>
      <c r="I15" s="85">
        <v>0.70833333333333337</v>
      </c>
      <c r="J15" s="85">
        <v>0.33333333333333331</v>
      </c>
      <c r="K15" s="85">
        <v>0.69097222222222221</v>
      </c>
      <c r="L15" s="85"/>
      <c r="M15" s="85"/>
      <c r="N15" s="85">
        <v>0.34375</v>
      </c>
      <c r="O15" s="85">
        <v>0.70833333333333337</v>
      </c>
      <c r="P15" s="85">
        <v>0.33333333333333331</v>
      </c>
      <c r="Q15" s="85">
        <v>0.70833333333333337</v>
      </c>
      <c r="R15" s="85">
        <v>0.33333333333333331</v>
      </c>
      <c r="S15" s="85">
        <v>0.70833333333333337</v>
      </c>
      <c r="T15" s="85">
        <v>0.34375</v>
      </c>
      <c r="U15" s="85">
        <v>0.70833333333333337</v>
      </c>
      <c r="V15" s="85">
        <v>0.33333333333333331</v>
      </c>
      <c r="W15" s="85">
        <v>0.70833333333333337</v>
      </c>
      <c r="X15" s="85">
        <v>0.34722222222222221</v>
      </c>
      <c r="Y15" s="85">
        <v>0.70833333333333337</v>
      </c>
      <c r="Z15" s="85"/>
      <c r="AA15" s="85"/>
      <c r="AB15" s="85">
        <v>0.33333333333333331</v>
      </c>
      <c r="AC15" s="85">
        <v>0.70833333333333337</v>
      </c>
      <c r="AD15" s="85">
        <v>0.33333333333333331</v>
      </c>
      <c r="AE15" s="85">
        <v>0.70833333333333337</v>
      </c>
      <c r="AF15" s="85">
        <v>0.33333333333333331</v>
      </c>
      <c r="AG15" s="85">
        <v>0.70833333333333337</v>
      </c>
      <c r="AH15" s="85">
        <v>0.33333333333333331</v>
      </c>
      <c r="AI15" s="85">
        <v>0.70833333333333337</v>
      </c>
      <c r="AJ15" s="85">
        <v>0.33333333333333331</v>
      </c>
      <c r="AK15" s="85">
        <v>0.70833333333333337</v>
      </c>
      <c r="AL15" s="85">
        <v>0.33333333333333331</v>
      </c>
      <c r="AM15" s="85">
        <v>0.70833333333333337</v>
      </c>
      <c r="AN15" s="85"/>
      <c r="AO15" s="85"/>
      <c r="AP15" s="85">
        <v>0.33333333333333331</v>
      </c>
      <c r="AQ15" s="85">
        <v>0.70833333333333337</v>
      </c>
      <c r="AR15" s="85">
        <v>0.33333333333333331</v>
      </c>
      <c r="AS15" s="85">
        <v>0.70833333333333337</v>
      </c>
      <c r="AT15" s="85">
        <v>0.33333333333333331</v>
      </c>
      <c r="AU15" s="85">
        <v>0.70833333333333337</v>
      </c>
      <c r="AV15" s="85">
        <v>0.33333333333333331</v>
      </c>
      <c r="AW15" s="85">
        <v>0.70833333333333337</v>
      </c>
      <c r="AX15" s="85">
        <v>0.33333333333333331</v>
      </c>
      <c r="AY15" s="85">
        <v>0.70833333333333337</v>
      </c>
      <c r="AZ15" s="85">
        <v>0.33333333333333331</v>
      </c>
      <c r="BA15" s="85">
        <v>0.69097222222222221</v>
      </c>
      <c r="BB15" s="85"/>
      <c r="BC15" s="85"/>
      <c r="BD15" s="85">
        <v>0.33333333333333331</v>
      </c>
      <c r="BE15" s="85">
        <v>0.70833333333333337</v>
      </c>
      <c r="BF15" s="85">
        <v>0.33333333333333331</v>
      </c>
      <c r="BG15" s="85">
        <v>0.5</v>
      </c>
      <c r="BH15" s="85">
        <v>0.33333333333333331</v>
      </c>
      <c r="BI15" s="85">
        <v>0.70833333333333337</v>
      </c>
      <c r="BJ15" s="85">
        <v>0.33333333333333331</v>
      </c>
      <c r="BK15" s="85">
        <v>0.70833333333333337</v>
      </c>
      <c r="BL15" s="85">
        <v>0.33333333333333331</v>
      </c>
      <c r="BM15" s="85">
        <v>0.5</v>
      </c>
      <c r="BN15" s="85">
        <v>0.5</v>
      </c>
      <c r="BO15" s="96">
        <v>0.70833333333333337</v>
      </c>
      <c r="BP15" s="97">
        <f t="shared" si="3"/>
        <v>4</v>
      </c>
      <c r="BQ15" s="98">
        <f t="array" ref="BQ15">MINUTE(SUM(IF((F15:BO15&gt;TIME(8,0,0))*(HOUR(F15:BO15)&lt;12),F15:BO15-TIME(8,0,0),0)))</f>
        <v>50</v>
      </c>
      <c r="BR15" s="98">
        <f t="shared" si="4"/>
        <v>4</v>
      </c>
      <c r="BS15" s="98">
        <f t="array" ref="BS15">MINUTE(SUM(IF((F15:BO15&lt;TIME(17,0,0))*(HOUR(F15:BO15)&gt;12),TIME(17,0,0)-F15:BO15,0)))</f>
        <v>50</v>
      </c>
      <c r="BT15" s="99" t="e">
        <f t="shared" ca="1" si="5"/>
        <v>#NAME?</v>
      </c>
      <c r="BU15" s="100" t="e">
        <f t="shared" ca="1" si="6"/>
        <v>#NAME?</v>
      </c>
      <c r="BV15" s="98">
        <f t="shared" ca="1" si="7"/>
        <v>0</v>
      </c>
      <c r="BW15" s="92"/>
      <c r="BX15" s="92"/>
    </row>
    <row r="16" spans="1:76" ht="15.75" customHeight="1">
      <c r="A16" s="93" t="s">
        <v>136</v>
      </c>
      <c r="B16" s="94" t="s">
        <v>137</v>
      </c>
      <c r="C16" s="95" t="s">
        <v>80</v>
      </c>
      <c r="D16" s="95" t="s">
        <v>75</v>
      </c>
      <c r="E16" s="95" t="s">
        <v>123</v>
      </c>
      <c r="F16" s="85">
        <v>0.33333333333333331</v>
      </c>
      <c r="G16" s="85">
        <v>0.70833333333333337</v>
      </c>
      <c r="H16" s="85">
        <v>0.33333333333333331</v>
      </c>
      <c r="I16" s="85">
        <v>0.70833333333333337</v>
      </c>
      <c r="J16" s="85">
        <v>0.33333333333333331</v>
      </c>
      <c r="K16" s="85">
        <v>0.70833333333333337</v>
      </c>
      <c r="L16" s="85"/>
      <c r="M16" s="85"/>
      <c r="N16" s="85">
        <v>0.33333333333333331</v>
      </c>
      <c r="O16" s="85">
        <v>0.70833333333333337</v>
      </c>
      <c r="P16" s="85">
        <v>0.33333333333333331</v>
      </c>
      <c r="Q16" s="85">
        <v>0.70833333333333337</v>
      </c>
      <c r="R16" s="85">
        <v>0.34722222222222221</v>
      </c>
      <c r="S16" s="85">
        <v>0.70833333333333337</v>
      </c>
      <c r="T16" s="85">
        <v>0.33333333333333331</v>
      </c>
      <c r="U16" s="85">
        <v>0.70833333333333337</v>
      </c>
      <c r="V16" s="85">
        <v>0.33333333333333331</v>
      </c>
      <c r="W16" s="85">
        <v>0.70833333333333337</v>
      </c>
      <c r="X16" s="85">
        <v>0.33333333333333331</v>
      </c>
      <c r="Y16" s="85">
        <v>0.70833333333333337</v>
      </c>
      <c r="Z16" s="85"/>
      <c r="AA16" s="85"/>
      <c r="AB16" s="85">
        <v>0.33333333333333331</v>
      </c>
      <c r="AC16" s="85">
        <v>0.70833333333333337</v>
      </c>
      <c r="AD16" s="85">
        <v>0.33333333333333331</v>
      </c>
      <c r="AE16" s="85">
        <v>0.70833333333333337</v>
      </c>
      <c r="AF16" s="85">
        <v>0.34722222222222221</v>
      </c>
      <c r="AG16" s="85">
        <v>0.70833333333333337</v>
      </c>
      <c r="AH16" s="85">
        <v>0.33333333333333331</v>
      </c>
      <c r="AI16" s="85">
        <v>0.70833333333333337</v>
      </c>
      <c r="AJ16" s="85">
        <v>0.33333333333333331</v>
      </c>
      <c r="AK16" s="85">
        <v>0.70833333333333337</v>
      </c>
      <c r="AL16" s="85">
        <v>0.33333333333333331</v>
      </c>
      <c r="AM16" s="85">
        <v>0.70833333333333337</v>
      </c>
      <c r="AN16" s="85"/>
      <c r="AO16" s="85"/>
      <c r="AP16" s="85">
        <v>0.33333333333333331</v>
      </c>
      <c r="AQ16" s="85">
        <v>0.70833333333333337</v>
      </c>
      <c r="AR16" s="85">
        <v>0.33333333333333331</v>
      </c>
      <c r="AS16" s="85">
        <v>0.70833333333333337</v>
      </c>
      <c r="AT16" s="85">
        <v>0.34722222222222221</v>
      </c>
      <c r="AU16" s="85">
        <v>0.70833333333333337</v>
      </c>
      <c r="AV16" s="85">
        <v>0.33333333333333331</v>
      </c>
      <c r="AW16" s="85">
        <v>0.70833333333333337</v>
      </c>
      <c r="AX16" s="85">
        <v>0.33333333333333331</v>
      </c>
      <c r="AY16" s="85">
        <v>0.70833333333333337</v>
      </c>
      <c r="AZ16" s="85">
        <v>0.33333333333333331</v>
      </c>
      <c r="BA16" s="85">
        <v>0.70833333333333337</v>
      </c>
      <c r="BB16" s="85"/>
      <c r="BC16" s="85"/>
      <c r="BD16" s="85">
        <v>0.34722222222222221</v>
      </c>
      <c r="BE16" s="85">
        <v>0.69652777777777775</v>
      </c>
      <c r="BF16" s="85">
        <v>0.33333333333333331</v>
      </c>
      <c r="BG16" s="85">
        <v>0.69652777777777775</v>
      </c>
      <c r="BH16" s="85">
        <v>0.34722222222222221</v>
      </c>
      <c r="BI16" s="85">
        <v>0.70833333333333337</v>
      </c>
      <c r="BJ16" s="85">
        <v>0.33333333333333331</v>
      </c>
      <c r="BK16" s="85">
        <v>0.70833333333333337</v>
      </c>
      <c r="BL16" s="85">
        <v>0.33333333333333331</v>
      </c>
      <c r="BM16" s="85">
        <v>0.70833333333333337</v>
      </c>
      <c r="BN16" s="85">
        <v>0.33333333333333331</v>
      </c>
      <c r="BO16" s="96">
        <v>0.70833333333333337</v>
      </c>
      <c r="BP16" s="97">
        <f t="shared" si="3"/>
        <v>5</v>
      </c>
      <c r="BQ16" s="98">
        <f t="array" ref="BQ16">MINUTE(SUM(IF((F16:BO16&gt;TIME(8,0,0))*(HOUR(F16:BO16)&lt;12),F16:BO16-TIME(8,0,0),0)))</f>
        <v>40</v>
      </c>
      <c r="BR16" s="98">
        <f t="shared" si="4"/>
        <v>2</v>
      </c>
      <c r="BS16" s="98">
        <f t="array" ref="BS16">MINUTE(SUM(IF((F16:BO16&lt;TIME(17,0,0))*(HOUR(F16:BO16)&gt;12),TIME(17,0,0)-F16:BO16,0)))</f>
        <v>34</v>
      </c>
      <c r="BT16" s="99" t="e">
        <f t="shared" ca="1" si="5"/>
        <v>#NAME?</v>
      </c>
      <c r="BU16" s="100" t="e">
        <f t="shared" ca="1" si="6"/>
        <v>#NAME?</v>
      </c>
      <c r="BV16" s="98">
        <f t="shared" ref="BV16:BV37" ca="1" si="8">COUNT(valuesByColor("light yellow 3", "black", F16:BO16))</f>
        <v>0</v>
      </c>
      <c r="BW16" s="92"/>
      <c r="BX16" s="92"/>
    </row>
    <row r="17" spans="1:76" ht="15.75" customHeight="1">
      <c r="A17" s="93" t="s">
        <v>138</v>
      </c>
      <c r="B17" s="94" t="s">
        <v>139</v>
      </c>
      <c r="C17" s="95" t="s">
        <v>80</v>
      </c>
      <c r="D17" s="95" t="s">
        <v>75</v>
      </c>
      <c r="E17" s="95" t="s">
        <v>123</v>
      </c>
      <c r="F17" s="85">
        <v>0.33333333333333331</v>
      </c>
      <c r="G17" s="85">
        <v>0.70833333333333337</v>
      </c>
      <c r="H17" s="85">
        <v>0.33333333333333331</v>
      </c>
      <c r="I17" s="85">
        <v>0.70833333333333337</v>
      </c>
      <c r="J17" s="85">
        <v>0.33333333333333331</v>
      </c>
      <c r="K17" s="85">
        <v>0.70833333333333337</v>
      </c>
      <c r="L17" s="85"/>
      <c r="M17" s="85"/>
      <c r="N17" s="85">
        <v>0.33333333333333331</v>
      </c>
      <c r="O17" s="85">
        <v>0.70833333333333337</v>
      </c>
      <c r="P17" s="85">
        <v>0.33333333333333331</v>
      </c>
      <c r="Q17" s="85">
        <v>0.70833333333333337</v>
      </c>
      <c r="R17" s="85">
        <v>0.33333333333333331</v>
      </c>
      <c r="S17" s="85">
        <v>0.70833333333333337</v>
      </c>
      <c r="T17" s="85">
        <v>0.33333333333333331</v>
      </c>
      <c r="U17" s="85">
        <v>0.69097222222222221</v>
      </c>
      <c r="V17" s="85">
        <v>0.33333333333333331</v>
      </c>
      <c r="W17" s="85">
        <v>0.70833333333333337</v>
      </c>
      <c r="X17" s="85">
        <v>0.33333333333333331</v>
      </c>
      <c r="Y17" s="85">
        <v>0.69097222222222221</v>
      </c>
      <c r="Z17" s="85"/>
      <c r="AA17" s="85"/>
      <c r="AB17" s="85">
        <v>0.33333333333333331</v>
      </c>
      <c r="AC17" s="85">
        <v>0.70833333333333337</v>
      </c>
      <c r="AD17" s="85">
        <v>0.33333333333333331</v>
      </c>
      <c r="AE17" s="85">
        <v>0.70833333333333337</v>
      </c>
      <c r="AF17" s="85">
        <v>0.33333333333333331</v>
      </c>
      <c r="AG17" s="85">
        <v>0.70833333333333337</v>
      </c>
      <c r="AH17" s="85">
        <v>0.33333333333333331</v>
      </c>
      <c r="AI17" s="85">
        <v>0.70833333333333337</v>
      </c>
      <c r="AJ17" s="85">
        <v>0.33333333333333331</v>
      </c>
      <c r="AK17" s="85">
        <v>0.70833333333333337</v>
      </c>
      <c r="AL17" s="85">
        <v>0.33333333333333331</v>
      </c>
      <c r="AM17" s="85">
        <v>0.69097222222222221</v>
      </c>
      <c r="AN17" s="85"/>
      <c r="AO17" s="85"/>
      <c r="AP17" s="85">
        <v>0.5</v>
      </c>
      <c r="AQ17" s="85">
        <v>0.70833333333333337</v>
      </c>
      <c r="AR17" s="85">
        <v>0.33333333333333331</v>
      </c>
      <c r="AS17" s="85">
        <v>0.70833333333333337</v>
      </c>
      <c r="AT17" s="85">
        <v>0.33333333333333331</v>
      </c>
      <c r="AU17" s="85">
        <v>0.70833333333333337</v>
      </c>
      <c r="AV17" s="85">
        <v>0.33333333333333331</v>
      </c>
      <c r="AW17" s="85">
        <v>0.70833333333333337</v>
      </c>
      <c r="AX17" s="85">
        <v>0.33333333333333331</v>
      </c>
      <c r="AY17" s="85">
        <v>0.69097222222222221</v>
      </c>
      <c r="AZ17" s="85">
        <v>0.33333333333333331</v>
      </c>
      <c r="BA17" s="85">
        <v>0.70833333333333337</v>
      </c>
      <c r="BB17" s="85"/>
      <c r="BC17" s="85"/>
      <c r="BD17" s="85">
        <v>0.33333333333333331</v>
      </c>
      <c r="BE17" s="85">
        <v>0.70833333333333337</v>
      </c>
      <c r="BF17" s="85"/>
      <c r="BG17" s="85"/>
      <c r="BH17" s="85">
        <v>0.33333333333333331</v>
      </c>
      <c r="BI17" s="85">
        <v>0.70833333333333337</v>
      </c>
      <c r="BJ17" s="85">
        <v>0.33333333333333331</v>
      </c>
      <c r="BK17" s="85">
        <v>0.69652777777777775</v>
      </c>
      <c r="BL17" s="85">
        <v>0.33333333333333331</v>
      </c>
      <c r="BM17" s="85">
        <v>0.70833333333333337</v>
      </c>
      <c r="BN17" s="85">
        <v>0.33333333333333331</v>
      </c>
      <c r="BO17" s="96">
        <v>0.70833333333333337</v>
      </c>
      <c r="BP17" s="97">
        <f t="shared" si="3"/>
        <v>1</v>
      </c>
      <c r="BQ17" s="98">
        <f t="array" ref="BQ17">MINUTE(SUM(IF((F17:BO17&gt;TIME(8,0,0))*(HOUR(F17:BO17)&lt;12),F17:BO17-TIME(8,0,0),0)))</f>
        <v>0</v>
      </c>
      <c r="BR17" s="98">
        <f t="shared" si="4"/>
        <v>5</v>
      </c>
      <c r="BS17" s="98">
        <f t="array" ref="BS17">MINUTE(SUM(IF((F17:BO17&lt;TIME(17,0,0))*(HOUR(F17:BO17)&gt;12),TIME(17,0,0)-F17:BO17,0)))</f>
        <v>57</v>
      </c>
      <c r="BT17" s="99" t="e">
        <f t="shared" ca="1" si="5"/>
        <v>#NAME?</v>
      </c>
      <c r="BU17" s="100" t="e">
        <f t="shared" ca="1" si="6"/>
        <v>#NAME?</v>
      </c>
      <c r="BV17" s="98">
        <f t="shared" ca="1" si="8"/>
        <v>0</v>
      </c>
      <c r="BW17" s="92"/>
      <c r="BX17" s="92"/>
    </row>
    <row r="18" spans="1:76" ht="15.75" customHeight="1">
      <c r="A18" s="93" t="s">
        <v>140</v>
      </c>
      <c r="B18" s="94" t="s">
        <v>141</v>
      </c>
      <c r="C18" s="95" t="s">
        <v>80</v>
      </c>
      <c r="D18" s="95" t="s">
        <v>78</v>
      </c>
      <c r="E18" s="95" t="s">
        <v>120</v>
      </c>
      <c r="F18" s="85">
        <v>0.33333333333333331</v>
      </c>
      <c r="G18" s="85">
        <v>0.70833333333333337</v>
      </c>
      <c r="H18" s="85">
        <v>0.33333333333333331</v>
      </c>
      <c r="I18" s="85">
        <v>0.70833333333333337</v>
      </c>
      <c r="J18" s="85">
        <v>0.33333333333333331</v>
      </c>
      <c r="K18" s="85">
        <v>0.70833333333333337</v>
      </c>
      <c r="L18" s="85"/>
      <c r="M18" s="85"/>
      <c r="N18" s="85">
        <v>0.33333333333333331</v>
      </c>
      <c r="O18" s="85">
        <v>0.69097222222222221</v>
      </c>
      <c r="P18" s="85">
        <v>0.33333333333333331</v>
      </c>
      <c r="Q18" s="85">
        <v>0.70833333333333337</v>
      </c>
      <c r="R18" s="85">
        <v>0.33333333333333331</v>
      </c>
      <c r="S18" s="85">
        <v>0.70833333333333337</v>
      </c>
      <c r="T18" s="85">
        <v>0.33333333333333331</v>
      </c>
      <c r="U18" s="85">
        <v>0.70833333333333337</v>
      </c>
      <c r="V18" s="85">
        <v>0.33333333333333331</v>
      </c>
      <c r="W18" s="85">
        <v>0.70833333333333337</v>
      </c>
      <c r="X18" s="85">
        <v>0.33333333333333331</v>
      </c>
      <c r="Y18" s="85">
        <v>0.70833333333333337</v>
      </c>
      <c r="Z18" s="85"/>
      <c r="AA18" s="85"/>
      <c r="AB18" s="85">
        <v>0.33333333333333331</v>
      </c>
      <c r="AC18" s="85">
        <v>0.5</v>
      </c>
      <c r="AD18" s="85">
        <v>0.33333333333333331</v>
      </c>
      <c r="AE18" s="85">
        <v>0.70833333333333337</v>
      </c>
      <c r="AF18" s="85">
        <v>0.33333333333333331</v>
      </c>
      <c r="AG18" s="85">
        <v>0.70833333333333337</v>
      </c>
      <c r="AH18" s="85">
        <v>0.33333333333333331</v>
      </c>
      <c r="AI18" s="85">
        <v>0.70833333333333337</v>
      </c>
      <c r="AJ18" s="85">
        <v>0.5</v>
      </c>
      <c r="AK18" s="85">
        <v>0.70833333333333337</v>
      </c>
      <c r="AL18" s="85">
        <v>0.33333333333333331</v>
      </c>
      <c r="AM18" s="85">
        <v>0.70833333333333337</v>
      </c>
      <c r="AN18" s="85"/>
      <c r="AO18" s="85"/>
      <c r="AP18" s="85">
        <v>0.33333333333333331</v>
      </c>
      <c r="AQ18" s="85">
        <v>0.70833333333333337</v>
      </c>
      <c r="AR18" s="85">
        <v>0.33333333333333331</v>
      </c>
      <c r="AS18" s="85">
        <v>0.70833333333333337</v>
      </c>
      <c r="AT18" s="85">
        <v>0.33333333333333331</v>
      </c>
      <c r="AU18" s="85">
        <v>0.70833333333333337</v>
      </c>
      <c r="AV18" s="85">
        <v>0.33333333333333331</v>
      </c>
      <c r="AW18" s="85">
        <v>0.70833333333333337</v>
      </c>
      <c r="AX18" s="85">
        <v>0.33333333333333331</v>
      </c>
      <c r="AY18" s="85">
        <v>0.70833333333333337</v>
      </c>
      <c r="AZ18" s="85">
        <v>0.33333333333333331</v>
      </c>
      <c r="BA18" s="85">
        <v>0.70833333333333337</v>
      </c>
      <c r="BB18" s="85"/>
      <c r="BC18" s="85"/>
      <c r="BD18" s="85">
        <v>0.33333333333333331</v>
      </c>
      <c r="BE18" s="85">
        <v>0.70833333333333337</v>
      </c>
      <c r="BF18" s="85">
        <v>0.33333333333333331</v>
      </c>
      <c r="BG18" s="85">
        <v>0.70833333333333337</v>
      </c>
      <c r="BH18" s="85">
        <v>0.33333333333333331</v>
      </c>
      <c r="BI18" s="85">
        <v>0.70833333333333337</v>
      </c>
      <c r="BJ18" s="85">
        <v>0.33333333333333331</v>
      </c>
      <c r="BK18" s="85">
        <v>0.70833333333333337</v>
      </c>
      <c r="BL18" s="85">
        <v>0.33333333333333331</v>
      </c>
      <c r="BM18" s="85">
        <v>0.70833333333333337</v>
      </c>
      <c r="BN18" s="85">
        <v>0.34375</v>
      </c>
      <c r="BO18" s="96">
        <v>0.69652777777777775</v>
      </c>
      <c r="BP18" s="97">
        <f t="shared" si="3"/>
        <v>2</v>
      </c>
      <c r="BQ18" s="98">
        <f t="array" ref="BQ18">MINUTE(SUM(IF((I18:BP18&gt;TIME(8,0,0))*(HOUR(I18:BP18)&lt;12),I18:BP18-TIME(8,0,0),0)))</f>
        <v>15</v>
      </c>
      <c r="BR18" s="98">
        <f t="shared" si="4"/>
        <v>3</v>
      </c>
      <c r="BS18" s="98">
        <f t="array" ref="BS18">MINUTE(SUM(IF((F18:BO18&lt;TIME(17,0,0))*(HOUR(F18:BO18)&gt;12),TIME(17,0,0)-F18:BO18,0)))</f>
        <v>42</v>
      </c>
      <c r="BT18" s="99" t="e">
        <f t="shared" ca="1" si="5"/>
        <v>#NAME?</v>
      </c>
      <c r="BU18" s="100" t="e">
        <f t="shared" ca="1" si="6"/>
        <v>#NAME?</v>
      </c>
      <c r="BV18" s="98">
        <f t="shared" ca="1" si="8"/>
        <v>0</v>
      </c>
      <c r="BW18" s="92"/>
      <c r="BX18" s="92"/>
    </row>
    <row r="19" spans="1:76" ht="15.75" customHeight="1">
      <c r="A19" s="93" t="s">
        <v>142</v>
      </c>
      <c r="B19" s="94" t="s">
        <v>143</v>
      </c>
      <c r="C19" s="95" t="s">
        <v>80</v>
      </c>
      <c r="D19" s="95" t="s">
        <v>78</v>
      </c>
      <c r="E19" s="95" t="s">
        <v>123</v>
      </c>
      <c r="F19" s="85">
        <v>0.33333333333333331</v>
      </c>
      <c r="G19" s="85">
        <v>0.70833333333333337</v>
      </c>
      <c r="H19" s="85"/>
      <c r="I19" s="85"/>
      <c r="J19" s="85">
        <v>0.33333333333333331</v>
      </c>
      <c r="K19" s="85">
        <v>0.70833333333333337</v>
      </c>
      <c r="L19" s="85"/>
      <c r="M19" s="85"/>
      <c r="N19" s="85">
        <v>0.33333333333333331</v>
      </c>
      <c r="O19" s="85">
        <v>0.70833333333333337</v>
      </c>
      <c r="P19" s="85">
        <v>0.33333333333333331</v>
      </c>
      <c r="Q19" s="85">
        <v>0.70833333333333337</v>
      </c>
      <c r="R19" s="85">
        <v>0.33333333333333331</v>
      </c>
      <c r="S19" s="85">
        <v>0.70833333333333337</v>
      </c>
      <c r="T19" s="85">
        <v>0.33333333333333331</v>
      </c>
      <c r="U19" s="85">
        <v>0.70833333333333337</v>
      </c>
      <c r="V19" s="85">
        <v>0.33333333333333331</v>
      </c>
      <c r="W19" s="85">
        <v>0.70833333333333337</v>
      </c>
      <c r="X19" s="85">
        <v>0.34375</v>
      </c>
      <c r="Y19" s="85">
        <v>0.70833333333333337</v>
      </c>
      <c r="Z19" s="85"/>
      <c r="AA19" s="85"/>
      <c r="AB19" s="85">
        <v>0.33333333333333331</v>
      </c>
      <c r="AC19" s="85">
        <v>0.70833333333333337</v>
      </c>
      <c r="AD19" s="85">
        <v>0.33333333333333331</v>
      </c>
      <c r="AE19" s="85">
        <v>0.70833333333333337</v>
      </c>
      <c r="AF19" s="85">
        <v>0.33333333333333331</v>
      </c>
      <c r="AG19" s="85">
        <v>0.70833333333333337</v>
      </c>
      <c r="AH19" s="85">
        <v>0.33333333333333331</v>
      </c>
      <c r="AI19" s="85">
        <v>0.70833333333333337</v>
      </c>
      <c r="AJ19" s="85">
        <v>0.33333333333333331</v>
      </c>
      <c r="AK19" s="85">
        <v>0.70833333333333337</v>
      </c>
      <c r="AL19" s="85">
        <v>0.33333333333333331</v>
      </c>
      <c r="AM19" s="85">
        <v>0.70833333333333337</v>
      </c>
      <c r="AN19" s="85"/>
      <c r="AO19" s="85"/>
      <c r="AP19" s="85">
        <v>0.33333333333333331</v>
      </c>
      <c r="AQ19" s="85">
        <v>0.70833333333333337</v>
      </c>
      <c r="AR19" s="85">
        <v>0.33333333333333331</v>
      </c>
      <c r="AS19" s="85">
        <v>0.70833333333333337</v>
      </c>
      <c r="AT19" s="85">
        <v>0.33333333333333331</v>
      </c>
      <c r="AU19" s="85">
        <v>0.70833333333333337</v>
      </c>
      <c r="AV19" s="85">
        <v>0.33333333333333331</v>
      </c>
      <c r="AW19" s="85">
        <v>0.70833333333333337</v>
      </c>
      <c r="AX19" s="85">
        <v>0.33333333333333331</v>
      </c>
      <c r="AY19" s="85">
        <v>0.70833333333333337</v>
      </c>
      <c r="AZ19" s="85">
        <v>0.33333333333333331</v>
      </c>
      <c r="BA19" s="85">
        <v>0.70833333333333337</v>
      </c>
      <c r="BB19" s="85"/>
      <c r="BC19" s="85"/>
      <c r="BD19" s="85">
        <v>0.33333333333333331</v>
      </c>
      <c r="BE19" s="85">
        <v>0.70833333333333337</v>
      </c>
      <c r="BF19" s="85">
        <v>0.33333333333333331</v>
      </c>
      <c r="BG19" s="85">
        <v>0.70833333333333337</v>
      </c>
      <c r="BH19" s="85">
        <v>0.33333333333333331</v>
      </c>
      <c r="BI19" s="85">
        <v>0.70833333333333337</v>
      </c>
      <c r="BJ19" s="85">
        <v>0.33333333333333331</v>
      </c>
      <c r="BK19" s="85">
        <v>0.70833333333333337</v>
      </c>
      <c r="BL19" s="85">
        <v>0.33333333333333331</v>
      </c>
      <c r="BM19" s="85">
        <v>0.70833333333333337</v>
      </c>
      <c r="BN19" s="85">
        <v>0.33333333333333331</v>
      </c>
      <c r="BO19" s="96">
        <v>0.70833333333333337</v>
      </c>
      <c r="BP19" s="97">
        <f t="shared" si="3"/>
        <v>1</v>
      </c>
      <c r="BQ19" s="98">
        <f t="array" ref="BQ19">MINUTE(SUM(IF((I19:BP19&gt;TIME(8,0,0))*(HOUR(I19:BP19)&lt;12),I19:BP19-TIME(8,0,0),0)))</f>
        <v>15</v>
      </c>
      <c r="BR19" s="98">
        <f t="shared" si="4"/>
        <v>0</v>
      </c>
      <c r="BS19" s="98">
        <f t="array" ref="BS19">MINUTE(SUM(IF((F19:BO19&lt;TIME(17,0,0))*(HOUR(F19:BO19)&gt;12),TIME(17,0,0)-F19:BO19,0)))</f>
        <v>0</v>
      </c>
      <c r="BT19" s="99" t="e">
        <f t="shared" ca="1" si="5"/>
        <v>#NAME?</v>
      </c>
      <c r="BU19" s="100" t="e">
        <f t="shared" ca="1" si="6"/>
        <v>#NAME?</v>
      </c>
      <c r="BV19" s="98">
        <f t="shared" ca="1" si="8"/>
        <v>0</v>
      </c>
      <c r="BW19" s="92"/>
      <c r="BX19" s="92"/>
    </row>
    <row r="20" spans="1:76" ht="15.75" customHeight="1">
      <c r="A20" s="93" t="s">
        <v>144</v>
      </c>
      <c r="B20" s="94" t="s">
        <v>145</v>
      </c>
      <c r="C20" s="95" t="s">
        <v>77</v>
      </c>
      <c r="D20" s="95" t="s">
        <v>78</v>
      </c>
      <c r="E20" s="95" t="s">
        <v>123</v>
      </c>
      <c r="F20" s="85">
        <v>0.33333333333333331</v>
      </c>
      <c r="G20" s="85">
        <v>0.70833333333333337</v>
      </c>
      <c r="H20" s="85">
        <v>0.34375</v>
      </c>
      <c r="I20" s="85">
        <v>0.70833333333333337</v>
      </c>
      <c r="J20" s="85">
        <v>0.33333333333333331</v>
      </c>
      <c r="K20" s="85">
        <v>0.70833333333333337</v>
      </c>
      <c r="L20" s="85"/>
      <c r="M20" s="85"/>
      <c r="N20" s="85"/>
      <c r="O20" s="85"/>
      <c r="P20" s="85">
        <v>0.33333333333333331</v>
      </c>
      <c r="Q20" s="85">
        <v>0.70833333333333337</v>
      </c>
      <c r="R20" s="85">
        <v>0.34722222222222221</v>
      </c>
      <c r="S20" s="85">
        <v>0.69097222222222221</v>
      </c>
      <c r="T20" s="85">
        <v>0.33333333333333331</v>
      </c>
      <c r="U20" s="85">
        <v>0.70833333333333337</v>
      </c>
      <c r="V20" s="85">
        <v>0.33333333333333331</v>
      </c>
      <c r="W20" s="85">
        <v>0.69652777777777775</v>
      </c>
      <c r="X20" s="85">
        <v>0.33333333333333331</v>
      </c>
      <c r="Y20" s="85">
        <v>0.70833333333333337</v>
      </c>
      <c r="Z20" s="85"/>
      <c r="AA20" s="85"/>
      <c r="AB20" s="85">
        <v>0.33333333333333331</v>
      </c>
      <c r="AC20" s="85">
        <v>0.70833333333333337</v>
      </c>
      <c r="AD20" s="85">
        <v>0.33333333333333331</v>
      </c>
      <c r="AE20" s="85">
        <v>0.70833333333333337</v>
      </c>
      <c r="AF20" s="85">
        <v>0.34722222222222221</v>
      </c>
      <c r="AG20" s="85">
        <v>0.69097222222222221</v>
      </c>
      <c r="AH20" s="85">
        <v>0.33333333333333331</v>
      </c>
      <c r="AI20" s="85">
        <v>0.69097222222222221</v>
      </c>
      <c r="AJ20" s="85">
        <v>0.33333333333333331</v>
      </c>
      <c r="AK20" s="85">
        <v>0.70833333333333337</v>
      </c>
      <c r="AL20" s="85">
        <v>0.33333333333333331</v>
      </c>
      <c r="AM20" s="85">
        <v>0.70833333333333337</v>
      </c>
      <c r="AN20" s="85"/>
      <c r="AO20" s="85"/>
      <c r="AP20" s="85">
        <v>0.33333333333333331</v>
      </c>
      <c r="AQ20" s="85">
        <v>0.70833333333333337</v>
      </c>
      <c r="AR20" s="85">
        <v>0.33333333333333331</v>
      </c>
      <c r="AS20" s="85">
        <v>0.70833333333333337</v>
      </c>
      <c r="AT20" s="85">
        <v>0.34722222222222221</v>
      </c>
      <c r="AU20" s="85">
        <v>0.69097222222222221</v>
      </c>
      <c r="AV20" s="85">
        <v>0.33333333333333331</v>
      </c>
      <c r="AW20" s="85">
        <v>0.70833333333333337</v>
      </c>
      <c r="AX20" s="85">
        <v>0.33333333333333331</v>
      </c>
      <c r="AY20" s="85">
        <v>0.70833333333333337</v>
      </c>
      <c r="AZ20" s="85">
        <v>0.33333333333333331</v>
      </c>
      <c r="BA20" s="85">
        <v>0.70833333333333337</v>
      </c>
      <c r="BB20" s="85"/>
      <c r="BC20" s="85"/>
      <c r="BD20" s="85">
        <v>0.33333333333333331</v>
      </c>
      <c r="BE20" s="85">
        <v>0.70833333333333337</v>
      </c>
      <c r="BF20" s="85">
        <v>0.33333333333333331</v>
      </c>
      <c r="BG20" s="85">
        <v>0.70833333333333337</v>
      </c>
      <c r="BH20" s="85">
        <v>0.34722222222222221</v>
      </c>
      <c r="BI20" s="85">
        <v>0.69097222222222221</v>
      </c>
      <c r="BJ20" s="85">
        <v>0.33333333333333331</v>
      </c>
      <c r="BK20" s="85">
        <v>0.70833333333333337</v>
      </c>
      <c r="BL20" s="85">
        <v>0.33333333333333331</v>
      </c>
      <c r="BM20" s="85">
        <v>0.70833333333333337</v>
      </c>
      <c r="BN20" s="85">
        <v>0.33333333333333331</v>
      </c>
      <c r="BO20" s="96">
        <v>0.70833333333333337</v>
      </c>
      <c r="BP20" s="97">
        <f t="shared" si="3"/>
        <v>5</v>
      </c>
      <c r="BQ20" s="98">
        <f t="array" ref="BQ20">MINUTE(SUM(IF((I20:BP20&gt;TIME(8,0,0))*(HOUR(I20:BP20)&lt;12),I20:BP20-TIME(8,0,0),0)))</f>
        <v>20</v>
      </c>
      <c r="BR20" s="98">
        <f t="shared" si="4"/>
        <v>6</v>
      </c>
      <c r="BS20" s="98">
        <f t="array" ref="BS20">MINUTE(SUM(IF((F20:BO20&lt;TIME(17,0,0))*(HOUR(F20:BO20)&gt;12),TIME(17,0,0)-F20:BO20,0)))</f>
        <v>22</v>
      </c>
      <c r="BT20" s="99" t="e">
        <f t="shared" ca="1" si="5"/>
        <v>#NAME?</v>
      </c>
      <c r="BU20" s="100" t="e">
        <f t="shared" ca="1" si="6"/>
        <v>#NAME?</v>
      </c>
      <c r="BV20" s="98">
        <f t="shared" ca="1" si="8"/>
        <v>0</v>
      </c>
      <c r="BW20" s="92"/>
      <c r="BX20" s="92"/>
    </row>
    <row r="21" spans="1:76" ht="15.75" customHeight="1">
      <c r="A21" s="93" t="s">
        <v>146</v>
      </c>
      <c r="B21" s="94" t="s">
        <v>147</v>
      </c>
      <c r="C21" s="95" t="s">
        <v>77</v>
      </c>
      <c r="D21" s="95" t="s">
        <v>78</v>
      </c>
      <c r="E21" s="95" t="s">
        <v>123</v>
      </c>
      <c r="F21" s="85">
        <v>0.33333333333333331</v>
      </c>
      <c r="G21" s="85">
        <v>0.69097222222222221</v>
      </c>
      <c r="H21" s="85">
        <v>0.33333333333333331</v>
      </c>
      <c r="I21" s="85">
        <v>0.70833333333333337</v>
      </c>
      <c r="J21" s="85">
        <v>0.33333333333333331</v>
      </c>
      <c r="K21" s="85">
        <v>0.70833333333333337</v>
      </c>
      <c r="L21" s="85"/>
      <c r="M21" s="85"/>
      <c r="N21" s="85">
        <v>0.33333333333333331</v>
      </c>
      <c r="O21" s="85">
        <v>0.70833333333333337</v>
      </c>
      <c r="P21" s="85">
        <v>0.33333333333333331</v>
      </c>
      <c r="Q21" s="85">
        <v>0.70833333333333337</v>
      </c>
      <c r="R21" s="85">
        <v>0.33333333333333331</v>
      </c>
      <c r="S21" s="85">
        <v>0.70833333333333337</v>
      </c>
      <c r="T21" s="85"/>
      <c r="U21" s="85"/>
      <c r="V21" s="85">
        <v>0.33333333333333331</v>
      </c>
      <c r="W21" s="85">
        <v>0.70833333333333337</v>
      </c>
      <c r="X21" s="85">
        <v>0.33333333333333331</v>
      </c>
      <c r="Y21" s="85">
        <v>0.70833333333333337</v>
      </c>
      <c r="Z21" s="85"/>
      <c r="AA21" s="85"/>
      <c r="AB21" s="85">
        <v>0.34722222222222221</v>
      </c>
      <c r="AC21" s="85">
        <v>0.70833333333333337</v>
      </c>
      <c r="AD21" s="85">
        <v>0.33333333333333331</v>
      </c>
      <c r="AE21" s="85">
        <v>0.70833333333333337</v>
      </c>
      <c r="AF21" s="85">
        <v>0.33333333333333331</v>
      </c>
      <c r="AG21" s="85">
        <v>0.70833333333333337</v>
      </c>
      <c r="AH21" s="85">
        <v>0.33333333333333331</v>
      </c>
      <c r="AI21" s="85">
        <v>0.70833333333333337</v>
      </c>
      <c r="AJ21" s="85">
        <v>0.33333333333333331</v>
      </c>
      <c r="AK21" s="85">
        <v>0.70833333333333337</v>
      </c>
      <c r="AL21" s="85">
        <v>0.34375</v>
      </c>
      <c r="AM21" s="85">
        <v>0.70833333333333337</v>
      </c>
      <c r="AN21" s="85"/>
      <c r="AO21" s="85"/>
      <c r="AP21" s="85">
        <v>0.33333333333333331</v>
      </c>
      <c r="AQ21" s="85">
        <v>0.69097222222222221</v>
      </c>
      <c r="AR21" s="85">
        <v>0.33333333333333331</v>
      </c>
      <c r="AS21" s="85">
        <v>0.70833333333333337</v>
      </c>
      <c r="AT21" s="85">
        <v>0.33333333333333331</v>
      </c>
      <c r="AU21" s="85">
        <v>0.70833333333333337</v>
      </c>
      <c r="AV21" s="85">
        <v>0.33333333333333331</v>
      </c>
      <c r="AW21" s="85">
        <v>0.70833333333333337</v>
      </c>
      <c r="AX21" s="85">
        <v>0.33333333333333331</v>
      </c>
      <c r="AY21" s="85">
        <v>0.70833333333333337</v>
      </c>
      <c r="AZ21" s="85">
        <v>0.33333333333333331</v>
      </c>
      <c r="BA21" s="85">
        <v>0.70833333333333337</v>
      </c>
      <c r="BB21" s="85"/>
      <c r="BC21" s="85"/>
      <c r="BD21" s="85">
        <v>0.33333333333333331</v>
      </c>
      <c r="BE21" s="85">
        <v>0.5</v>
      </c>
      <c r="BF21" s="85">
        <v>0.5</v>
      </c>
      <c r="BG21" s="85">
        <v>0.70833333333333337</v>
      </c>
      <c r="BH21" s="85">
        <v>0.33333333333333331</v>
      </c>
      <c r="BI21" s="85">
        <v>0.70833333333333337</v>
      </c>
      <c r="BJ21" s="85">
        <v>0.33333333333333331</v>
      </c>
      <c r="BK21" s="85">
        <v>0.70833333333333337</v>
      </c>
      <c r="BL21" s="85">
        <v>0.33333333333333331</v>
      </c>
      <c r="BM21" s="85">
        <v>0.70833333333333337</v>
      </c>
      <c r="BN21" s="85">
        <v>0.33333333333333331</v>
      </c>
      <c r="BO21" s="96">
        <v>0.70833333333333337</v>
      </c>
      <c r="BP21" s="97">
        <f t="shared" si="3"/>
        <v>3</v>
      </c>
      <c r="BQ21" s="98">
        <f t="array" ref="BQ21">MINUTE(SUM(IF((I21:BP21&gt;TIME(8,0,0))*(HOUR(I21:BP21)&lt;12),I21:BP21-TIME(8,0,0),0)))</f>
        <v>35</v>
      </c>
      <c r="BR21" s="98">
        <f t="shared" si="4"/>
        <v>3</v>
      </c>
      <c r="BS21" s="98">
        <f t="array" ref="BS21">MINUTE(SUM(IF((F21:BO21&lt;TIME(17,0,0))*(HOUR(F21:BO21)&gt;12),TIME(17,0,0)-F21:BO21,0)))</f>
        <v>50</v>
      </c>
      <c r="BT21" s="99" t="e">
        <f t="shared" ca="1" si="5"/>
        <v>#NAME?</v>
      </c>
      <c r="BU21" s="100" t="e">
        <f t="shared" ca="1" si="6"/>
        <v>#NAME?</v>
      </c>
      <c r="BV21" s="98">
        <f t="shared" ca="1" si="8"/>
        <v>0</v>
      </c>
      <c r="BW21" s="92"/>
      <c r="BX21" s="92"/>
    </row>
    <row r="22" spans="1:76" ht="15.75" customHeight="1">
      <c r="A22" s="93" t="s">
        <v>148</v>
      </c>
      <c r="B22" s="94" t="s">
        <v>149</v>
      </c>
      <c r="C22" s="95" t="s">
        <v>80</v>
      </c>
      <c r="D22" s="95" t="s">
        <v>78</v>
      </c>
      <c r="E22" s="95" t="s">
        <v>123</v>
      </c>
      <c r="F22" s="85">
        <v>0.33333333333333331</v>
      </c>
      <c r="G22" s="85">
        <v>0.70833333333333337</v>
      </c>
      <c r="H22" s="85">
        <v>0.33333333333333331</v>
      </c>
      <c r="I22" s="85">
        <v>0.70833333333333337</v>
      </c>
      <c r="J22" s="85">
        <v>0.33333333333333331</v>
      </c>
      <c r="K22" s="85">
        <v>0.70833333333333337</v>
      </c>
      <c r="L22" s="85"/>
      <c r="M22" s="85"/>
      <c r="N22" s="85">
        <v>0.33333333333333331</v>
      </c>
      <c r="O22" s="85">
        <v>0.70833333333333337</v>
      </c>
      <c r="P22" s="85">
        <v>0.33333333333333331</v>
      </c>
      <c r="Q22" s="85">
        <v>0.70833333333333337</v>
      </c>
      <c r="R22" s="85">
        <v>0.33333333333333331</v>
      </c>
      <c r="S22" s="85">
        <v>0.70833333333333337</v>
      </c>
      <c r="T22" s="85">
        <v>0.33333333333333331</v>
      </c>
      <c r="U22" s="85">
        <v>0.70833333333333337</v>
      </c>
      <c r="V22" s="85">
        <v>0.34375</v>
      </c>
      <c r="W22" s="85">
        <v>0.70833333333333337</v>
      </c>
      <c r="X22" s="85">
        <v>0.33333333333333331</v>
      </c>
      <c r="Y22" s="85">
        <v>0.70833333333333337</v>
      </c>
      <c r="Z22" s="85"/>
      <c r="AA22" s="85"/>
      <c r="AB22" s="85">
        <v>0.33333333333333331</v>
      </c>
      <c r="AC22" s="85">
        <v>0.70833333333333337</v>
      </c>
      <c r="AD22" s="85">
        <v>0.33333333333333331</v>
      </c>
      <c r="AE22" s="85">
        <v>0.70833333333333337</v>
      </c>
      <c r="AF22" s="85">
        <v>0.33333333333333331</v>
      </c>
      <c r="AG22" s="85">
        <v>0.70833333333333337</v>
      </c>
      <c r="AH22" s="85">
        <v>0.33333333333333331</v>
      </c>
      <c r="AI22" s="85">
        <v>0.70833333333333337</v>
      </c>
      <c r="AJ22" s="85"/>
      <c r="AK22" s="85"/>
      <c r="AL22" s="85">
        <v>0.33333333333333331</v>
      </c>
      <c r="AM22" s="85">
        <v>0.70833333333333337</v>
      </c>
      <c r="AN22" s="85"/>
      <c r="AO22" s="85"/>
      <c r="AP22" s="85">
        <v>0.33333333333333331</v>
      </c>
      <c r="AQ22" s="85">
        <v>0.70833333333333337</v>
      </c>
      <c r="AR22" s="85">
        <v>0.33333333333333331</v>
      </c>
      <c r="AS22" s="85">
        <v>0.70833333333333337</v>
      </c>
      <c r="AT22" s="85">
        <v>0.33333333333333331</v>
      </c>
      <c r="AU22" s="85">
        <v>0.70833333333333337</v>
      </c>
      <c r="AV22" s="85">
        <v>0.33333333333333331</v>
      </c>
      <c r="AW22" s="85">
        <v>0.70833333333333337</v>
      </c>
      <c r="AX22" s="85">
        <v>0.33333333333333331</v>
      </c>
      <c r="AY22" s="85">
        <v>0.70833333333333337</v>
      </c>
      <c r="AZ22" s="85">
        <v>0.33333333333333331</v>
      </c>
      <c r="BA22" s="85">
        <v>0.70833333333333337</v>
      </c>
      <c r="BB22" s="85"/>
      <c r="BC22" s="85"/>
      <c r="BD22" s="85">
        <v>0.33333333333333331</v>
      </c>
      <c r="BE22" s="85">
        <v>0.70833333333333337</v>
      </c>
      <c r="BF22" s="85">
        <v>0.33333333333333331</v>
      </c>
      <c r="BG22" s="85">
        <v>0.70833333333333337</v>
      </c>
      <c r="BH22" s="85">
        <v>0.33333333333333331</v>
      </c>
      <c r="BI22" s="85">
        <v>0.70833333333333337</v>
      </c>
      <c r="BJ22" s="85">
        <v>0.33333333333333331</v>
      </c>
      <c r="BK22" s="85">
        <v>0.70833333333333337</v>
      </c>
      <c r="BL22" s="85">
        <v>0.33333333333333331</v>
      </c>
      <c r="BM22" s="85">
        <v>0.70833333333333337</v>
      </c>
      <c r="BN22" s="85">
        <v>0.33333333333333331</v>
      </c>
      <c r="BO22" s="96">
        <v>0.69097222222222221</v>
      </c>
      <c r="BP22" s="97">
        <f t="shared" si="3"/>
        <v>1</v>
      </c>
      <c r="BQ22" s="98">
        <f t="array" ref="BQ22">MINUTE(SUM(IF((I22:BP22&gt;TIME(8,0,0))*(HOUR(I22:BP22)&lt;12),I22:BP22-TIME(8,0,0),0)))</f>
        <v>15</v>
      </c>
      <c r="BR22" s="98">
        <f t="shared" si="4"/>
        <v>1</v>
      </c>
      <c r="BS22" s="98">
        <f t="array" ref="BS22">MINUTE(SUM(IF((F22:BO22&lt;TIME(17,0,0))*(HOUR(F22:BO22)&gt;12),TIME(17,0,0)-F22:BO22,0)))</f>
        <v>25</v>
      </c>
      <c r="BT22" s="99" t="e">
        <f t="shared" ca="1" si="5"/>
        <v>#NAME?</v>
      </c>
      <c r="BU22" s="100" t="e">
        <f t="shared" ca="1" si="6"/>
        <v>#NAME?</v>
      </c>
      <c r="BV22" s="98">
        <f t="shared" ca="1" si="8"/>
        <v>0</v>
      </c>
      <c r="BW22" s="92"/>
      <c r="BX22" s="92"/>
    </row>
    <row r="23" spans="1:76" ht="15.75" customHeight="1">
      <c r="A23" s="93" t="s">
        <v>150</v>
      </c>
      <c r="B23" s="94" t="s">
        <v>151</v>
      </c>
      <c r="C23" s="95" t="s">
        <v>80</v>
      </c>
      <c r="D23" s="95" t="s">
        <v>81</v>
      </c>
      <c r="E23" s="95" t="s">
        <v>120</v>
      </c>
      <c r="F23" s="85">
        <v>0.33333333333333331</v>
      </c>
      <c r="G23" s="85">
        <v>0.70833333333333337</v>
      </c>
      <c r="H23" s="85">
        <v>0.33333333333333331</v>
      </c>
      <c r="I23" s="85">
        <v>0.70833333333333337</v>
      </c>
      <c r="J23" s="85">
        <v>0.33333333333333331</v>
      </c>
      <c r="K23" s="85">
        <v>0.69652777777777775</v>
      </c>
      <c r="L23" s="85"/>
      <c r="M23" s="85"/>
      <c r="N23" s="85">
        <v>0.34722222222222221</v>
      </c>
      <c r="O23" s="85">
        <v>0.70833333333333337</v>
      </c>
      <c r="P23" s="85">
        <v>0.33333333333333331</v>
      </c>
      <c r="Q23" s="85">
        <v>0.70833333333333337</v>
      </c>
      <c r="R23" s="85">
        <v>0.34375</v>
      </c>
      <c r="S23" s="85">
        <v>0.70833333333333337</v>
      </c>
      <c r="T23" s="85">
        <v>0.34722222222222221</v>
      </c>
      <c r="U23" s="85">
        <v>0.70833333333333337</v>
      </c>
      <c r="V23" s="85">
        <v>0.33333333333333331</v>
      </c>
      <c r="W23" s="85">
        <v>0.70833333333333337</v>
      </c>
      <c r="X23" s="85">
        <v>0.33333333333333331</v>
      </c>
      <c r="Y23" s="85">
        <v>0.69652777777777775</v>
      </c>
      <c r="Z23" s="85"/>
      <c r="AA23" s="85"/>
      <c r="AB23" s="85">
        <v>0.33333333333333331</v>
      </c>
      <c r="AC23" s="85">
        <v>0.70833333333333337</v>
      </c>
      <c r="AD23" s="85">
        <v>0.34375</v>
      </c>
      <c r="AE23" s="85">
        <v>0.70833333333333337</v>
      </c>
      <c r="AF23" s="85">
        <v>0.34375</v>
      </c>
      <c r="AG23" s="85">
        <v>0.70833333333333337</v>
      </c>
      <c r="AH23" s="85">
        <v>0.34375</v>
      </c>
      <c r="AI23" s="85">
        <v>0.70833333333333337</v>
      </c>
      <c r="AJ23" s="85">
        <v>0.33333333333333331</v>
      </c>
      <c r="AK23" s="85">
        <v>0.69097222222222221</v>
      </c>
      <c r="AL23" s="85">
        <v>0.33333333333333331</v>
      </c>
      <c r="AM23" s="85">
        <v>0.70833333333333337</v>
      </c>
      <c r="AN23" s="85"/>
      <c r="AO23" s="85"/>
      <c r="AP23" s="85">
        <v>0.33333333333333331</v>
      </c>
      <c r="AQ23" s="85">
        <v>0.70833333333333337</v>
      </c>
      <c r="AR23" s="85">
        <v>0.33333333333333331</v>
      </c>
      <c r="AS23" s="85">
        <v>0.70833333333333337</v>
      </c>
      <c r="AT23" s="85">
        <v>0.34375</v>
      </c>
      <c r="AU23" s="85">
        <v>0.70833333333333337</v>
      </c>
      <c r="AV23" s="85"/>
      <c r="AW23" s="85"/>
      <c r="AX23" s="85">
        <v>0.33333333333333331</v>
      </c>
      <c r="AY23" s="85">
        <v>0.70833333333333337</v>
      </c>
      <c r="AZ23" s="85">
        <v>0.33333333333333331</v>
      </c>
      <c r="BA23" s="85">
        <v>0.70833333333333337</v>
      </c>
      <c r="BB23" s="85"/>
      <c r="BC23" s="85"/>
      <c r="BD23" s="85">
        <v>0.33333333333333331</v>
      </c>
      <c r="BE23" s="85">
        <v>0.70833333333333337</v>
      </c>
      <c r="BF23" s="85">
        <v>0.34722222222222221</v>
      </c>
      <c r="BG23" s="85">
        <v>0.70833333333333337</v>
      </c>
      <c r="BH23" s="85">
        <v>0.34375</v>
      </c>
      <c r="BI23" s="85">
        <v>0.70833333333333337</v>
      </c>
      <c r="BJ23" s="85">
        <v>0.33333333333333331</v>
      </c>
      <c r="BK23" s="85">
        <v>0.70833333333333337</v>
      </c>
      <c r="BL23" s="85">
        <v>0.33333333333333331</v>
      </c>
      <c r="BM23" s="85">
        <v>0.70833333333333337</v>
      </c>
      <c r="BN23" s="85">
        <v>0.33333333333333331</v>
      </c>
      <c r="BO23" s="96">
        <v>0.70833333333333337</v>
      </c>
      <c r="BP23" s="97">
        <f t="shared" si="3"/>
        <v>9</v>
      </c>
      <c r="BQ23" s="98">
        <f t="array" ref="BQ23">MINUTE(SUM(IF((I23:BP23&gt;TIME(8,0,0))*(HOUR(I23:BP23)&lt;12),I23:BP23-TIME(8,0,0),0)))</f>
        <v>30</v>
      </c>
      <c r="BR23" s="98">
        <f t="shared" si="4"/>
        <v>3</v>
      </c>
      <c r="BS23" s="98">
        <f t="array" ref="BS23">MINUTE(SUM(IF((F23:BO23&lt;TIME(17,0,0))*(HOUR(F23:BO23)&gt;12),TIME(17,0,0)-F23:BO23,0)))</f>
        <v>59</v>
      </c>
      <c r="BT23" s="99" t="e">
        <f t="shared" ca="1" si="5"/>
        <v>#NAME?</v>
      </c>
      <c r="BU23" s="100" t="e">
        <f t="shared" ca="1" si="6"/>
        <v>#NAME?</v>
      </c>
      <c r="BV23" s="98">
        <f t="shared" ca="1" si="8"/>
        <v>0</v>
      </c>
      <c r="BW23" s="92"/>
      <c r="BX23" s="92"/>
    </row>
    <row r="24" spans="1:76" ht="15.75" customHeight="1">
      <c r="A24" s="93" t="s">
        <v>152</v>
      </c>
      <c r="B24" s="94" t="s">
        <v>153</v>
      </c>
      <c r="C24" s="95" t="s">
        <v>80</v>
      </c>
      <c r="D24" s="95" t="s">
        <v>81</v>
      </c>
      <c r="E24" s="95" t="s">
        <v>123</v>
      </c>
      <c r="F24" s="85">
        <v>0.33333333333333331</v>
      </c>
      <c r="G24" s="85">
        <v>0.70833333333333337</v>
      </c>
      <c r="H24" s="85">
        <v>0.33333333333333331</v>
      </c>
      <c r="I24" s="85">
        <v>0.69097222222222221</v>
      </c>
      <c r="J24" s="85">
        <v>0.34375</v>
      </c>
      <c r="K24" s="85">
        <v>0.70833333333333337</v>
      </c>
      <c r="L24" s="85"/>
      <c r="M24" s="85"/>
      <c r="N24" s="85">
        <v>0.33333333333333331</v>
      </c>
      <c r="O24" s="85">
        <v>0.69652777777777775</v>
      </c>
      <c r="P24" s="85">
        <v>0.33333333333333331</v>
      </c>
      <c r="Q24" s="85">
        <v>0.70833333333333337</v>
      </c>
      <c r="R24" s="85">
        <v>0.33333333333333331</v>
      </c>
      <c r="S24" s="85">
        <v>0.70833333333333337</v>
      </c>
      <c r="T24" s="85">
        <v>0.33333333333333331</v>
      </c>
      <c r="U24" s="85">
        <v>0.70833333333333337</v>
      </c>
      <c r="V24" s="85">
        <v>0.33333333333333331</v>
      </c>
      <c r="W24" s="85">
        <v>0.70833333333333337</v>
      </c>
      <c r="X24" s="85">
        <v>0.33333333333333331</v>
      </c>
      <c r="Y24" s="85">
        <v>0.70833333333333337</v>
      </c>
      <c r="Z24" s="85"/>
      <c r="AA24" s="85"/>
      <c r="AB24" s="85">
        <v>0.33333333333333331</v>
      </c>
      <c r="AC24" s="85">
        <v>0.69097222222222221</v>
      </c>
      <c r="AD24" s="85">
        <v>0.33333333333333331</v>
      </c>
      <c r="AE24" s="85">
        <v>0.70833333333333337</v>
      </c>
      <c r="AF24" s="85">
        <v>0.33333333333333331</v>
      </c>
      <c r="AG24" s="85">
        <v>0.70833333333333337</v>
      </c>
      <c r="AH24" s="85">
        <v>0.33333333333333331</v>
      </c>
      <c r="AI24" s="85">
        <v>0.70833333333333337</v>
      </c>
      <c r="AJ24" s="85">
        <v>0.33333333333333331</v>
      </c>
      <c r="AK24" s="85">
        <v>0.70833333333333337</v>
      </c>
      <c r="AL24" s="85">
        <v>0.33333333333333331</v>
      </c>
      <c r="AM24" s="85">
        <v>0.69652777777777775</v>
      </c>
      <c r="AN24" s="85"/>
      <c r="AO24" s="85"/>
      <c r="AP24" s="85">
        <v>0.33333333333333331</v>
      </c>
      <c r="AQ24" s="85">
        <v>0.70833333333333337</v>
      </c>
      <c r="AR24" s="85">
        <v>0.33333333333333331</v>
      </c>
      <c r="AS24" s="85">
        <v>0.70833333333333337</v>
      </c>
      <c r="AT24" s="85">
        <v>0.33333333333333331</v>
      </c>
      <c r="AU24" s="85">
        <v>0.70833333333333337</v>
      </c>
      <c r="AV24" s="85">
        <v>0.5</v>
      </c>
      <c r="AW24" s="85">
        <v>0.70833333333333337</v>
      </c>
      <c r="AX24" s="85">
        <v>0.33333333333333331</v>
      </c>
      <c r="AY24" s="85">
        <v>0.70833333333333337</v>
      </c>
      <c r="AZ24" s="85"/>
      <c r="BA24" s="85"/>
      <c r="BB24" s="85"/>
      <c r="BC24" s="85"/>
      <c r="BD24" s="85">
        <v>0.33333333333333331</v>
      </c>
      <c r="BE24" s="85">
        <v>0.70833333333333337</v>
      </c>
      <c r="BF24" s="85">
        <v>0.33333333333333331</v>
      </c>
      <c r="BG24" s="85">
        <v>0.70833333333333337</v>
      </c>
      <c r="BH24" s="85">
        <v>0.33333333333333331</v>
      </c>
      <c r="BI24" s="85">
        <v>0.70833333333333337</v>
      </c>
      <c r="BJ24" s="85"/>
      <c r="BK24" s="85"/>
      <c r="BL24" s="85">
        <v>0.33333333333333331</v>
      </c>
      <c r="BM24" s="85">
        <v>0.70833333333333337</v>
      </c>
      <c r="BN24" s="85">
        <v>0.33333333333333331</v>
      </c>
      <c r="BO24" s="96">
        <v>0.70833333333333337</v>
      </c>
      <c r="BP24" s="97">
        <f t="shared" si="3"/>
        <v>2</v>
      </c>
      <c r="BQ24" s="98">
        <f t="array" ref="BQ24">MINUTE(SUM(IF((I24:BP24&gt;TIME(8,0,0))*(HOUR(I24:BP24)&lt;12),I24:BP24-TIME(8,0,0),0)))</f>
        <v>15</v>
      </c>
      <c r="BR24" s="98">
        <f t="shared" si="4"/>
        <v>4</v>
      </c>
      <c r="BS24" s="98">
        <f t="array" ref="BS24">MINUTE(SUM(IF((F24:BO24&lt;TIME(17,0,0))*(HOUR(F24:BO24)&gt;12),TIME(17,0,0)-F24:BO24,0)))</f>
        <v>24</v>
      </c>
      <c r="BT24" s="99" t="e">
        <f t="shared" ca="1" si="5"/>
        <v>#NAME?</v>
      </c>
      <c r="BU24" s="100" t="e">
        <f t="shared" ca="1" si="6"/>
        <v>#NAME?</v>
      </c>
      <c r="BV24" s="98">
        <f t="shared" ca="1" si="8"/>
        <v>0</v>
      </c>
      <c r="BW24" s="92"/>
      <c r="BX24" s="92"/>
    </row>
    <row r="25" spans="1:76" ht="15.75" customHeight="1">
      <c r="A25" s="93" t="s">
        <v>154</v>
      </c>
      <c r="B25" s="94" t="s">
        <v>155</v>
      </c>
      <c r="C25" s="95" t="s">
        <v>80</v>
      </c>
      <c r="D25" s="95" t="s">
        <v>81</v>
      </c>
      <c r="E25" s="95" t="s">
        <v>123</v>
      </c>
      <c r="F25" s="85">
        <v>0.33333333333333331</v>
      </c>
      <c r="G25" s="85">
        <v>0.70833333333333337</v>
      </c>
      <c r="H25" s="85">
        <v>0.33333333333333331</v>
      </c>
      <c r="I25" s="85">
        <v>0.70833333333333337</v>
      </c>
      <c r="J25" s="85">
        <v>0.33333333333333331</v>
      </c>
      <c r="K25" s="85">
        <v>0.70833333333333337</v>
      </c>
      <c r="L25" s="85"/>
      <c r="M25" s="85"/>
      <c r="N25" s="85">
        <v>0.33333333333333331</v>
      </c>
      <c r="O25" s="85">
        <v>0.70833333333333337</v>
      </c>
      <c r="P25" s="85">
        <v>0.33333333333333331</v>
      </c>
      <c r="Q25" s="85">
        <v>0.69097222222222221</v>
      </c>
      <c r="R25" s="85">
        <v>0.33333333333333331</v>
      </c>
      <c r="S25" s="85">
        <v>0.70833333333333337</v>
      </c>
      <c r="T25" s="85">
        <v>0.33333333333333331</v>
      </c>
      <c r="U25" s="85">
        <v>0.70833333333333337</v>
      </c>
      <c r="V25" s="85">
        <v>0.33333333333333331</v>
      </c>
      <c r="W25" s="85">
        <v>0.70833333333333337</v>
      </c>
      <c r="X25" s="85">
        <v>0.34375</v>
      </c>
      <c r="Y25" s="85">
        <v>0.70833333333333337</v>
      </c>
      <c r="Z25" s="85"/>
      <c r="AA25" s="85"/>
      <c r="AB25" s="85">
        <v>0.33333333333333331</v>
      </c>
      <c r="AC25" s="85">
        <v>0.70833333333333337</v>
      </c>
      <c r="AD25" s="85">
        <v>0.33333333333333331</v>
      </c>
      <c r="AE25" s="85">
        <v>0.69097222222222221</v>
      </c>
      <c r="AF25" s="85">
        <v>0.33333333333333331</v>
      </c>
      <c r="AG25" s="85">
        <v>0.70833333333333337</v>
      </c>
      <c r="AH25" s="85">
        <v>0.33333333333333331</v>
      </c>
      <c r="AI25" s="85">
        <v>0.69652777777777775</v>
      </c>
      <c r="AJ25" s="85">
        <v>0.33333333333333331</v>
      </c>
      <c r="AK25" s="85">
        <v>0.70833333333333337</v>
      </c>
      <c r="AL25" s="85">
        <v>0.33333333333333331</v>
      </c>
      <c r="AM25" s="85">
        <v>0.70833333333333337</v>
      </c>
      <c r="AN25" s="85"/>
      <c r="AO25" s="85"/>
      <c r="AP25" s="85">
        <v>0.33333333333333331</v>
      </c>
      <c r="AQ25" s="85">
        <v>0.70833333333333337</v>
      </c>
      <c r="AR25" s="85">
        <v>0.33333333333333331</v>
      </c>
      <c r="AS25" s="85">
        <v>0.70833333333333337</v>
      </c>
      <c r="AT25" s="85">
        <v>0.33333333333333331</v>
      </c>
      <c r="AU25" s="85">
        <v>0.70833333333333337</v>
      </c>
      <c r="AV25" s="85">
        <v>0.33333333333333331</v>
      </c>
      <c r="AW25" s="85">
        <v>0.70833333333333337</v>
      </c>
      <c r="AX25" s="85">
        <v>0.34722222222222221</v>
      </c>
      <c r="AY25" s="85">
        <v>0.70833333333333337</v>
      </c>
      <c r="AZ25" s="85">
        <v>0.33333333333333331</v>
      </c>
      <c r="BA25" s="85">
        <v>0.70833333333333337</v>
      </c>
      <c r="BB25" s="85"/>
      <c r="BC25" s="85"/>
      <c r="BD25" s="85">
        <v>0.33333333333333331</v>
      </c>
      <c r="BE25" s="85">
        <v>0.70833333333333337</v>
      </c>
      <c r="BF25" s="85">
        <v>0.33333333333333331</v>
      </c>
      <c r="BG25" s="85">
        <v>0.70833333333333337</v>
      </c>
      <c r="BH25" s="85">
        <v>0.33333333333333331</v>
      </c>
      <c r="BI25" s="85">
        <v>0.70833333333333337</v>
      </c>
      <c r="BJ25" s="85">
        <v>0.33333333333333331</v>
      </c>
      <c r="BK25" s="85">
        <v>0.70833333333333337</v>
      </c>
      <c r="BL25" s="85">
        <v>0.33333333333333331</v>
      </c>
      <c r="BM25" s="85">
        <v>0.70833333333333337</v>
      </c>
      <c r="BN25" s="85">
        <v>0.33333333333333331</v>
      </c>
      <c r="BO25" s="96">
        <v>0.70833333333333337</v>
      </c>
      <c r="BP25" s="97">
        <f t="shared" si="3"/>
        <v>2</v>
      </c>
      <c r="BQ25" s="98">
        <f t="array" ref="BQ25">MINUTE(SUM(IF((I25:BP25&gt;TIME(8,0,0))*(HOUR(I25:BP25)&lt;12),I25:BP25-TIME(8,0,0),0)))</f>
        <v>35</v>
      </c>
      <c r="BR25" s="98">
        <f t="shared" si="4"/>
        <v>3</v>
      </c>
      <c r="BS25" s="98">
        <f t="array" ref="BS25">MINUTE(SUM(IF((F25:BO25&lt;TIME(17,0,0))*(HOUR(F25:BO25)&gt;12),TIME(17,0,0)-F25:BO25,0)))</f>
        <v>7</v>
      </c>
      <c r="BT25" s="99" t="e">
        <f t="shared" ca="1" si="5"/>
        <v>#NAME?</v>
      </c>
      <c r="BU25" s="100" t="e">
        <f t="shared" ca="1" si="6"/>
        <v>#NAME?</v>
      </c>
      <c r="BV25" s="98">
        <f t="shared" ca="1" si="8"/>
        <v>0</v>
      </c>
      <c r="BW25" s="92"/>
      <c r="BX25" s="92"/>
    </row>
    <row r="26" spans="1:76" ht="15.75" customHeight="1">
      <c r="A26" s="93" t="s">
        <v>156</v>
      </c>
      <c r="B26" s="94" t="s">
        <v>157</v>
      </c>
      <c r="C26" s="95" t="s">
        <v>80</v>
      </c>
      <c r="D26" s="95" t="s">
        <v>81</v>
      </c>
      <c r="E26" s="95" t="s">
        <v>123</v>
      </c>
      <c r="F26" s="85">
        <v>0.33333333333333331</v>
      </c>
      <c r="G26" s="85">
        <v>0.70833333333333337</v>
      </c>
      <c r="H26" s="85">
        <v>0.33333333333333331</v>
      </c>
      <c r="I26" s="85">
        <v>0.70833333333333337</v>
      </c>
      <c r="J26" s="85">
        <v>0.33333333333333331</v>
      </c>
      <c r="K26" s="85">
        <v>0.70833333333333337</v>
      </c>
      <c r="L26" s="85"/>
      <c r="M26" s="85"/>
      <c r="N26" s="85">
        <v>0.33333333333333331</v>
      </c>
      <c r="O26" s="85">
        <v>0.70833333333333337</v>
      </c>
      <c r="P26" s="85">
        <v>0.33333333333333331</v>
      </c>
      <c r="Q26" s="85">
        <v>0.70833333333333337</v>
      </c>
      <c r="R26" s="85">
        <v>0.33333333333333331</v>
      </c>
      <c r="S26" s="85">
        <v>0.70833333333333337</v>
      </c>
      <c r="T26" s="85">
        <v>0.33333333333333331</v>
      </c>
      <c r="U26" s="85">
        <v>0.69097222222222221</v>
      </c>
      <c r="V26" s="85">
        <v>0.33333333333333331</v>
      </c>
      <c r="W26" s="85">
        <v>0.69097222222222221</v>
      </c>
      <c r="X26" s="85">
        <v>0.33333333333333331</v>
      </c>
      <c r="Y26" s="85">
        <v>0.70833333333333337</v>
      </c>
      <c r="Z26" s="85"/>
      <c r="AA26" s="85"/>
      <c r="AB26" s="85">
        <v>0.33333333333333331</v>
      </c>
      <c r="AC26" s="85">
        <v>0.69652777777777775</v>
      </c>
      <c r="AD26" s="85">
        <v>0.33333333333333331</v>
      </c>
      <c r="AE26" s="85">
        <v>0.70833333333333337</v>
      </c>
      <c r="AF26" s="85">
        <v>0.33333333333333331</v>
      </c>
      <c r="AG26" s="85">
        <v>0.70833333333333337</v>
      </c>
      <c r="AH26" s="85">
        <v>0.33333333333333331</v>
      </c>
      <c r="AI26" s="85">
        <v>0.70833333333333337</v>
      </c>
      <c r="AJ26" s="85">
        <v>0.33333333333333331</v>
      </c>
      <c r="AK26" s="85">
        <v>0.70833333333333337</v>
      </c>
      <c r="AL26" s="85">
        <v>0.33333333333333331</v>
      </c>
      <c r="AM26" s="85">
        <v>0.70833333333333337</v>
      </c>
      <c r="AN26" s="85"/>
      <c r="AO26" s="85"/>
      <c r="AP26" s="85">
        <v>0.33333333333333331</v>
      </c>
      <c r="AQ26" s="85">
        <v>0.70833333333333337</v>
      </c>
      <c r="AR26" s="85">
        <v>0.33333333333333331</v>
      </c>
      <c r="AS26" s="85">
        <v>0.70833333333333337</v>
      </c>
      <c r="AT26" s="85">
        <v>0.33333333333333331</v>
      </c>
      <c r="AU26" s="85">
        <v>0.70833333333333337</v>
      </c>
      <c r="AV26" s="85">
        <v>0.33333333333333331</v>
      </c>
      <c r="AW26" s="85">
        <v>0.70833333333333337</v>
      </c>
      <c r="AX26" s="85">
        <v>0.33333333333333331</v>
      </c>
      <c r="AY26" s="85">
        <v>0.70833333333333337</v>
      </c>
      <c r="AZ26" s="85">
        <v>0.33333333333333331</v>
      </c>
      <c r="BA26" s="85">
        <v>0.70833333333333337</v>
      </c>
      <c r="BB26" s="85"/>
      <c r="BC26" s="85"/>
      <c r="BD26" s="85">
        <v>0.33333333333333331</v>
      </c>
      <c r="BE26" s="85">
        <v>0.69097222222222221</v>
      </c>
      <c r="BF26" s="85">
        <v>0.33333333333333331</v>
      </c>
      <c r="BG26" s="85">
        <v>0.70833333333333337</v>
      </c>
      <c r="BH26" s="85">
        <v>0.33333333333333331</v>
      </c>
      <c r="BI26" s="85">
        <v>0.70833333333333337</v>
      </c>
      <c r="BJ26" s="85">
        <v>0.33333333333333331</v>
      </c>
      <c r="BK26" s="85">
        <v>0.69652777777777775</v>
      </c>
      <c r="BL26" s="85">
        <v>0.33333333333333331</v>
      </c>
      <c r="BM26" s="85">
        <v>0.69652777777777775</v>
      </c>
      <c r="BN26" s="85">
        <v>0.33333333333333331</v>
      </c>
      <c r="BO26" s="96">
        <v>0.70833333333333337</v>
      </c>
      <c r="BP26" s="97">
        <f t="shared" si="3"/>
        <v>0</v>
      </c>
      <c r="BQ26" s="98">
        <f t="array" ref="BQ26">MINUTE(SUM(IF((I26:BP26&gt;TIME(8,0,0))*(HOUR(I26:BP26)&lt;12),I26:BP26-TIME(8,0,0),0)))</f>
        <v>0</v>
      </c>
      <c r="BR26" s="98">
        <f t="shared" si="4"/>
        <v>6</v>
      </c>
      <c r="BS26" s="98">
        <f t="array" ref="BS26">MINUTE(SUM(IF((F26:BO26&lt;TIME(17,0,0))*(HOUR(F26:BO26)&gt;12),TIME(17,0,0)-F26:BO26,0)))</f>
        <v>6</v>
      </c>
      <c r="BT26" s="99" t="e">
        <f t="shared" ca="1" si="5"/>
        <v>#NAME?</v>
      </c>
      <c r="BU26" s="100" t="e">
        <f t="shared" ca="1" si="6"/>
        <v>#NAME?</v>
      </c>
      <c r="BV26" s="98">
        <f t="shared" ca="1" si="8"/>
        <v>0</v>
      </c>
      <c r="BW26" s="92"/>
      <c r="BX26" s="92"/>
    </row>
    <row r="27" spans="1:76" ht="15.75" customHeight="1">
      <c r="A27" s="93" t="s">
        <v>158</v>
      </c>
      <c r="B27" s="94" t="s">
        <v>159</v>
      </c>
      <c r="C27" s="95" t="s">
        <v>80</v>
      </c>
      <c r="D27" s="95" t="s">
        <v>81</v>
      </c>
      <c r="E27" s="95" t="s">
        <v>123</v>
      </c>
      <c r="F27" s="85">
        <v>0.33333333333333331</v>
      </c>
      <c r="G27" s="85">
        <v>0.70833333333333337</v>
      </c>
      <c r="H27" s="85">
        <v>0.33333333333333331</v>
      </c>
      <c r="I27" s="85">
        <v>0.70833333333333337</v>
      </c>
      <c r="J27" s="85">
        <v>0.33333333333333331</v>
      </c>
      <c r="K27" s="85">
        <v>0.70833333333333337</v>
      </c>
      <c r="L27" s="85"/>
      <c r="M27" s="85"/>
      <c r="N27" s="85">
        <v>0.33333333333333331</v>
      </c>
      <c r="O27" s="85">
        <v>0.70833333333333337</v>
      </c>
      <c r="P27" s="85">
        <v>0.33333333333333331</v>
      </c>
      <c r="Q27" s="85">
        <v>0.70833333333333337</v>
      </c>
      <c r="R27" s="85">
        <v>0.33333333333333331</v>
      </c>
      <c r="S27" s="85">
        <v>0.70833333333333337</v>
      </c>
      <c r="T27" s="85">
        <v>0.33333333333333331</v>
      </c>
      <c r="U27" s="85">
        <v>0.70833333333333337</v>
      </c>
      <c r="V27" s="85"/>
      <c r="W27" s="85"/>
      <c r="X27" s="85">
        <v>0.33333333333333331</v>
      </c>
      <c r="Y27" s="85">
        <v>0.69097222222222221</v>
      </c>
      <c r="Z27" s="85"/>
      <c r="AA27" s="85"/>
      <c r="AB27" s="85">
        <v>0.33333333333333331</v>
      </c>
      <c r="AC27" s="85">
        <v>0.70833333333333337</v>
      </c>
      <c r="AD27" s="85">
        <v>0.33333333333333331</v>
      </c>
      <c r="AE27" s="85">
        <v>0.70833333333333337</v>
      </c>
      <c r="AF27" s="85">
        <v>0.33333333333333331</v>
      </c>
      <c r="AG27" s="85">
        <v>0.70833333333333337</v>
      </c>
      <c r="AH27" s="85">
        <v>0.33333333333333331</v>
      </c>
      <c r="AI27" s="85">
        <v>0.70833333333333337</v>
      </c>
      <c r="AJ27" s="85">
        <v>0.33333333333333331</v>
      </c>
      <c r="AK27" s="85">
        <v>0.69652777777777775</v>
      </c>
      <c r="AL27" s="85">
        <v>0.33333333333333331</v>
      </c>
      <c r="AM27" s="85">
        <v>0.70833333333333337</v>
      </c>
      <c r="AN27" s="85"/>
      <c r="AO27" s="85"/>
      <c r="AP27" s="85">
        <v>0.33333333333333331</v>
      </c>
      <c r="AQ27" s="85">
        <v>0.70833333333333337</v>
      </c>
      <c r="AR27" s="85">
        <v>0.33333333333333331</v>
      </c>
      <c r="AS27" s="85">
        <v>0.69097222222222221</v>
      </c>
      <c r="AT27" s="85">
        <v>0.33333333333333331</v>
      </c>
      <c r="AU27" s="85">
        <v>0.70833333333333337</v>
      </c>
      <c r="AV27" s="85">
        <v>0.33333333333333331</v>
      </c>
      <c r="AW27" s="85">
        <v>0.70833333333333337</v>
      </c>
      <c r="AX27" s="85">
        <v>0.33333333333333331</v>
      </c>
      <c r="AY27" s="85">
        <v>0.70833333333333337</v>
      </c>
      <c r="AZ27" s="85">
        <v>0.33333333333333331</v>
      </c>
      <c r="BA27" s="85">
        <v>0.69097222222222221</v>
      </c>
      <c r="BB27" s="85"/>
      <c r="BC27" s="85"/>
      <c r="BD27" s="85">
        <v>0.33333333333333331</v>
      </c>
      <c r="BE27" s="85">
        <v>0.70833333333333337</v>
      </c>
      <c r="BF27" s="85">
        <v>0.33333333333333331</v>
      </c>
      <c r="BG27" s="85">
        <v>0.70833333333333337</v>
      </c>
      <c r="BH27" s="85">
        <v>0.33333333333333331</v>
      </c>
      <c r="BI27" s="85">
        <v>0.70833333333333337</v>
      </c>
      <c r="BJ27" s="85">
        <v>0.34722222222222221</v>
      </c>
      <c r="BK27" s="85">
        <v>0.70833333333333337</v>
      </c>
      <c r="BL27" s="85">
        <v>0.33333333333333331</v>
      </c>
      <c r="BM27" s="85">
        <v>0.70833333333333337</v>
      </c>
      <c r="BN27" s="85">
        <v>0.33333333333333331</v>
      </c>
      <c r="BO27" s="96">
        <v>0.70833333333333337</v>
      </c>
      <c r="BP27" s="97">
        <f t="shared" si="3"/>
        <v>1</v>
      </c>
      <c r="BQ27" s="98">
        <f t="array" ref="BQ27">MINUTE(SUM(IF((I27:BP27&gt;TIME(8,0,0))*(HOUR(I27:BP27)&lt;12),I27:BP27-TIME(8,0,0),0)))</f>
        <v>20</v>
      </c>
      <c r="BR27" s="98">
        <f t="shared" si="4"/>
        <v>4</v>
      </c>
      <c r="BS27" s="98">
        <f t="array" ref="BS27">MINUTE(SUM(IF((F27:BO27&lt;TIME(17,0,0))*(HOUR(F27:BO27)&gt;12),TIME(17,0,0)-F27:BO27,0)))</f>
        <v>32</v>
      </c>
      <c r="BT27" s="99" t="e">
        <f t="shared" ca="1" si="5"/>
        <v>#NAME?</v>
      </c>
      <c r="BU27" s="100" t="e">
        <f t="shared" ca="1" si="6"/>
        <v>#NAME?</v>
      </c>
      <c r="BV27" s="98">
        <f t="shared" ca="1" si="8"/>
        <v>0</v>
      </c>
      <c r="BW27" s="92"/>
      <c r="BX27" s="92"/>
    </row>
    <row r="28" spans="1:76" ht="15.75" customHeight="1">
      <c r="A28" s="93" t="s">
        <v>160</v>
      </c>
      <c r="B28" s="94" t="s">
        <v>161</v>
      </c>
      <c r="C28" s="95" t="s">
        <v>80</v>
      </c>
      <c r="D28" s="95" t="s">
        <v>81</v>
      </c>
      <c r="E28" s="95" t="s">
        <v>123</v>
      </c>
      <c r="F28" s="85">
        <v>0.34375</v>
      </c>
      <c r="G28" s="85">
        <v>0.70833333333333337</v>
      </c>
      <c r="H28" s="85">
        <v>0.34375</v>
      </c>
      <c r="I28" s="85">
        <v>0.70833333333333337</v>
      </c>
      <c r="J28" s="85">
        <v>0.33333333333333331</v>
      </c>
      <c r="K28" s="85">
        <v>0.70833333333333337</v>
      </c>
      <c r="L28" s="85"/>
      <c r="M28" s="85"/>
      <c r="N28" s="85">
        <v>0.33333333333333331</v>
      </c>
      <c r="O28" s="85">
        <v>0.70833333333333337</v>
      </c>
      <c r="P28" s="85">
        <v>0.33333333333333331</v>
      </c>
      <c r="Q28" s="85">
        <v>0.70833333333333337</v>
      </c>
      <c r="R28" s="85">
        <v>0.33333333333333331</v>
      </c>
      <c r="S28" s="85">
        <v>0.70833333333333337</v>
      </c>
      <c r="T28" s="85">
        <v>0.34375</v>
      </c>
      <c r="U28" s="85">
        <v>0.70833333333333337</v>
      </c>
      <c r="V28" s="85">
        <v>0.33333333333333331</v>
      </c>
      <c r="W28" s="85">
        <v>0.70833333333333337</v>
      </c>
      <c r="X28" s="85">
        <v>0.33333333333333331</v>
      </c>
      <c r="Y28" s="85">
        <v>0.70833333333333337</v>
      </c>
      <c r="Z28" s="85"/>
      <c r="AA28" s="85"/>
      <c r="AB28" s="85">
        <v>0.33333333333333331</v>
      </c>
      <c r="AC28" s="85">
        <v>0.70833333333333337</v>
      </c>
      <c r="AD28" s="85">
        <v>0.33333333333333331</v>
      </c>
      <c r="AE28" s="85">
        <v>0.70833333333333337</v>
      </c>
      <c r="AF28" s="85">
        <v>0.33333333333333331</v>
      </c>
      <c r="AG28" s="85">
        <v>0.70833333333333337</v>
      </c>
      <c r="AH28" s="85">
        <v>0.33333333333333331</v>
      </c>
      <c r="AI28" s="85">
        <v>0.70833333333333337</v>
      </c>
      <c r="AJ28" s="85">
        <v>0.33333333333333331</v>
      </c>
      <c r="AK28" s="85">
        <v>0.70833333333333337</v>
      </c>
      <c r="AL28" s="85">
        <v>0.33333333333333331</v>
      </c>
      <c r="AM28" s="85">
        <v>0.70833333333333337</v>
      </c>
      <c r="AN28" s="85"/>
      <c r="AO28" s="85"/>
      <c r="AP28" s="85">
        <v>0.33333333333333331</v>
      </c>
      <c r="AQ28" s="85">
        <v>0.70833333333333337</v>
      </c>
      <c r="AR28" s="85">
        <v>0.33333333333333331</v>
      </c>
      <c r="AS28" s="85">
        <v>0.70833333333333337</v>
      </c>
      <c r="AT28" s="85">
        <v>0.33333333333333331</v>
      </c>
      <c r="AU28" s="85">
        <v>0.70833333333333337</v>
      </c>
      <c r="AV28" s="85">
        <v>0.33333333333333331</v>
      </c>
      <c r="AW28" s="85">
        <v>0.69097222222222221</v>
      </c>
      <c r="AX28" s="85">
        <v>0.33333333333333331</v>
      </c>
      <c r="AY28" s="85">
        <v>0.69097222222222221</v>
      </c>
      <c r="AZ28" s="85">
        <v>0.34722222222222221</v>
      </c>
      <c r="BA28" s="85">
        <v>0.70833333333333337</v>
      </c>
      <c r="BB28" s="85"/>
      <c r="BC28" s="85"/>
      <c r="BD28" s="85">
        <v>0.34375</v>
      </c>
      <c r="BE28" s="85">
        <v>0.70833333333333337</v>
      </c>
      <c r="BF28" s="85">
        <v>0.33333333333333331</v>
      </c>
      <c r="BG28" s="85">
        <v>0.70833333333333337</v>
      </c>
      <c r="BH28" s="85">
        <v>0.33333333333333331</v>
      </c>
      <c r="BI28" s="85">
        <v>0.70833333333333337</v>
      </c>
      <c r="BJ28" s="85">
        <v>0.33333333333333331</v>
      </c>
      <c r="BK28" s="85">
        <v>0.70833333333333337</v>
      </c>
      <c r="BL28" s="85">
        <v>0.33333333333333331</v>
      </c>
      <c r="BM28" s="85">
        <v>0.70833333333333337</v>
      </c>
      <c r="BN28" s="85">
        <v>0.33333333333333331</v>
      </c>
      <c r="BO28" s="96">
        <v>0.70833333333333337</v>
      </c>
      <c r="BP28" s="97">
        <f t="shared" si="3"/>
        <v>5</v>
      </c>
      <c r="BQ28" s="98">
        <f t="array" ref="BQ28">MINUTE(SUM(IF((I28:BP28&gt;TIME(8,0,0))*(HOUR(I28:BP28)&lt;12),I28:BP28-TIME(8,0,0),0)))</f>
        <v>50</v>
      </c>
      <c r="BR28" s="98">
        <f t="shared" si="4"/>
        <v>2</v>
      </c>
      <c r="BS28" s="98">
        <f t="array" ref="BS28">MINUTE(SUM(IF((F28:BO28&lt;TIME(17,0,0))*(HOUR(F28:BO28)&gt;12),TIME(17,0,0)-F28:BO28,0)))</f>
        <v>50</v>
      </c>
      <c r="BT28" s="99" t="e">
        <f t="shared" ca="1" si="5"/>
        <v>#NAME?</v>
      </c>
      <c r="BU28" s="100" t="e">
        <f t="shared" ca="1" si="6"/>
        <v>#NAME?</v>
      </c>
      <c r="BV28" s="98">
        <f t="shared" ca="1" si="8"/>
        <v>0</v>
      </c>
      <c r="BW28" s="92"/>
      <c r="BX28" s="92"/>
    </row>
    <row r="29" spans="1:76" ht="15.75" customHeight="1">
      <c r="A29" s="93" t="s">
        <v>162</v>
      </c>
      <c r="B29" s="94" t="s">
        <v>163</v>
      </c>
      <c r="C29" s="95" t="s">
        <v>77</v>
      </c>
      <c r="D29" s="95" t="s">
        <v>81</v>
      </c>
      <c r="E29" s="95" t="s">
        <v>123</v>
      </c>
      <c r="F29" s="85">
        <v>0.33333333333333331</v>
      </c>
      <c r="G29" s="85">
        <v>0.70833333333333337</v>
      </c>
      <c r="H29" s="85">
        <v>0.33333333333333331</v>
      </c>
      <c r="I29" s="85">
        <v>0.70833333333333337</v>
      </c>
      <c r="J29" s="85">
        <v>0.33333333333333331</v>
      </c>
      <c r="K29" s="85">
        <v>0.70833333333333337</v>
      </c>
      <c r="L29" s="85"/>
      <c r="M29" s="85"/>
      <c r="N29" s="85">
        <v>0.34722222222222221</v>
      </c>
      <c r="O29" s="85">
        <v>0.70833333333333337</v>
      </c>
      <c r="P29" s="85">
        <v>0.33333333333333331</v>
      </c>
      <c r="Q29" s="85">
        <v>0.70833333333333337</v>
      </c>
      <c r="R29" s="85">
        <v>0.34375</v>
      </c>
      <c r="S29" s="85">
        <v>0.70833333333333337</v>
      </c>
      <c r="T29" s="85">
        <v>0.33333333333333331</v>
      </c>
      <c r="U29" s="85">
        <v>0.70833333333333337</v>
      </c>
      <c r="V29" s="85">
        <v>0.33333333333333331</v>
      </c>
      <c r="W29" s="85">
        <v>0.70833333333333337</v>
      </c>
      <c r="X29" s="85">
        <v>0.33333333333333331</v>
      </c>
      <c r="Y29" s="85">
        <v>0.70833333333333337</v>
      </c>
      <c r="Z29" s="85"/>
      <c r="AA29" s="85"/>
      <c r="AB29" s="85">
        <v>0.33333333333333331</v>
      </c>
      <c r="AC29" s="85">
        <v>0.70833333333333337</v>
      </c>
      <c r="AD29" s="85">
        <v>0.33333333333333331</v>
      </c>
      <c r="AE29" s="85">
        <v>0.69652777777777775</v>
      </c>
      <c r="AF29" s="85">
        <v>0.34375</v>
      </c>
      <c r="AG29" s="85">
        <v>0.70833333333333337</v>
      </c>
      <c r="AH29" s="85">
        <v>0.33333333333333331</v>
      </c>
      <c r="AI29" s="85">
        <v>0.70833333333333337</v>
      </c>
      <c r="AJ29" s="85">
        <v>0.33333333333333331</v>
      </c>
      <c r="AK29" s="85">
        <v>0.70833333333333337</v>
      </c>
      <c r="AL29" s="85">
        <v>0.33333333333333331</v>
      </c>
      <c r="AM29" s="85">
        <v>0.69097222222222221</v>
      </c>
      <c r="AN29" s="85"/>
      <c r="AO29" s="85"/>
      <c r="AP29" s="85">
        <v>0.33333333333333331</v>
      </c>
      <c r="AQ29" s="85">
        <v>0.70833333333333337</v>
      </c>
      <c r="AR29" s="85">
        <v>0.33333333333333331</v>
      </c>
      <c r="AS29" s="85">
        <v>0.70833333333333337</v>
      </c>
      <c r="AT29" s="85">
        <v>0.34375</v>
      </c>
      <c r="AU29" s="85">
        <v>0.70833333333333337</v>
      </c>
      <c r="AV29" s="85">
        <v>0.33333333333333331</v>
      </c>
      <c r="AW29" s="85">
        <v>0.70833333333333337</v>
      </c>
      <c r="AX29" s="85">
        <v>0.33333333333333331</v>
      </c>
      <c r="AY29" s="85">
        <v>0.70833333333333337</v>
      </c>
      <c r="AZ29" s="85">
        <v>0.33333333333333331</v>
      </c>
      <c r="BA29" s="85">
        <v>0.70833333333333337</v>
      </c>
      <c r="BB29" s="85"/>
      <c r="BC29" s="85"/>
      <c r="BD29" s="85">
        <v>0.33333333333333331</v>
      </c>
      <c r="BE29" s="85">
        <v>0.70833333333333337</v>
      </c>
      <c r="BF29" s="85"/>
      <c r="BG29" s="85"/>
      <c r="BH29" s="85">
        <v>0.34375</v>
      </c>
      <c r="BI29" s="85">
        <v>0.70833333333333337</v>
      </c>
      <c r="BJ29" s="85">
        <v>0.33333333333333331</v>
      </c>
      <c r="BK29" s="85">
        <v>0.5</v>
      </c>
      <c r="BL29" s="85">
        <v>0.33333333333333331</v>
      </c>
      <c r="BM29" s="85">
        <v>0.69097222222222221</v>
      </c>
      <c r="BN29" s="85">
        <v>0.34375</v>
      </c>
      <c r="BO29" s="96">
        <v>0.70833333333333337</v>
      </c>
      <c r="BP29" s="97">
        <f t="shared" si="3"/>
        <v>6</v>
      </c>
      <c r="BQ29" s="98">
        <f t="array" ref="BQ29">MINUTE(SUM(IF((I29:BP29&gt;TIME(8,0,0))*(HOUR(I29:BP29)&lt;12),I29:BP29-TIME(8,0,0),0)))</f>
        <v>35</v>
      </c>
      <c r="BR29" s="98">
        <f t="shared" si="4"/>
        <v>4</v>
      </c>
      <c r="BS29" s="98">
        <f t="array" ref="BS29">MINUTE(SUM(IF((F29:BO29&lt;TIME(17,0,0))*(HOUR(F29:BO29)&gt;12),TIME(17,0,0)-F29:BO29,0)))</f>
        <v>7</v>
      </c>
      <c r="BT29" s="99" t="e">
        <f t="shared" ca="1" si="5"/>
        <v>#NAME?</v>
      </c>
      <c r="BU29" s="100" t="e">
        <f t="shared" ca="1" si="6"/>
        <v>#NAME?</v>
      </c>
      <c r="BV29" s="98">
        <f t="shared" ca="1" si="8"/>
        <v>0</v>
      </c>
      <c r="BW29" s="92"/>
      <c r="BX29" s="92"/>
    </row>
    <row r="30" spans="1:76" ht="15.75" customHeight="1">
      <c r="A30" s="93" t="s">
        <v>164</v>
      </c>
      <c r="B30" s="101" t="s">
        <v>165</v>
      </c>
      <c r="C30" s="95" t="s">
        <v>80</v>
      </c>
      <c r="D30" s="95" t="s">
        <v>81</v>
      </c>
      <c r="E30" s="95" t="s">
        <v>123</v>
      </c>
      <c r="F30" s="85">
        <v>0.33333333333333331</v>
      </c>
      <c r="G30" s="85">
        <v>0.5</v>
      </c>
      <c r="H30" s="85">
        <v>0.33333333333333331</v>
      </c>
      <c r="I30" s="85">
        <v>0.70833333333333337</v>
      </c>
      <c r="J30" s="85">
        <v>0.33333333333333331</v>
      </c>
      <c r="K30" s="85">
        <v>0.70833333333333337</v>
      </c>
      <c r="L30" s="85"/>
      <c r="M30" s="85"/>
      <c r="N30" s="85">
        <v>0.33333333333333331</v>
      </c>
      <c r="O30" s="85">
        <v>0.70833333333333337</v>
      </c>
      <c r="P30" s="85">
        <v>0.33333333333333331</v>
      </c>
      <c r="Q30" s="85">
        <v>0.69652777777777775</v>
      </c>
      <c r="R30" s="85">
        <v>0.33333333333333331</v>
      </c>
      <c r="S30" s="85">
        <v>0.70833333333333337</v>
      </c>
      <c r="T30" s="85">
        <v>0.33333333333333331</v>
      </c>
      <c r="U30" s="85">
        <v>0.70833333333333337</v>
      </c>
      <c r="V30" s="85">
        <v>0.33333333333333331</v>
      </c>
      <c r="W30" s="85">
        <v>0.70833333333333337</v>
      </c>
      <c r="X30" s="85">
        <v>0.33333333333333331</v>
      </c>
      <c r="Y30" s="85">
        <v>0.70833333333333337</v>
      </c>
      <c r="Z30" s="85"/>
      <c r="AA30" s="85"/>
      <c r="AB30" s="85">
        <v>0.33333333333333331</v>
      </c>
      <c r="AC30" s="85">
        <v>0.70833333333333337</v>
      </c>
      <c r="AD30" s="85">
        <v>0.33333333333333331</v>
      </c>
      <c r="AE30" s="85">
        <v>0.70833333333333337</v>
      </c>
      <c r="AF30" s="85">
        <v>0.33333333333333331</v>
      </c>
      <c r="AG30" s="85">
        <v>0.70833333333333337</v>
      </c>
      <c r="AH30" s="85">
        <v>0.33333333333333331</v>
      </c>
      <c r="AI30" s="85">
        <v>0.70833333333333337</v>
      </c>
      <c r="AJ30" s="85">
        <v>0.33333333333333331</v>
      </c>
      <c r="AK30" s="85">
        <v>0.70833333333333337</v>
      </c>
      <c r="AL30" s="85">
        <v>0.33333333333333331</v>
      </c>
      <c r="AM30" s="85">
        <v>0.70833333333333337</v>
      </c>
      <c r="AN30" s="85"/>
      <c r="AO30" s="85"/>
      <c r="AP30" s="85">
        <v>0.33333333333333331</v>
      </c>
      <c r="AQ30" s="85">
        <v>0.70833333333333337</v>
      </c>
      <c r="AR30" s="85">
        <v>0.33333333333333331</v>
      </c>
      <c r="AS30" s="85">
        <v>0.70833333333333337</v>
      </c>
      <c r="AT30" s="85">
        <v>0.33333333333333331</v>
      </c>
      <c r="AU30" s="85">
        <v>0.70833333333333337</v>
      </c>
      <c r="AV30" s="85">
        <v>0.33333333333333331</v>
      </c>
      <c r="AW30" s="85">
        <v>0.70833333333333337</v>
      </c>
      <c r="AX30" s="85">
        <v>0.33333333333333331</v>
      </c>
      <c r="AY30" s="85">
        <v>0.5</v>
      </c>
      <c r="AZ30" s="85">
        <v>0.5</v>
      </c>
      <c r="BA30" s="85">
        <v>0.70833333333333337</v>
      </c>
      <c r="BB30" s="85"/>
      <c r="BC30" s="85"/>
      <c r="BD30" s="85">
        <v>0.33333333333333331</v>
      </c>
      <c r="BE30" s="85">
        <v>0.70833333333333337</v>
      </c>
      <c r="BF30" s="85">
        <v>0.33333333333333331</v>
      </c>
      <c r="BG30" s="85">
        <v>0.70833333333333337</v>
      </c>
      <c r="BH30" s="85">
        <v>0.33333333333333331</v>
      </c>
      <c r="BI30" s="85">
        <v>0.70833333333333337</v>
      </c>
      <c r="BJ30" s="85">
        <v>0.33333333333333331</v>
      </c>
      <c r="BK30" s="85">
        <v>0.70833333333333337</v>
      </c>
      <c r="BL30" s="85">
        <v>0.33333333333333331</v>
      </c>
      <c r="BM30" s="85">
        <v>0.70833333333333337</v>
      </c>
      <c r="BN30" s="85">
        <v>0.33333333333333331</v>
      </c>
      <c r="BO30" s="96">
        <v>0.70833333333333337</v>
      </c>
      <c r="BP30" s="97">
        <f t="shared" si="3"/>
        <v>1</v>
      </c>
      <c r="BQ30" s="98">
        <f t="array" ref="BQ30">MINUTE(SUM(IF((I30:BP30&gt;TIME(8,0,0))*(HOUR(I30:BP30)&lt;12),I30:BP30-TIME(8,0,0),0)))</f>
        <v>0</v>
      </c>
      <c r="BR30" s="98">
        <f t="shared" si="4"/>
        <v>3</v>
      </c>
      <c r="BS30" s="98">
        <f t="array" ref="BS30">MINUTE(SUM(IF((F30:BO30&lt;TIME(17,0,0))*(HOUR(F30:BO30)&gt;12),TIME(17,0,0)-F30:BO30,0)))</f>
        <v>17</v>
      </c>
      <c r="BT30" s="99" t="e">
        <f t="shared" ca="1" si="5"/>
        <v>#NAME?</v>
      </c>
      <c r="BU30" s="100" t="e">
        <f t="shared" ca="1" si="6"/>
        <v>#NAME?</v>
      </c>
      <c r="BV30" s="98">
        <f t="shared" ca="1" si="8"/>
        <v>0</v>
      </c>
      <c r="BW30" s="92"/>
      <c r="BX30" s="92"/>
    </row>
    <row r="31" spans="1:76" ht="15.75" customHeight="1">
      <c r="A31" s="93" t="s">
        <v>166</v>
      </c>
      <c r="B31" s="101" t="s">
        <v>167</v>
      </c>
      <c r="C31" s="95" t="s">
        <v>80</v>
      </c>
      <c r="D31" s="95" t="s">
        <v>81</v>
      </c>
      <c r="E31" s="95" t="s">
        <v>123</v>
      </c>
      <c r="F31" s="85">
        <v>0.33333333333333331</v>
      </c>
      <c r="G31" s="85">
        <v>0.70833333333333337</v>
      </c>
      <c r="H31" s="85">
        <v>0.33333333333333331</v>
      </c>
      <c r="I31" s="85">
        <v>0.70833333333333337</v>
      </c>
      <c r="J31" s="85">
        <v>0.33333333333333331</v>
      </c>
      <c r="K31" s="85">
        <v>0.70833333333333337</v>
      </c>
      <c r="L31" s="85"/>
      <c r="M31" s="85"/>
      <c r="N31" s="85">
        <v>0.33333333333333331</v>
      </c>
      <c r="O31" s="85">
        <v>0.5</v>
      </c>
      <c r="P31" s="85">
        <v>0.33333333333333331</v>
      </c>
      <c r="Q31" s="85">
        <v>0.70833333333333337</v>
      </c>
      <c r="R31" s="85">
        <v>0.33333333333333331</v>
      </c>
      <c r="S31" s="85">
        <v>0.70833333333333337</v>
      </c>
      <c r="T31" s="85">
        <v>0.33333333333333331</v>
      </c>
      <c r="U31" s="85">
        <v>0.70833333333333337</v>
      </c>
      <c r="V31" s="85">
        <v>0.33333333333333331</v>
      </c>
      <c r="W31" s="85">
        <v>0.70833333333333337</v>
      </c>
      <c r="X31" s="85">
        <v>0.33333333333333331</v>
      </c>
      <c r="Y31" s="85">
        <v>0.70833333333333337</v>
      </c>
      <c r="Z31" s="85"/>
      <c r="AA31" s="85"/>
      <c r="AB31" s="85">
        <v>0.33333333333333331</v>
      </c>
      <c r="AC31" s="85">
        <v>0.70833333333333337</v>
      </c>
      <c r="AD31" s="85">
        <v>0.33333333333333331</v>
      </c>
      <c r="AE31" s="85">
        <v>0.70833333333333337</v>
      </c>
      <c r="AF31" s="85">
        <v>0.33333333333333331</v>
      </c>
      <c r="AG31" s="85">
        <v>0.70833333333333337</v>
      </c>
      <c r="AH31" s="85">
        <v>0.33333333333333331</v>
      </c>
      <c r="AI31" s="85">
        <v>0.70833333333333337</v>
      </c>
      <c r="AJ31" s="85">
        <v>0.33333333333333331</v>
      </c>
      <c r="AK31" s="85">
        <v>0.70833333333333337</v>
      </c>
      <c r="AL31" s="85">
        <v>0.33333333333333331</v>
      </c>
      <c r="AM31" s="85">
        <v>0.70833333333333337</v>
      </c>
      <c r="AN31" s="85"/>
      <c r="AO31" s="85"/>
      <c r="AP31" s="85">
        <v>0.33333333333333331</v>
      </c>
      <c r="AQ31" s="85">
        <v>0.69097222222222221</v>
      </c>
      <c r="AR31" s="85">
        <v>0.33333333333333331</v>
      </c>
      <c r="AS31" s="85">
        <v>0.70833333333333337</v>
      </c>
      <c r="AT31" s="85">
        <v>0.33333333333333331</v>
      </c>
      <c r="AU31" s="85">
        <v>0.70833333333333337</v>
      </c>
      <c r="AV31" s="85">
        <v>0.33333333333333331</v>
      </c>
      <c r="AW31" s="85">
        <v>0.70833333333333337</v>
      </c>
      <c r="AX31" s="85">
        <v>0.33333333333333331</v>
      </c>
      <c r="AY31" s="85">
        <v>0.70833333333333337</v>
      </c>
      <c r="AZ31" s="85">
        <v>0.33333333333333331</v>
      </c>
      <c r="BA31" s="85">
        <v>0.70833333333333337</v>
      </c>
      <c r="BB31" s="85"/>
      <c r="BC31" s="85"/>
      <c r="BD31" s="85">
        <v>0.33333333333333331</v>
      </c>
      <c r="BE31" s="85">
        <v>0.5</v>
      </c>
      <c r="BF31" s="85">
        <v>0.34722222222222221</v>
      </c>
      <c r="BG31" s="85">
        <v>0.70833333333333337</v>
      </c>
      <c r="BH31" s="85">
        <v>0.33333333333333331</v>
      </c>
      <c r="BI31" s="85">
        <v>0.70833333333333337</v>
      </c>
      <c r="BJ31" s="85">
        <v>0.33333333333333331</v>
      </c>
      <c r="BK31" s="85">
        <v>0.70833333333333337</v>
      </c>
      <c r="BL31" s="85">
        <v>0.33333333333333331</v>
      </c>
      <c r="BM31" s="85">
        <v>0.70833333333333337</v>
      </c>
      <c r="BN31" s="85">
        <v>0.33333333333333331</v>
      </c>
      <c r="BO31" s="96">
        <v>0.70833333333333337</v>
      </c>
      <c r="BP31" s="97">
        <f t="shared" si="3"/>
        <v>1</v>
      </c>
      <c r="BQ31" s="98">
        <f t="array" ref="BQ31">MINUTE(SUM(IF((I31:BP31&gt;TIME(8,0,0))*(HOUR(I31:BP31)&lt;12),I31:BP31-TIME(8,0,0),0)))</f>
        <v>20</v>
      </c>
      <c r="BR31" s="98">
        <f t="shared" si="4"/>
        <v>3</v>
      </c>
      <c r="BS31" s="98">
        <f t="array" ref="BS31">MINUTE(SUM(IF((F31:BO31&lt;TIME(17,0,0))*(HOUR(F31:BO31)&gt;12),TIME(17,0,0)-F31:BO31,0)))</f>
        <v>25</v>
      </c>
      <c r="BT31" s="99" t="e">
        <f t="shared" ca="1" si="5"/>
        <v>#NAME?</v>
      </c>
      <c r="BU31" s="100" t="e">
        <f t="shared" ca="1" si="6"/>
        <v>#NAME?</v>
      </c>
      <c r="BV31" s="98">
        <f t="shared" ca="1" si="8"/>
        <v>0</v>
      </c>
      <c r="BW31" s="92"/>
      <c r="BX31" s="92"/>
    </row>
    <row r="32" spans="1:76" ht="15.75" customHeight="1">
      <c r="A32" s="93" t="s">
        <v>168</v>
      </c>
      <c r="B32" s="101" t="s">
        <v>169</v>
      </c>
      <c r="C32" s="95" t="s">
        <v>80</v>
      </c>
      <c r="D32" s="95" t="s">
        <v>81</v>
      </c>
      <c r="E32" s="95" t="s">
        <v>123</v>
      </c>
      <c r="F32" s="85">
        <v>0.33333333333333331</v>
      </c>
      <c r="G32" s="85">
        <v>0.70833333333333337</v>
      </c>
      <c r="H32" s="85">
        <v>0.33333333333333331</v>
      </c>
      <c r="I32" s="85">
        <v>0.70833333333333337</v>
      </c>
      <c r="J32" s="85">
        <v>0.33333333333333331</v>
      </c>
      <c r="K32" s="85">
        <v>0.70833333333333337</v>
      </c>
      <c r="L32" s="85"/>
      <c r="M32" s="85"/>
      <c r="N32" s="85">
        <v>0.33333333333333331</v>
      </c>
      <c r="O32" s="85">
        <v>0.70833333333333337</v>
      </c>
      <c r="P32" s="85">
        <v>0.33333333333333331</v>
      </c>
      <c r="Q32" s="85">
        <v>0.70833333333333337</v>
      </c>
      <c r="R32" s="85">
        <v>0.33333333333333331</v>
      </c>
      <c r="S32" s="85">
        <v>0.70833333333333337</v>
      </c>
      <c r="T32" s="85">
        <v>0.33333333333333331</v>
      </c>
      <c r="U32" s="85">
        <v>0.70833333333333337</v>
      </c>
      <c r="V32" s="85">
        <v>0.33333333333333331</v>
      </c>
      <c r="W32" s="85">
        <v>0.70833333333333337</v>
      </c>
      <c r="X32" s="85">
        <v>0.33333333333333331</v>
      </c>
      <c r="Y32" s="85">
        <v>0.70833333333333337</v>
      </c>
      <c r="Z32" s="85"/>
      <c r="AA32" s="85"/>
      <c r="AB32" s="85"/>
      <c r="AC32" s="85"/>
      <c r="AD32" s="85">
        <v>0.33333333333333331</v>
      </c>
      <c r="AE32" s="85">
        <v>0.70833333333333337</v>
      </c>
      <c r="AF32" s="85">
        <v>0.33333333333333331</v>
      </c>
      <c r="AG32" s="85">
        <v>0.70833333333333337</v>
      </c>
      <c r="AH32" s="85">
        <v>0.33333333333333331</v>
      </c>
      <c r="AI32" s="85">
        <v>0.70833333333333337</v>
      </c>
      <c r="AJ32" s="85">
        <v>0.34375</v>
      </c>
      <c r="AK32" s="85">
        <v>0.70833333333333337</v>
      </c>
      <c r="AL32" s="85">
        <v>0.34375</v>
      </c>
      <c r="AM32" s="85">
        <v>0.70833333333333337</v>
      </c>
      <c r="AN32" s="85"/>
      <c r="AO32" s="85"/>
      <c r="AP32" s="85">
        <v>0.33333333333333331</v>
      </c>
      <c r="AQ32" s="85">
        <v>0.70833333333333337</v>
      </c>
      <c r="AR32" s="85">
        <v>0.33333333333333331</v>
      </c>
      <c r="AS32" s="85">
        <v>0.70833333333333337</v>
      </c>
      <c r="AT32" s="85">
        <v>0.33333333333333331</v>
      </c>
      <c r="AU32" s="85">
        <v>0.70833333333333337</v>
      </c>
      <c r="AV32" s="85">
        <v>0.33333333333333331</v>
      </c>
      <c r="AW32" s="85">
        <v>0.70833333333333337</v>
      </c>
      <c r="AX32" s="85">
        <v>0.33333333333333331</v>
      </c>
      <c r="AY32" s="85">
        <v>0.70833333333333337</v>
      </c>
      <c r="AZ32" s="85">
        <v>0.33333333333333331</v>
      </c>
      <c r="BA32" s="85">
        <v>0.70833333333333337</v>
      </c>
      <c r="BB32" s="85"/>
      <c r="BC32" s="85"/>
      <c r="BD32" s="85">
        <v>0.33333333333333331</v>
      </c>
      <c r="BE32" s="85">
        <v>0.70833333333333337</v>
      </c>
      <c r="BF32" s="85">
        <v>0.33333333333333331</v>
      </c>
      <c r="BG32" s="85">
        <v>0.70833333333333337</v>
      </c>
      <c r="BH32" s="85">
        <v>0.33333333333333331</v>
      </c>
      <c r="BI32" s="85">
        <v>0.70833333333333337</v>
      </c>
      <c r="BJ32" s="85">
        <v>0.34375</v>
      </c>
      <c r="BK32" s="85">
        <v>0.70833333333333337</v>
      </c>
      <c r="BL32" s="85">
        <v>0.33333333333333331</v>
      </c>
      <c r="BM32" s="85">
        <v>0.70833333333333337</v>
      </c>
      <c r="BN32" s="85">
        <v>0.34722222222222221</v>
      </c>
      <c r="BO32" s="96">
        <v>0.69652777777777775</v>
      </c>
      <c r="BP32" s="97">
        <f t="shared" si="3"/>
        <v>4</v>
      </c>
      <c r="BQ32" s="98">
        <f t="array" ref="BQ32">MINUTE(SUM(IF((I32:BP32&gt;TIME(8,0,0))*(HOUR(I32:BP32)&lt;12),I32:BP32-TIME(8,0,0),0)))</f>
        <v>5</v>
      </c>
      <c r="BR32" s="98">
        <f t="shared" si="4"/>
        <v>1</v>
      </c>
      <c r="BS32" s="98">
        <f t="array" ref="BS32">MINUTE(SUM(IF((F32:BO32&lt;TIME(17,0,0))*(HOUR(F32:BO32)&gt;12),TIME(17,0,0)-F32:BO32,0)))</f>
        <v>17</v>
      </c>
      <c r="BT32" s="99" t="e">
        <f t="shared" ca="1" si="5"/>
        <v>#NAME?</v>
      </c>
      <c r="BU32" s="100" t="e">
        <f t="shared" ca="1" si="6"/>
        <v>#NAME?</v>
      </c>
      <c r="BV32" s="98">
        <f t="shared" ca="1" si="8"/>
        <v>0</v>
      </c>
      <c r="BW32" s="92"/>
      <c r="BX32" s="92"/>
    </row>
    <row r="33" spans="1:76" ht="15.75" customHeight="1">
      <c r="A33" s="93" t="s">
        <v>170</v>
      </c>
      <c r="B33" s="101" t="s">
        <v>171</v>
      </c>
      <c r="C33" s="95" t="s">
        <v>80</v>
      </c>
      <c r="D33" s="95" t="s">
        <v>81</v>
      </c>
      <c r="E33" s="95" t="s">
        <v>123</v>
      </c>
      <c r="F33" s="85">
        <v>0.33333333333333331</v>
      </c>
      <c r="G33" s="85">
        <v>0.70833333333333337</v>
      </c>
      <c r="H33" s="85">
        <v>0.33333333333333331</v>
      </c>
      <c r="I33" s="85">
        <v>0.70833333333333337</v>
      </c>
      <c r="J33" s="85">
        <v>0.33333333333333331</v>
      </c>
      <c r="K33" s="85">
        <v>0.70833333333333337</v>
      </c>
      <c r="L33" s="85"/>
      <c r="M33" s="85"/>
      <c r="N33" s="85">
        <v>0.33333333333333331</v>
      </c>
      <c r="O33" s="85">
        <v>0.70833333333333337</v>
      </c>
      <c r="P33" s="85">
        <v>0.33333333333333331</v>
      </c>
      <c r="Q33" s="85">
        <v>0.70833333333333337</v>
      </c>
      <c r="R33" s="85">
        <v>0.33333333333333331</v>
      </c>
      <c r="S33" s="85">
        <v>0.70833333333333337</v>
      </c>
      <c r="T33" s="85">
        <v>0.33333333333333331</v>
      </c>
      <c r="U33" s="85">
        <v>0.70833333333333337</v>
      </c>
      <c r="V33" s="85">
        <v>0.33333333333333331</v>
      </c>
      <c r="W33" s="85">
        <v>0.70833333333333337</v>
      </c>
      <c r="X33" s="85">
        <v>0.33333333333333331</v>
      </c>
      <c r="Y33" s="85">
        <v>0.70833333333333337</v>
      </c>
      <c r="Z33" s="85"/>
      <c r="AA33" s="85"/>
      <c r="AB33" s="85">
        <v>0.33333333333333331</v>
      </c>
      <c r="AC33" s="85">
        <v>0.70833333333333337</v>
      </c>
      <c r="AD33" s="85">
        <v>0.33333333333333331</v>
      </c>
      <c r="AE33" s="85">
        <v>0.70833333333333337</v>
      </c>
      <c r="AF33" s="85">
        <v>0.33333333333333331</v>
      </c>
      <c r="AG33" s="85">
        <v>0.70833333333333337</v>
      </c>
      <c r="AH33" s="85">
        <v>0.33333333333333331</v>
      </c>
      <c r="AI33" s="85">
        <v>0.70833333333333337</v>
      </c>
      <c r="AJ33" s="85">
        <v>0.33333333333333331</v>
      </c>
      <c r="AK33" s="85">
        <v>0.70833333333333337</v>
      </c>
      <c r="AL33" s="85">
        <v>0.33333333333333331</v>
      </c>
      <c r="AM33" s="85">
        <v>0.70833333333333337</v>
      </c>
      <c r="AN33" s="85"/>
      <c r="AO33" s="85"/>
      <c r="AP33" s="85">
        <v>0.33333333333333331</v>
      </c>
      <c r="AQ33" s="85">
        <v>0.70833333333333337</v>
      </c>
      <c r="AR33" s="85">
        <v>0.33333333333333331</v>
      </c>
      <c r="AS33" s="85">
        <v>0.70833333333333337</v>
      </c>
      <c r="AT33" s="85">
        <v>0.33333333333333331</v>
      </c>
      <c r="AU33" s="85">
        <v>0.70833333333333337</v>
      </c>
      <c r="AV33" s="85">
        <v>0.33333333333333331</v>
      </c>
      <c r="AW33" s="85">
        <v>0.70833333333333337</v>
      </c>
      <c r="AX33" s="85">
        <v>0.33333333333333331</v>
      </c>
      <c r="AY33" s="85">
        <v>0.70833333333333337</v>
      </c>
      <c r="AZ33" s="85">
        <v>0.33333333333333331</v>
      </c>
      <c r="BA33" s="85">
        <v>0.70833333333333337</v>
      </c>
      <c r="BB33" s="85"/>
      <c r="BC33" s="85"/>
      <c r="BD33" s="85">
        <v>0.33333333333333331</v>
      </c>
      <c r="BE33" s="85">
        <v>0.70833333333333337</v>
      </c>
      <c r="BF33" s="85">
        <v>0.33333333333333331</v>
      </c>
      <c r="BG33" s="85">
        <v>0.70833333333333337</v>
      </c>
      <c r="BH33" s="85">
        <v>0.33333333333333331</v>
      </c>
      <c r="BI33" s="85">
        <v>0.70833333333333337</v>
      </c>
      <c r="BJ33" s="85">
        <v>0.33333333333333331</v>
      </c>
      <c r="BK33" s="85">
        <v>0.70833333333333337</v>
      </c>
      <c r="BL33" s="85"/>
      <c r="BM33" s="85"/>
      <c r="BN33" s="85">
        <v>0.33333333333333331</v>
      </c>
      <c r="BO33" s="96">
        <v>0.70833333333333337</v>
      </c>
      <c r="BP33" s="97">
        <f t="shared" si="3"/>
        <v>0</v>
      </c>
      <c r="BQ33" s="98">
        <f t="array" ref="BQ33">MINUTE(SUM(IF((I33:BP33&gt;TIME(8,0,0))*(HOUR(I33:BP33)&lt;12),I33:BP33-TIME(8,0,0),0)))</f>
        <v>0</v>
      </c>
      <c r="BR33" s="98">
        <f t="shared" si="4"/>
        <v>0</v>
      </c>
      <c r="BS33" s="98">
        <f t="array" ref="BS33">MINUTE(SUM(IF((F33:BO33&lt;TIME(17,0,0))*(HOUR(F33:BO33)&gt;12),TIME(17,0,0)-F33:BO33,0)))</f>
        <v>0</v>
      </c>
      <c r="BT33" s="99" t="e">
        <f t="shared" ca="1" si="5"/>
        <v>#NAME?</v>
      </c>
      <c r="BU33" s="100" t="e">
        <f t="shared" ca="1" si="6"/>
        <v>#NAME?</v>
      </c>
      <c r="BV33" s="98">
        <f t="shared" ca="1" si="8"/>
        <v>0</v>
      </c>
      <c r="BW33" s="92"/>
      <c r="BX33" s="92"/>
    </row>
    <row r="34" spans="1:76" ht="15.75" customHeight="1">
      <c r="A34" s="93" t="s">
        <v>172</v>
      </c>
      <c r="B34" s="101" t="s">
        <v>173</v>
      </c>
      <c r="C34" s="95" t="s">
        <v>80</v>
      </c>
      <c r="D34" s="95" t="s">
        <v>81</v>
      </c>
      <c r="E34" s="95" t="s">
        <v>123</v>
      </c>
      <c r="F34" s="85">
        <v>0.33333333333333331</v>
      </c>
      <c r="G34" s="85">
        <v>0.69652777777777775</v>
      </c>
      <c r="H34" s="85">
        <v>0.33333333333333331</v>
      </c>
      <c r="I34" s="85">
        <v>0.70833333333333337</v>
      </c>
      <c r="J34" s="85">
        <v>0.33333333333333331</v>
      </c>
      <c r="K34" s="85">
        <v>0.70833333333333337</v>
      </c>
      <c r="L34" s="85"/>
      <c r="M34" s="85"/>
      <c r="N34" s="85">
        <v>0.33333333333333331</v>
      </c>
      <c r="O34" s="85">
        <v>0.70833333333333337</v>
      </c>
      <c r="P34" s="85">
        <v>0.33333333333333331</v>
      </c>
      <c r="Q34" s="85">
        <v>0.70833333333333337</v>
      </c>
      <c r="R34" s="85">
        <v>0.33333333333333331</v>
      </c>
      <c r="S34" s="85">
        <v>0.70833333333333337</v>
      </c>
      <c r="T34" s="85">
        <v>0.33333333333333331</v>
      </c>
      <c r="U34" s="85">
        <v>0.70833333333333337</v>
      </c>
      <c r="V34" s="85">
        <v>0.33333333333333331</v>
      </c>
      <c r="W34" s="85">
        <v>0.70833333333333337</v>
      </c>
      <c r="X34" s="85">
        <v>0.33333333333333331</v>
      </c>
      <c r="Y34" s="85">
        <v>0.70833333333333337</v>
      </c>
      <c r="Z34" s="85"/>
      <c r="AA34" s="85"/>
      <c r="AB34" s="85">
        <v>0.33333333333333331</v>
      </c>
      <c r="AC34" s="85">
        <v>0.70833333333333337</v>
      </c>
      <c r="AD34" s="85">
        <v>0.33333333333333331</v>
      </c>
      <c r="AE34" s="85">
        <v>0.70833333333333337</v>
      </c>
      <c r="AF34" s="85">
        <v>0.33333333333333331</v>
      </c>
      <c r="AG34" s="85">
        <v>0.70833333333333337</v>
      </c>
      <c r="AH34" s="85"/>
      <c r="AI34" s="85"/>
      <c r="AJ34" s="85">
        <v>0.33333333333333331</v>
      </c>
      <c r="AK34" s="85">
        <v>0.70833333333333337</v>
      </c>
      <c r="AL34" s="85">
        <v>0.33333333333333331</v>
      </c>
      <c r="AM34" s="85">
        <v>0.70833333333333337</v>
      </c>
      <c r="AN34" s="85"/>
      <c r="AO34" s="85"/>
      <c r="AP34" s="85">
        <v>0.33333333333333331</v>
      </c>
      <c r="AQ34" s="85">
        <v>0.70833333333333337</v>
      </c>
      <c r="AR34" s="85">
        <v>0.33333333333333331</v>
      </c>
      <c r="AS34" s="85">
        <v>0.70833333333333337</v>
      </c>
      <c r="AT34" s="85">
        <v>0.33333333333333331</v>
      </c>
      <c r="AU34" s="85">
        <v>0.70833333333333337</v>
      </c>
      <c r="AV34" s="85">
        <v>0.33333333333333331</v>
      </c>
      <c r="AW34" s="85">
        <v>0.5</v>
      </c>
      <c r="AX34" s="85">
        <v>0.33333333333333331</v>
      </c>
      <c r="AY34" s="85">
        <v>0.70833333333333337</v>
      </c>
      <c r="AZ34" s="85">
        <v>0.33333333333333331</v>
      </c>
      <c r="BA34" s="85">
        <v>0.70833333333333337</v>
      </c>
      <c r="BB34" s="85"/>
      <c r="BC34" s="85"/>
      <c r="BD34" s="85">
        <v>0.33333333333333331</v>
      </c>
      <c r="BE34" s="85">
        <v>0.70833333333333337</v>
      </c>
      <c r="BF34" s="85">
        <v>0.33333333333333331</v>
      </c>
      <c r="BG34" s="85">
        <v>0.70833333333333337</v>
      </c>
      <c r="BH34" s="85">
        <v>0.33333333333333331</v>
      </c>
      <c r="BI34" s="85">
        <v>0.70833333333333337</v>
      </c>
      <c r="BJ34" s="85">
        <v>0.34375</v>
      </c>
      <c r="BK34" s="85">
        <v>0.70833333333333337</v>
      </c>
      <c r="BL34" s="85">
        <v>0.33333333333333331</v>
      </c>
      <c r="BM34" s="85">
        <v>0.70833333333333337</v>
      </c>
      <c r="BN34" s="85">
        <v>0.56597222222222221</v>
      </c>
      <c r="BO34" s="96">
        <v>0.70833333333333337</v>
      </c>
      <c r="BP34" s="97">
        <f t="shared" si="3"/>
        <v>2</v>
      </c>
      <c r="BQ34" s="98">
        <f t="array" ref="BQ34">MINUTE(SUM(IF((I34:BP34&gt;TIME(8,0,0))*(HOUR(I34:BP34)&lt;12),I34:BP34-TIME(8,0,0),0)))</f>
        <v>15</v>
      </c>
      <c r="BR34" s="98">
        <f t="shared" si="4"/>
        <v>2</v>
      </c>
      <c r="BS34" s="98">
        <f t="array" ref="BS34">MINUTE(SUM(IF((F34:BO34&lt;TIME(17,0,0))*(HOUR(F34:BO34)&gt;12),TIME(17,0,0)-F34:BO34,0)))</f>
        <v>42</v>
      </c>
      <c r="BT34" s="99" t="e">
        <f t="shared" ca="1" si="5"/>
        <v>#NAME?</v>
      </c>
      <c r="BU34" s="100" t="e">
        <f t="shared" ca="1" si="6"/>
        <v>#NAME?</v>
      </c>
      <c r="BV34" s="98">
        <f t="shared" ca="1" si="8"/>
        <v>0</v>
      </c>
      <c r="BW34" s="92"/>
      <c r="BX34" s="92"/>
    </row>
    <row r="35" spans="1:76" ht="15.75" customHeight="1">
      <c r="A35" s="93" t="s">
        <v>174</v>
      </c>
      <c r="B35" s="101" t="s">
        <v>175</v>
      </c>
      <c r="C35" s="95" t="s">
        <v>77</v>
      </c>
      <c r="D35" s="95" t="s">
        <v>81</v>
      </c>
      <c r="E35" s="95" t="s">
        <v>123</v>
      </c>
      <c r="F35" s="85">
        <v>0.33333333333333331</v>
      </c>
      <c r="G35" s="85">
        <v>0.70833333333333337</v>
      </c>
      <c r="H35" s="85">
        <v>0.33333333333333331</v>
      </c>
      <c r="I35" s="85">
        <v>0.70833333333333337</v>
      </c>
      <c r="J35" s="85">
        <v>0.33333333333333331</v>
      </c>
      <c r="K35" s="85">
        <v>0.70833333333333337</v>
      </c>
      <c r="L35" s="85"/>
      <c r="M35" s="85"/>
      <c r="N35" s="85">
        <v>0.33333333333333331</v>
      </c>
      <c r="O35" s="85">
        <v>0.70833333333333337</v>
      </c>
      <c r="P35" s="85">
        <v>0.33333333333333331</v>
      </c>
      <c r="Q35" s="85">
        <v>0.70833333333333337</v>
      </c>
      <c r="R35" s="85">
        <v>0.33333333333333331</v>
      </c>
      <c r="S35" s="85">
        <v>0.70833333333333337</v>
      </c>
      <c r="T35" s="85">
        <v>0.33333333333333331</v>
      </c>
      <c r="U35" s="85">
        <v>0.70833333333333337</v>
      </c>
      <c r="V35" s="85">
        <v>0.33333333333333331</v>
      </c>
      <c r="W35" s="85">
        <v>0.70833333333333337</v>
      </c>
      <c r="X35" s="85">
        <v>0.33333333333333331</v>
      </c>
      <c r="Y35" s="85">
        <v>0.70833333333333337</v>
      </c>
      <c r="Z35" s="85"/>
      <c r="AA35" s="85"/>
      <c r="AB35" s="85">
        <v>0.33333333333333331</v>
      </c>
      <c r="AC35" s="85">
        <v>0.70833333333333337</v>
      </c>
      <c r="AD35" s="85">
        <v>0.33333333333333331</v>
      </c>
      <c r="AE35" s="85">
        <v>0.70833333333333337</v>
      </c>
      <c r="AF35" s="85">
        <v>0.33333333333333331</v>
      </c>
      <c r="AG35" s="85">
        <v>0.70833333333333337</v>
      </c>
      <c r="AH35" s="85">
        <v>0.33333333333333331</v>
      </c>
      <c r="AI35" s="85">
        <v>0.70833333333333337</v>
      </c>
      <c r="AJ35" s="85">
        <v>0.33333333333333331</v>
      </c>
      <c r="AK35" s="85">
        <v>0.70833333333333337</v>
      </c>
      <c r="AL35" s="85">
        <v>0.33333333333333331</v>
      </c>
      <c r="AM35" s="85">
        <v>0.70833333333333337</v>
      </c>
      <c r="AN35" s="85"/>
      <c r="AO35" s="85"/>
      <c r="AP35" s="85">
        <v>0.33333333333333331</v>
      </c>
      <c r="AQ35" s="85">
        <v>0.70833333333333337</v>
      </c>
      <c r="AR35" s="85">
        <v>0.33333333333333331</v>
      </c>
      <c r="AS35" s="85">
        <v>0.70833333333333337</v>
      </c>
      <c r="AT35" s="85">
        <v>0.33333333333333331</v>
      </c>
      <c r="AU35" s="85">
        <v>0.70833333333333337</v>
      </c>
      <c r="AV35" s="85">
        <v>0.33333333333333331</v>
      </c>
      <c r="AW35" s="85">
        <v>0.70833333333333337</v>
      </c>
      <c r="AX35" s="85">
        <v>0.33333333333333331</v>
      </c>
      <c r="AY35" s="85">
        <v>0.70833333333333337</v>
      </c>
      <c r="AZ35" s="85">
        <v>0.33333333333333331</v>
      </c>
      <c r="BA35" s="85">
        <v>0.70833333333333337</v>
      </c>
      <c r="BB35" s="85"/>
      <c r="BC35" s="85"/>
      <c r="BD35" s="85">
        <v>0.33333333333333331</v>
      </c>
      <c r="BE35" s="85">
        <v>0.70833333333333337</v>
      </c>
      <c r="BF35" s="85">
        <v>0.33333333333333331</v>
      </c>
      <c r="BG35" s="85">
        <v>0.70833333333333337</v>
      </c>
      <c r="BH35" s="85">
        <v>0.33333333333333331</v>
      </c>
      <c r="BI35" s="85">
        <v>0.70833333333333337</v>
      </c>
      <c r="BJ35" s="85">
        <v>0.33333333333333331</v>
      </c>
      <c r="BK35" s="85">
        <v>0.70833333333333337</v>
      </c>
      <c r="BL35" s="85">
        <v>0.34722222222222221</v>
      </c>
      <c r="BM35" s="85">
        <v>0.70833333333333337</v>
      </c>
      <c r="BN35" s="85">
        <v>0.33333333333333331</v>
      </c>
      <c r="BO35" s="96">
        <v>0.69097222222222221</v>
      </c>
      <c r="BP35" s="97">
        <f t="shared" si="3"/>
        <v>1</v>
      </c>
      <c r="BQ35" s="98">
        <f t="array" ref="BQ35">MINUTE(SUM(IF((I35:BP35&gt;TIME(8,0,0))*(HOUR(I35:BP35)&lt;12),I35:BP35-TIME(8,0,0),0)))</f>
        <v>20</v>
      </c>
      <c r="BR35" s="98">
        <f t="shared" si="4"/>
        <v>1</v>
      </c>
      <c r="BS35" s="98">
        <f t="array" ref="BS35">MINUTE(SUM(IF((F35:BO35&lt;TIME(17,0,0))*(HOUR(F35:BO35)&gt;12),TIME(17,0,0)-F35:BO35,0)))</f>
        <v>25</v>
      </c>
      <c r="BT35" s="99" t="e">
        <f t="shared" ca="1" si="5"/>
        <v>#NAME?</v>
      </c>
      <c r="BU35" s="100" t="e">
        <f t="shared" ca="1" si="6"/>
        <v>#NAME?</v>
      </c>
      <c r="BV35" s="98">
        <f t="shared" ca="1" si="8"/>
        <v>0</v>
      </c>
      <c r="BW35" s="92"/>
      <c r="BX35" s="92"/>
    </row>
    <row r="36" spans="1:76" ht="15.75" customHeight="1">
      <c r="A36" s="93" t="s">
        <v>176</v>
      </c>
      <c r="B36" s="101" t="s">
        <v>177</v>
      </c>
      <c r="C36" s="95" t="s">
        <v>80</v>
      </c>
      <c r="D36" s="95" t="s">
        <v>81</v>
      </c>
      <c r="E36" s="95" t="s">
        <v>123</v>
      </c>
      <c r="F36" s="85">
        <v>0.33333333333333331</v>
      </c>
      <c r="G36" s="85">
        <v>0.70833333333333337</v>
      </c>
      <c r="H36" s="85">
        <v>0.33333333333333331</v>
      </c>
      <c r="I36" s="85">
        <v>0.70833333333333337</v>
      </c>
      <c r="J36" s="85">
        <v>0.33333333333333331</v>
      </c>
      <c r="K36" s="85">
        <v>0.70833333333333337</v>
      </c>
      <c r="L36" s="85"/>
      <c r="M36" s="85"/>
      <c r="N36" s="85">
        <v>0.33333333333333331</v>
      </c>
      <c r="O36" s="85">
        <v>0.70833333333333337</v>
      </c>
      <c r="P36" s="85">
        <v>0.33333333333333331</v>
      </c>
      <c r="Q36" s="85">
        <v>0.70833333333333337</v>
      </c>
      <c r="R36" s="85">
        <v>0.33333333333333331</v>
      </c>
      <c r="S36" s="85">
        <v>0.70833333333333337</v>
      </c>
      <c r="T36" s="85">
        <v>0.33333333333333331</v>
      </c>
      <c r="U36" s="85">
        <v>0.70833333333333337</v>
      </c>
      <c r="V36" s="85">
        <v>0.33333333333333331</v>
      </c>
      <c r="W36" s="85">
        <v>0.70833333333333337</v>
      </c>
      <c r="X36" s="85">
        <v>0.33333333333333331</v>
      </c>
      <c r="Y36" s="85">
        <v>0.70833333333333337</v>
      </c>
      <c r="Z36" s="85"/>
      <c r="AA36" s="85"/>
      <c r="AB36" s="85">
        <v>0.33333333333333331</v>
      </c>
      <c r="AC36" s="85">
        <v>0.70833333333333337</v>
      </c>
      <c r="AD36" s="85">
        <v>0.33333333333333331</v>
      </c>
      <c r="AE36" s="85">
        <v>0.70833333333333337</v>
      </c>
      <c r="AF36" s="85">
        <v>0.33333333333333331</v>
      </c>
      <c r="AG36" s="85">
        <v>0.70833333333333337</v>
      </c>
      <c r="AH36" s="85">
        <v>0.33333333333333331</v>
      </c>
      <c r="AI36" s="85">
        <v>0.70833333333333337</v>
      </c>
      <c r="AJ36" s="85">
        <v>0.33333333333333331</v>
      </c>
      <c r="AK36" s="85">
        <v>0.70833333333333337</v>
      </c>
      <c r="AL36" s="85">
        <v>0.33333333333333331</v>
      </c>
      <c r="AM36" s="85">
        <v>0.70833333333333337</v>
      </c>
      <c r="AN36" s="85"/>
      <c r="AO36" s="85"/>
      <c r="AP36" s="85">
        <v>0.33333333333333331</v>
      </c>
      <c r="AQ36" s="85">
        <v>0.70833333333333337</v>
      </c>
      <c r="AR36" s="85">
        <v>0.33333333333333331</v>
      </c>
      <c r="AS36" s="85">
        <v>0.70833333333333337</v>
      </c>
      <c r="AT36" s="85">
        <v>0.33333333333333331</v>
      </c>
      <c r="AU36" s="85">
        <v>0.70833333333333337</v>
      </c>
      <c r="AV36" s="85">
        <v>0.33333333333333331</v>
      </c>
      <c r="AW36" s="85">
        <v>0.70833333333333337</v>
      </c>
      <c r="AX36" s="85">
        <v>0.33333333333333331</v>
      </c>
      <c r="AY36" s="85">
        <v>0.70833333333333337</v>
      </c>
      <c r="AZ36" s="85">
        <v>0.33333333333333331</v>
      </c>
      <c r="BA36" s="85">
        <v>0.70833333333333337</v>
      </c>
      <c r="BB36" s="85"/>
      <c r="BC36" s="85"/>
      <c r="BD36" s="85">
        <v>0.33333333333333331</v>
      </c>
      <c r="BE36" s="85">
        <v>0.70833333333333337</v>
      </c>
      <c r="BF36" s="85">
        <v>0.33333333333333331</v>
      </c>
      <c r="BG36" s="85">
        <v>0.70833333333333337</v>
      </c>
      <c r="BH36" s="85">
        <v>0.33333333333333331</v>
      </c>
      <c r="BI36" s="85">
        <v>0.70833333333333337</v>
      </c>
      <c r="BJ36" s="85">
        <v>0.33333333333333331</v>
      </c>
      <c r="BK36" s="85">
        <v>0.70833333333333337</v>
      </c>
      <c r="BL36" s="85">
        <v>0.33333333333333331</v>
      </c>
      <c r="BM36" s="85">
        <v>0.70833333333333337</v>
      </c>
      <c r="BN36" s="85">
        <v>0.33333333333333331</v>
      </c>
      <c r="BO36" s="96">
        <v>0.70833333333333337</v>
      </c>
      <c r="BP36" s="97">
        <f t="shared" si="3"/>
        <v>0</v>
      </c>
      <c r="BQ36" s="98">
        <f t="array" ref="BQ36">MINUTE(SUM(IF((I36:BP36&gt;TIME(8,0,0))*(HOUR(I36:BP36)&lt;12),I36:BP36-TIME(8,0,0),0)))</f>
        <v>0</v>
      </c>
      <c r="BR36" s="98">
        <f t="shared" si="4"/>
        <v>0</v>
      </c>
      <c r="BS36" s="98">
        <f t="array" ref="BS36">MINUTE(SUM(IF((F36:BO36&lt;TIME(17,0,0))*(HOUR(F36:BO36)&gt;12),TIME(17,0,0)-F36:BO36,0)))</f>
        <v>0</v>
      </c>
      <c r="BT36" s="99" t="e">
        <f t="shared" ca="1" si="5"/>
        <v>#NAME?</v>
      </c>
      <c r="BU36" s="100" t="e">
        <f t="shared" ca="1" si="6"/>
        <v>#NAME?</v>
      </c>
      <c r="BV36" s="98">
        <f t="shared" ca="1" si="8"/>
        <v>0</v>
      </c>
      <c r="BW36" s="92"/>
      <c r="BX36" s="92"/>
    </row>
    <row r="37" spans="1:76" ht="15.75" customHeight="1">
      <c r="A37" s="102" t="s">
        <v>178</v>
      </c>
      <c r="B37" s="103" t="s">
        <v>179</v>
      </c>
      <c r="C37" s="104" t="s">
        <v>80</v>
      </c>
      <c r="D37" s="104" t="s">
        <v>81</v>
      </c>
      <c r="E37" s="104" t="s">
        <v>123</v>
      </c>
      <c r="F37" s="105">
        <v>0.33333333333333331</v>
      </c>
      <c r="G37" s="105">
        <v>0.70833333333333337</v>
      </c>
      <c r="H37" s="105">
        <v>0.33333333333333331</v>
      </c>
      <c r="I37" s="105">
        <v>0.70833333333333337</v>
      </c>
      <c r="J37" s="105">
        <v>0.33333333333333331</v>
      </c>
      <c r="K37" s="105">
        <v>0.70833333333333337</v>
      </c>
      <c r="L37" s="105"/>
      <c r="M37" s="105"/>
      <c r="N37" s="105">
        <v>0.33333333333333331</v>
      </c>
      <c r="O37" s="105">
        <v>0.70833333333333337</v>
      </c>
      <c r="P37" s="105">
        <v>0.33333333333333331</v>
      </c>
      <c r="Q37" s="105">
        <v>0.70833333333333337</v>
      </c>
      <c r="R37" s="105">
        <v>0.33333333333333331</v>
      </c>
      <c r="S37" s="105">
        <v>0.70833333333333337</v>
      </c>
      <c r="T37" s="105">
        <v>0.33333333333333331</v>
      </c>
      <c r="U37" s="105">
        <v>0.70833333333333337</v>
      </c>
      <c r="V37" s="105">
        <v>0.33333333333333331</v>
      </c>
      <c r="W37" s="105">
        <v>0.70833333333333337</v>
      </c>
      <c r="X37" s="105">
        <v>0.33333333333333331</v>
      </c>
      <c r="Y37" s="105">
        <v>0.70833333333333337</v>
      </c>
      <c r="Z37" s="105"/>
      <c r="AA37" s="105"/>
      <c r="AB37" s="105">
        <v>0.33333333333333331</v>
      </c>
      <c r="AC37" s="105">
        <v>0.70833333333333337</v>
      </c>
      <c r="AD37" s="105">
        <v>0.33333333333333331</v>
      </c>
      <c r="AE37" s="105">
        <v>0.70833333333333337</v>
      </c>
      <c r="AF37" s="105">
        <v>0.33333333333333331</v>
      </c>
      <c r="AG37" s="105">
        <v>0.70833333333333337</v>
      </c>
      <c r="AH37" s="105">
        <v>0.33333333333333331</v>
      </c>
      <c r="AI37" s="105">
        <v>0.70833333333333337</v>
      </c>
      <c r="AJ37" s="105">
        <v>0.33333333333333331</v>
      </c>
      <c r="AK37" s="105">
        <v>0.70833333333333337</v>
      </c>
      <c r="AL37" s="105">
        <v>0.33333333333333331</v>
      </c>
      <c r="AM37" s="105">
        <v>0.70833333333333337</v>
      </c>
      <c r="AN37" s="105"/>
      <c r="AO37" s="105"/>
      <c r="AP37" s="105">
        <v>0.33333333333333331</v>
      </c>
      <c r="AQ37" s="105">
        <v>0.70833333333333337</v>
      </c>
      <c r="AR37" s="105">
        <v>0.33333333333333331</v>
      </c>
      <c r="AS37" s="105">
        <v>0.70833333333333337</v>
      </c>
      <c r="AT37" s="105">
        <v>0.33333333333333331</v>
      </c>
      <c r="AU37" s="105">
        <v>0.70833333333333337</v>
      </c>
      <c r="AV37" s="105">
        <v>0.33333333333333331</v>
      </c>
      <c r="AW37" s="105">
        <v>0.70833333333333337</v>
      </c>
      <c r="AX37" s="105">
        <v>0.33333333333333331</v>
      </c>
      <c r="AY37" s="105">
        <v>0.70833333333333337</v>
      </c>
      <c r="AZ37" s="105">
        <v>0.33333333333333331</v>
      </c>
      <c r="BA37" s="105">
        <v>0.70833333333333337</v>
      </c>
      <c r="BB37" s="105"/>
      <c r="BC37" s="105"/>
      <c r="BD37" s="105">
        <v>0.33333333333333331</v>
      </c>
      <c r="BE37" s="105">
        <v>0.70833333333333337</v>
      </c>
      <c r="BF37" s="105">
        <v>0.33333333333333331</v>
      </c>
      <c r="BG37" s="105">
        <v>0.69652777777777775</v>
      </c>
      <c r="BH37" s="105">
        <v>0.33333333333333331</v>
      </c>
      <c r="BI37" s="105">
        <v>0.70833333333333337</v>
      </c>
      <c r="BJ37" s="105">
        <v>0.33333333333333331</v>
      </c>
      <c r="BK37" s="105">
        <v>0.70833333333333337</v>
      </c>
      <c r="BL37" s="105">
        <v>0.33333333333333331</v>
      </c>
      <c r="BM37" s="105">
        <v>0.70833333333333337</v>
      </c>
      <c r="BN37" s="105">
        <v>0.33333333333333331</v>
      </c>
      <c r="BO37" s="106">
        <v>0.70833333333333337</v>
      </c>
      <c r="BP37" s="107">
        <f t="shared" si="3"/>
        <v>0</v>
      </c>
      <c r="BQ37" s="108">
        <f t="array" ref="BQ37">MINUTE(SUM(IF((I37:BP37&gt;TIME(8,0,0))*(HOUR(I37:BP37)&lt;12),I37:BP37-TIME(8,0,0),0)))</f>
        <v>0</v>
      </c>
      <c r="BR37" s="108">
        <f t="shared" si="4"/>
        <v>1</v>
      </c>
      <c r="BS37" s="108">
        <f t="array" ref="BS37">MINUTE(SUM(IF((F37:BO37&lt;TIME(17,0,0))*(HOUR(F37:BO37)&gt;12),TIME(17,0,0)-F37:BO37,0)))</f>
        <v>17</v>
      </c>
      <c r="BT37" s="109" t="e">
        <f t="shared" ca="1" si="5"/>
        <v>#NAME?</v>
      </c>
      <c r="BU37" s="110" t="e">
        <f t="shared" ca="1" si="6"/>
        <v>#NAME?</v>
      </c>
      <c r="BV37" s="108">
        <f t="shared" ca="1" si="8"/>
        <v>0</v>
      </c>
      <c r="BW37" s="92"/>
      <c r="BX37" s="92"/>
    </row>
    <row r="38" spans="1:76" ht="15.75" customHeight="1">
      <c r="A38" s="43"/>
      <c r="B38" s="43"/>
      <c r="C38" s="44"/>
      <c r="D38" s="44"/>
      <c r="E38" s="44"/>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45"/>
      <c r="BO38" s="45"/>
      <c r="BP38" s="92">
        <f t="shared" ref="BP38:BV38" si="9">SUM(BP8:BP37)</f>
        <v>66</v>
      </c>
      <c r="BQ38" s="111">
        <f t="shared" si="9"/>
        <v>573</v>
      </c>
      <c r="BR38" s="111">
        <f t="shared" si="9"/>
        <v>77</v>
      </c>
      <c r="BS38" s="111">
        <f t="shared" si="9"/>
        <v>755</v>
      </c>
      <c r="BT38" s="112" t="e">
        <f t="shared" ca="1" si="9"/>
        <v>#NAME?</v>
      </c>
      <c r="BU38" s="111" t="e">
        <f t="shared" ca="1" si="9"/>
        <v>#NAME?</v>
      </c>
      <c r="BV38" s="111">
        <f t="shared" ca="1" si="9"/>
        <v>0</v>
      </c>
      <c r="BW38" s="45"/>
      <c r="BX38" s="45"/>
    </row>
    <row r="39" spans="1:76" ht="15.75" customHeight="1">
      <c r="A39" s="43"/>
      <c r="B39" s="43"/>
      <c r="C39" s="44"/>
      <c r="D39" s="44"/>
      <c r="E39" s="44"/>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45"/>
      <c r="BO39" s="45"/>
      <c r="BP39" s="45"/>
      <c r="BQ39" s="45"/>
      <c r="BR39" s="45"/>
      <c r="BS39" s="45"/>
      <c r="BT39" s="55"/>
      <c r="BU39" s="56"/>
      <c r="BV39" s="56"/>
      <c r="BW39" s="45"/>
      <c r="BX39" s="45"/>
    </row>
    <row r="40" spans="1:76" ht="15.75" customHeight="1">
      <c r="A40" s="43"/>
      <c r="B40" s="43"/>
      <c r="C40" s="44"/>
      <c r="D40" s="44"/>
      <c r="E40" s="44"/>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H40" s="45"/>
      <c r="BI40" s="45"/>
      <c r="BJ40" s="45"/>
      <c r="BK40" s="45"/>
      <c r="BL40" s="45"/>
      <c r="BM40" s="45"/>
      <c r="BN40" s="45"/>
      <c r="BO40" s="45"/>
      <c r="BP40" s="45"/>
      <c r="BQ40" s="45"/>
      <c r="BR40" s="45"/>
      <c r="BS40" s="45"/>
      <c r="BT40" s="55"/>
      <c r="BU40" s="56"/>
      <c r="BV40" s="56"/>
      <c r="BW40" s="45"/>
      <c r="BX40" s="45"/>
    </row>
    <row r="41" spans="1:76" ht="15.75" customHeight="1">
      <c r="A41" s="43"/>
      <c r="B41" s="43"/>
      <c r="C41" s="44"/>
      <c r="D41" s="44"/>
      <c r="E41" s="44"/>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H41" s="45"/>
      <c r="BI41" s="45"/>
      <c r="BJ41" s="45"/>
      <c r="BK41" s="45"/>
      <c r="BL41" s="45"/>
      <c r="BM41" s="45"/>
      <c r="BN41" s="45"/>
      <c r="BO41" s="45"/>
      <c r="BP41" s="45"/>
      <c r="BQ41" s="45"/>
      <c r="BR41" s="45"/>
      <c r="BS41" s="45"/>
      <c r="BT41" s="55"/>
      <c r="BU41" s="56"/>
      <c r="BV41" s="56"/>
      <c r="BW41" s="45"/>
      <c r="BX41" s="45"/>
    </row>
    <row r="42" spans="1:76" ht="15.75" customHeight="1">
      <c r="A42" s="43"/>
      <c r="B42" s="43"/>
      <c r="C42" s="44"/>
      <c r="D42" s="44"/>
      <c r="E42" s="44"/>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55"/>
      <c r="BU42" s="56"/>
      <c r="BV42" s="56"/>
      <c r="BW42" s="45"/>
      <c r="BX42" s="45"/>
    </row>
    <row r="43" spans="1:76" ht="15.75" customHeight="1">
      <c r="A43" s="43"/>
      <c r="B43" s="43"/>
      <c r="C43" s="44"/>
      <c r="D43" s="44"/>
      <c r="E43" s="44"/>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H43" s="45"/>
      <c r="BI43" s="45"/>
      <c r="BJ43" s="45"/>
      <c r="BK43" s="45"/>
      <c r="BL43" s="45"/>
      <c r="BM43" s="45"/>
      <c r="BN43" s="45"/>
      <c r="BO43" s="45"/>
      <c r="BP43" s="45"/>
      <c r="BQ43" s="45"/>
      <c r="BR43" s="45"/>
      <c r="BS43" s="45"/>
      <c r="BT43" s="55"/>
      <c r="BU43" s="56"/>
      <c r="BV43" s="56"/>
      <c r="BW43" s="45"/>
      <c r="BX43" s="45"/>
    </row>
    <row r="44" spans="1:76" ht="15.75" customHeight="1">
      <c r="A44" s="43"/>
      <c r="B44" s="43"/>
      <c r="C44" s="44"/>
      <c r="D44" s="44"/>
      <c r="E44" s="44"/>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H44" s="45"/>
      <c r="BI44" s="45"/>
      <c r="BJ44" s="45"/>
      <c r="BK44" s="45"/>
      <c r="BL44" s="45"/>
      <c r="BM44" s="45"/>
      <c r="BN44" s="45"/>
      <c r="BO44" s="45"/>
      <c r="BP44" s="45"/>
      <c r="BQ44" s="45"/>
      <c r="BR44" s="45"/>
      <c r="BS44" s="45"/>
      <c r="BT44" s="55"/>
      <c r="BU44" s="56"/>
      <c r="BV44" s="56"/>
      <c r="BW44" s="45"/>
      <c r="BX44" s="45"/>
    </row>
    <row r="45" spans="1:76" ht="15.75" customHeight="1">
      <c r="A45" s="43"/>
      <c r="B45" s="43"/>
      <c r="C45" s="44"/>
      <c r="D45" s="44"/>
      <c r="E45" s="44"/>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s="45"/>
      <c r="BM45" s="45"/>
      <c r="BN45" s="45"/>
      <c r="BO45" s="45"/>
      <c r="BP45" s="45"/>
      <c r="BQ45" s="45"/>
      <c r="BR45" s="45"/>
      <c r="BS45" s="45"/>
      <c r="BT45" s="55"/>
      <c r="BU45" s="56"/>
      <c r="BV45" s="56"/>
      <c r="BW45" s="45"/>
      <c r="BX45" s="45"/>
    </row>
    <row r="46" spans="1:76" ht="15.75" customHeight="1">
      <c r="A46" s="43"/>
      <c r="B46" s="43"/>
      <c r="C46" s="44"/>
      <c r="D46" s="44"/>
      <c r="E46" s="44"/>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55"/>
      <c r="BU46" s="56"/>
      <c r="BV46" s="56"/>
      <c r="BW46" s="45"/>
      <c r="BX46" s="45"/>
    </row>
    <row r="47" spans="1:76" ht="15.75" customHeight="1">
      <c r="A47" s="43"/>
      <c r="B47" s="43"/>
      <c r="C47" s="44"/>
      <c r="D47" s="44"/>
      <c r="E47" s="44"/>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55"/>
      <c r="BU47" s="56"/>
      <c r="BV47" s="56"/>
      <c r="BW47" s="45"/>
      <c r="BX47" s="45"/>
    </row>
    <row r="48" spans="1:76" ht="15.75" customHeight="1">
      <c r="A48" s="43"/>
      <c r="B48" s="43"/>
      <c r="C48" s="44"/>
      <c r="D48" s="44"/>
      <c r="E48" s="44"/>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55"/>
      <c r="BU48" s="56"/>
      <c r="BV48" s="56"/>
      <c r="BW48" s="45"/>
      <c r="BX48" s="45"/>
    </row>
    <row r="49" spans="1:76" ht="15.75" customHeight="1">
      <c r="A49" s="43"/>
      <c r="B49" s="43"/>
      <c r="C49" s="44"/>
      <c r="D49" s="44"/>
      <c r="E49" s="44"/>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45"/>
      <c r="BO49" s="45"/>
      <c r="BP49" s="45"/>
      <c r="BQ49" s="45"/>
      <c r="BR49" s="45"/>
      <c r="BS49" s="45"/>
      <c r="BT49" s="55"/>
      <c r="BU49" s="56"/>
      <c r="BV49" s="56"/>
      <c r="BW49" s="45"/>
      <c r="BX49" s="45"/>
    </row>
    <row r="50" spans="1:76" ht="15.75" customHeight="1">
      <c r="A50" s="43"/>
      <c r="B50" s="43"/>
      <c r="C50" s="44"/>
      <c r="D50" s="44"/>
      <c r="E50" s="44"/>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H50" s="45"/>
      <c r="BI50" s="45"/>
      <c r="BJ50" s="45"/>
      <c r="BK50" s="45"/>
      <c r="BL50" s="45"/>
      <c r="BM50" s="45"/>
      <c r="BN50" s="45"/>
      <c r="BO50" s="45"/>
      <c r="BP50" s="45"/>
      <c r="BQ50" s="45"/>
      <c r="BR50" s="45"/>
      <c r="BS50" s="45"/>
      <c r="BT50" s="55"/>
      <c r="BU50" s="56"/>
      <c r="BV50" s="56"/>
      <c r="BW50" s="45"/>
      <c r="BX50" s="45"/>
    </row>
    <row r="51" spans="1:76" ht="15.75" customHeight="1">
      <c r="A51" s="43"/>
      <c r="B51" s="43"/>
      <c r="C51" s="44"/>
      <c r="D51" s="44"/>
      <c r="E51" s="44"/>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55"/>
      <c r="BU51" s="56"/>
      <c r="BV51" s="56"/>
      <c r="BW51" s="45"/>
      <c r="BX51" s="45"/>
    </row>
    <row r="52" spans="1:76" ht="15.75" customHeight="1">
      <c r="A52" s="43"/>
      <c r="B52" s="43"/>
      <c r="C52" s="44"/>
      <c r="D52" s="44"/>
      <c r="E52" s="44"/>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H52" s="45"/>
      <c r="BI52" s="45"/>
      <c r="BJ52" s="45"/>
      <c r="BK52" s="45"/>
      <c r="BL52" s="45"/>
      <c r="BM52" s="45"/>
      <c r="BN52" s="45"/>
      <c r="BO52" s="45"/>
      <c r="BP52" s="45"/>
      <c r="BQ52" s="45"/>
      <c r="BR52" s="45"/>
      <c r="BS52" s="45"/>
      <c r="BT52" s="55"/>
      <c r="BU52" s="56"/>
      <c r="BV52" s="56"/>
      <c r="BW52" s="45"/>
      <c r="BX52" s="45"/>
    </row>
    <row r="53" spans="1:76" ht="15.75" customHeight="1">
      <c r="A53" s="43"/>
      <c r="B53" s="43"/>
      <c r="C53" s="44"/>
      <c r="D53" s="44"/>
      <c r="E53" s="44"/>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H53" s="45"/>
      <c r="BI53" s="45"/>
      <c r="BJ53" s="45"/>
      <c r="BK53" s="45"/>
      <c r="BL53" s="45"/>
      <c r="BM53" s="45"/>
      <c r="BN53" s="45"/>
      <c r="BO53" s="45"/>
      <c r="BP53" s="45"/>
      <c r="BQ53" s="45"/>
      <c r="BR53" s="45"/>
      <c r="BS53" s="45"/>
      <c r="BT53" s="55"/>
      <c r="BU53" s="56"/>
      <c r="BV53" s="56"/>
      <c r="BW53" s="45"/>
      <c r="BX53" s="45"/>
    </row>
    <row r="54" spans="1:76" ht="15.75" customHeight="1">
      <c r="A54" s="43"/>
      <c r="B54" s="43"/>
      <c r="C54" s="44"/>
      <c r="D54" s="44"/>
      <c r="E54" s="44"/>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55"/>
      <c r="BU54" s="56"/>
      <c r="BV54" s="56"/>
      <c r="BW54" s="45"/>
      <c r="BX54" s="45"/>
    </row>
    <row r="55" spans="1:76" ht="15.75" customHeight="1">
      <c r="A55" s="43"/>
      <c r="B55" s="43"/>
      <c r="C55" s="44"/>
      <c r="D55" s="44"/>
      <c r="E55" s="44"/>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55"/>
      <c r="BU55" s="56"/>
      <c r="BV55" s="56"/>
      <c r="BW55" s="45"/>
      <c r="BX55" s="45"/>
    </row>
    <row r="56" spans="1:76" ht="15.75" customHeight="1">
      <c r="A56" s="43"/>
      <c r="B56" s="43"/>
      <c r="C56" s="44"/>
      <c r="D56" s="44"/>
      <c r="E56" s="44"/>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45"/>
      <c r="AS56" s="45"/>
      <c r="AT56" s="45"/>
      <c r="AU56" s="45"/>
      <c r="AV56" s="45"/>
      <c r="AW56" s="45"/>
      <c r="AX56" s="45"/>
      <c r="AY56" s="45"/>
      <c r="AZ56" s="45"/>
      <c r="BA56" s="45"/>
      <c r="BB56" s="45"/>
      <c r="BC56" s="45"/>
      <c r="BD56" s="45"/>
      <c r="BE56" s="45"/>
      <c r="BF56" s="45"/>
      <c r="BG56" s="45"/>
      <c r="BH56" s="45"/>
      <c r="BI56" s="45"/>
      <c r="BJ56" s="45"/>
      <c r="BK56" s="45"/>
      <c r="BL56" s="45"/>
      <c r="BM56" s="45"/>
      <c r="BN56" s="45"/>
      <c r="BO56" s="45"/>
      <c r="BP56" s="45"/>
      <c r="BQ56" s="45"/>
      <c r="BR56" s="45"/>
      <c r="BS56" s="45"/>
      <c r="BT56" s="55"/>
      <c r="BU56" s="56"/>
      <c r="BV56" s="56"/>
      <c r="BW56" s="45"/>
      <c r="BX56" s="45"/>
    </row>
    <row r="57" spans="1:76" ht="15.75" customHeight="1">
      <c r="A57" s="43"/>
      <c r="B57" s="43"/>
      <c r="C57" s="44"/>
      <c r="D57" s="44"/>
      <c r="E57" s="44"/>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55"/>
      <c r="BU57" s="56"/>
      <c r="BV57" s="56"/>
      <c r="BW57" s="45"/>
      <c r="BX57" s="45"/>
    </row>
    <row r="58" spans="1:76" ht="15.75" customHeight="1">
      <c r="A58" s="43"/>
      <c r="B58" s="43"/>
      <c r="C58" s="44"/>
      <c r="D58" s="44"/>
      <c r="E58" s="44"/>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45"/>
      <c r="BE58" s="45"/>
      <c r="BF58" s="45"/>
      <c r="BG58" s="45"/>
      <c r="BH58" s="45"/>
      <c r="BI58" s="45"/>
      <c r="BJ58" s="45"/>
      <c r="BK58" s="45"/>
      <c r="BL58" s="45"/>
      <c r="BM58" s="45"/>
      <c r="BN58" s="45"/>
      <c r="BO58" s="45"/>
      <c r="BP58" s="45"/>
      <c r="BQ58" s="45"/>
      <c r="BR58" s="45"/>
      <c r="BS58" s="45"/>
      <c r="BT58" s="55"/>
      <c r="BU58" s="56"/>
      <c r="BV58" s="56"/>
      <c r="BW58" s="45"/>
      <c r="BX58" s="45"/>
    </row>
    <row r="59" spans="1:76" ht="15.75" customHeight="1">
      <c r="A59" s="43"/>
      <c r="B59" s="43"/>
      <c r="C59" s="44"/>
      <c r="D59" s="44"/>
      <c r="E59" s="44"/>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55"/>
      <c r="BU59" s="56"/>
      <c r="BV59" s="56"/>
      <c r="BW59" s="45"/>
      <c r="BX59" s="45"/>
    </row>
    <row r="60" spans="1:76" ht="15.75" customHeight="1">
      <c r="A60" s="43"/>
      <c r="B60" s="43"/>
      <c r="C60" s="44"/>
      <c r="D60" s="44"/>
      <c r="E60" s="44"/>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55"/>
      <c r="BU60" s="56"/>
      <c r="BV60" s="56"/>
      <c r="BW60" s="45"/>
      <c r="BX60" s="45"/>
    </row>
    <row r="61" spans="1:76" ht="15.75" customHeight="1">
      <c r="A61" s="43"/>
      <c r="B61" s="43"/>
      <c r="C61" s="44"/>
      <c r="D61" s="44"/>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5"/>
      <c r="BK61" s="45"/>
      <c r="BL61" s="45"/>
      <c r="BM61" s="45"/>
      <c r="BN61" s="45"/>
      <c r="BO61" s="45"/>
      <c r="BP61" s="45"/>
      <c r="BQ61" s="45"/>
      <c r="BR61" s="45"/>
      <c r="BS61" s="45"/>
      <c r="BT61" s="55"/>
      <c r="BU61" s="56"/>
      <c r="BV61" s="56"/>
      <c r="BW61" s="45"/>
      <c r="BX61" s="45"/>
    </row>
    <row r="62" spans="1:76" ht="15.75" customHeight="1">
      <c r="A62" s="43"/>
      <c r="B62" s="43"/>
      <c r="C62" s="44"/>
      <c r="D62" s="44"/>
      <c r="E62" s="44"/>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45"/>
      <c r="BE62" s="45"/>
      <c r="BF62" s="45"/>
      <c r="BG62" s="45"/>
      <c r="BH62" s="45"/>
      <c r="BI62" s="45"/>
      <c r="BJ62" s="45"/>
      <c r="BK62" s="45"/>
      <c r="BL62" s="45"/>
      <c r="BM62" s="45"/>
      <c r="BN62" s="45"/>
      <c r="BO62" s="45"/>
      <c r="BP62" s="45"/>
      <c r="BQ62" s="45"/>
      <c r="BR62" s="45"/>
      <c r="BS62" s="45"/>
      <c r="BT62" s="55"/>
      <c r="BU62" s="56"/>
      <c r="BV62" s="56"/>
      <c r="BW62" s="45"/>
      <c r="BX62" s="45"/>
    </row>
    <row r="63" spans="1:76" ht="15.75" customHeight="1">
      <c r="A63" s="43"/>
      <c r="B63" s="43"/>
      <c r="C63" s="44"/>
      <c r="D63" s="44"/>
      <c r="E63" s="44"/>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45"/>
      <c r="BE63" s="45"/>
      <c r="BF63" s="45"/>
      <c r="BG63" s="45"/>
      <c r="BH63" s="45"/>
      <c r="BI63" s="45"/>
      <c r="BJ63" s="45"/>
      <c r="BK63" s="45"/>
      <c r="BL63" s="45"/>
      <c r="BM63" s="45"/>
      <c r="BN63" s="45"/>
      <c r="BO63" s="45"/>
      <c r="BP63" s="45"/>
      <c r="BQ63" s="45"/>
      <c r="BR63" s="45"/>
      <c r="BS63" s="45"/>
      <c r="BT63" s="55"/>
      <c r="BU63" s="56"/>
      <c r="BV63" s="56"/>
      <c r="BW63" s="45"/>
      <c r="BX63" s="45"/>
    </row>
    <row r="64" spans="1:76" ht="15.75" customHeight="1">
      <c r="A64" s="43"/>
      <c r="B64" s="43"/>
      <c r="C64" s="44"/>
      <c r="D64" s="44"/>
      <c r="E64" s="44"/>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55"/>
      <c r="BU64" s="56"/>
      <c r="BV64" s="56"/>
      <c r="BW64" s="45"/>
      <c r="BX64" s="45"/>
    </row>
    <row r="65" spans="1:76" ht="15.75" customHeight="1">
      <c r="A65" s="43"/>
      <c r="B65" s="43"/>
      <c r="C65" s="44"/>
      <c r="D65" s="44"/>
      <c r="E65" s="44"/>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T65" s="55"/>
      <c r="BU65" s="56"/>
      <c r="BV65" s="56"/>
      <c r="BW65" s="45"/>
      <c r="BX65" s="45"/>
    </row>
    <row r="66" spans="1:76" ht="15.75" customHeight="1">
      <c r="A66" s="43"/>
      <c r="B66" s="43"/>
      <c r="C66" s="44"/>
      <c r="D66" s="44"/>
      <c r="E66" s="44"/>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55"/>
      <c r="BU66" s="56"/>
      <c r="BV66" s="56"/>
      <c r="BW66" s="45"/>
      <c r="BX66" s="45"/>
    </row>
    <row r="67" spans="1:76" ht="15.75" customHeight="1">
      <c r="A67" s="43"/>
      <c r="B67" s="43"/>
      <c r="C67" s="44"/>
      <c r="D67" s="44"/>
      <c r="E67" s="44"/>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45"/>
      <c r="BO67" s="45"/>
      <c r="BP67" s="45"/>
      <c r="BQ67" s="45"/>
      <c r="BR67" s="45"/>
      <c r="BS67" s="45"/>
      <c r="BT67" s="55"/>
      <c r="BU67" s="56"/>
      <c r="BV67" s="56"/>
      <c r="BW67" s="45"/>
      <c r="BX67" s="45"/>
    </row>
    <row r="68" spans="1:76" ht="15.75" customHeight="1">
      <c r="A68" s="43"/>
      <c r="B68" s="43"/>
      <c r="C68" s="44"/>
      <c r="D68" s="44"/>
      <c r="E68" s="44"/>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45"/>
      <c r="BE68" s="45"/>
      <c r="BF68" s="45"/>
      <c r="BG68" s="45"/>
      <c r="BH68" s="45"/>
      <c r="BI68" s="45"/>
      <c r="BJ68" s="45"/>
      <c r="BK68" s="45"/>
      <c r="BL68" s="45"/>
      <c r="BM68" s="45"/>
      <c r="BN68" s="45"/>
      <c r="BO68" s="45"/>
      <c r="BP68" s="45"/>
      <c r="BQ68" s="45"/>
      <c r="BR68" s="45"/>
      <c r="BS68" s="45"/>
      <c r="BT68" s="55"/>
      <c r="BU68" s="56"/>
      <c r="BV68" s="56"/>
      <c r="BW68" s="45"/>
      <c r="BX68" s="45"/>
    </row>
    <row r="69" spans="1:76" ht="15.75" customHeight="1">
      <c r="A69" s="43"/>
      <c r="B69" s="43"/>
      <c r="C69" s="44"/>
      <c r="D69" s="44"/>
      <c r="E69" s="44"/>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55"/>
      <c r="BU69" s="56"/>
      <c r="BV69" s="56"/>
      <c r="BW69" s="45"/>
      <c r="BX69" s="45"/>
    </row>
    <row r="70" spans="1:76" ht="15.75" customHeight="1">
      <c r="A70" s="43"/>
      <c r="B70" s="43"/>
      <c r="C70" s="44"/>
      <c r="D70" s="44"/>
      <c r="E70" s="44"/>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T70" s="55"/>
      <c r="BU70" s="56"/>
      <c r="BV70" s="56"/>
      <c r="BW70" s="45"/>
      <c r="BX70" s="45"/>
    </row>
    <row r="71" spans="1:76" ht="15.75" customHeight="1">
      <c r="A71" s="43"/>
      <c r="B71" s="43"/>
      <c r="C71" s="44"/>
      <c r="D71" s="44"/>
      <c r="E71" s="44"/>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55"/>
      <c r="BU71" s="56"/>
      <c r="BV71" s="56"/>
      <c r="BW71" s="45"/>
      <c r="BX71" s="45"/>
    </row>
    <row r="72" spans="1:76" ht="15.75" customHeight="1">
      <c r="A72" s="43"/>
      <c r="B72" s="43"/>
      <c r="C72" s="44"/>
      <c r="D72" s="44"/>
      <c r="E72" s="44"/>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T72" s="55"/>
      <c r="BU72" s="56"/>
      <c r="BV72" s="56"/>
      <c r="BW72" s="45"/>
      <c r="BX72" s="45"/>
    </row>
    <row r="73" spans="1:76" ht="15.75" customHeight="1">
      <c r="A73" s="43"/>
      <c r="B73" s="43"/>
      <c r="C73" s="44"/>
      <c r="D73" s="44"/>
      <c r="E73" s="44"/>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55"/>
      <c r="BU73" s="56"/>
      <c r="BV73" s="56"/>
      <c r="BW73" s="45"/>
      <c r="BX73" s="45"/>
    </row>
    <row r="74" spans="1:76" ht="15.75" customHeight="1">
      <c r="A74" s="43"/>
      <c r="B74" s="43"/>
      <c r="C74" s="44"/>
      <c r="D74" s="44"/>
      <c r="E74" s="44"/>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T74" s="55"/>
      <c r="BU74" s="56"/>
      <c r="BV74" s="56"/>
      <c r="BW74" s="45"/>
      <c r="BX74" s="45"/>
    </row>
    <row r="75" spans="1:76" ht="15.75" customHeight="1">
      <c r="A75" s="43"/>
      <c r="B75" s="43"/>
      <c r="C75" s="44"/>
      <c r="D75" s="44"/>
      <c r="E75" s="44"/>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T75" s="55"/>
      <c r="BU75" s="56"/>
      <c r="BV75" s="56"/>
      <c r="BW75" s="45"/>
      <c r="BX75" s="45"/>
    </row>
    <row r="76" spans="1:76" ht="15.75" customHeight="1">
      <c r="A76" s="43"/>
      <c r="B76" s="43"/>
      <c r="C76" s="44"/>
      <c r="D76" s="44"/>
      <c r="E76" s="44"/>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55"/>
      <c r="BU76" s="56"/>
      <c r="BV76" s="56"/>
      <c r="BW76" s="45"/>
      <c r="BX76" s="45"/>
    </row>
    <row r="77" spans="1:76" ht="15.75" customHeight="1">
      <c r="A77" s="43"/>
      <c r="B77" s="43"/>
      <c r="C77" s="44"/>
      <c r="D77" s="44"/>
      <c r="E77" s="44"/>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55"/>
      <c r="BU77" s="56"/>
      <c r="BV77" s="56"/>
      <c r="BW77" s="45"/>
      <c r="BX77" s="45"/>
    </row>
    <row r="78" spans="1:76" ht="15.75" customHeight="1">
      <c r="A78" s="43"/>
      <c r="B78" s="43"/>
      <c r="C78" s="44"/>
      <c r="D78" s="44"/>
      <c r="E78" s="44"/>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55"/>
      <c r="BU78" s="56"/>
      <c r="BV78" s="56"/>
      <c r="BW78" s="45"/>
      <c r="BX78" s="45"/>
    </row>
    <row r="79" spans="1:76" ht="15.75" customHeight="1">
      <c r="A79" s="43"/>
      <c r="B79" s="43"/>
      <c r="C79" s="44"/>
      <c r="D79" s="44"/>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c r="BI79" s="45"/>
      <c r="BJ79" s="45"/>
      <c r="BK79" s="45"/>
      <c r="BL79" s="45"/>
      <c r="BM79" s="45"/>
      <c r="BN79" s="45"/>
      <c r="BO79" s="45"/>
      <c r="BP79" s="45"/>
      <c r="BQ79" s="45"/>
      <c r="BR79" s="45"/>
      <c r="BS79" s="45"/>
      <c r="BT79" s="55"/>
      <c r="BU79" s="56"/>
      <c r="BV79" s="56"/>
      <c r="BW79" s="45"/>
      <c r="BX79" s="45"/>
    </row>
    <row r="80" spans="1:76" ht="15.75" customHeight="1">
      <c r="A80" s="43"/>
      <c r="B80" s="43"/>
      <c r="C80" s="44"/>
      <c r="D80" s="44"/>
      <c r="E80" s="44"/>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c r="BT80" s="55"/>
      <c r="BU80" s="56"/>
      <c r="BV80" s="56"/>
      <c r="BW80" s="45"/>
      <c r="BX80" s="45"/>
    </row>
    <row r="81" spans="1:76" ht="15.75" customHeight="1">
      <c r="A81" s="43"/>
      <c r="B81" s="43"/>
      <c r="C81" s="44"/>
      <c r="D81" s="44"/>
      <c r="E81" s="44"/>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c r="BI81" s="45"/>
      <c r="BJ81" s="45"/>
      <c r="BK81" s="45"/>
      <c r="BL81" s="45"/>
      <c r="BM81" s="45"/>
      <c r="BN81" s="45"/>
      <c r="BO81" s="45"/>
      <c r="BP81" s="45"/>
      <c r="BQ81" s="45"/>
      <c r="BR81" s="45"/>
      <c r="BS81" s="45"/>
      <c r="BT81" s="55"/>
      <c r="BU81" s="56"/>
      <c r="BV81" s="56"/>
      <c r="BW81" s="45"/>
      <c r="BX81" s="45"/>
    </row>
    <row r="82" spans="1:76" ht="15.75" customHeight="1">
      <c r="A82" s="43"/>
      <c r="B82" s="43"/>
      <c r="C82" s="44"/>
      <c r="D82" s="44"/>
      <c r="E82" s="44"/>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s="45"/>
      <c r="BM82" s="45"/>
      <c r="BN82" s="45"/>
      <c r="BO82" s="45"/>
      <c r="BP82" s="45"/>
      <c r="BQ82" s="45"/>
      <c r="BR82" s="45"/>
      <c r="BS82" s="45"/>
      <c r="BT82" s="55"/>
      <c r="BU82" s="56"/>
      <c r="BV82" s="56"/>
      <c r="BW82" s="45"/>
      <c r="BX82" s="45"/>
    </row>
    <row r="83" spans="1:76" ht="15.75" customHeight="1">
      <c r="A83" s="43"/>
      <c r="B83" s="43"/>
      <c r="C83" s="44"/>
      <c r="D83" s="44"/>
      <c r="E83" s="44"/>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55"/>
      <c r="BU83" s="56"/>
      <c r="BV83" s="56"/>
      <c r="BW83" s="45"/>
      <c r="BX83" s="45"/>
    </row>
    <row r="84" spans="1:76" ht="15.75" customHeight="1">
      <c r="A84" s="43"/>
      <c r="B84" s="43"/>
      <c r="C84" s="44"/>
      <c r="D84" s="44"/>
      <c r="E84" s="44"/>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45"/>
      <c r="BE84" s="45"/>
      <c r="BF84" s="45"/>
      <c r="BG84" s="45"/>
      <c r="BH84" s="45"/>
      <c r="BI84" s="45"/>
      <c r="BJ84" s="45"/>
      <c r="BK84" s="45"/>
      <c r="BL84" s="45"/>
      <c r="BM84" s="45"/>
      <c r="BN84" s="45"/>
      <c r="BO84" s="45"/>
      <c r="BP84" s="45"/>
      <c r="BQ84" s="45"/>
      <c r="BR84" s="45"/>
      <c r="BS84" s="45"/>
      <c r="BT84" s="55"/>
      <c r="BU84" s="56"/>
      <c r="BV84" s="56"/>
      <c r="BW84" s="45"/>
      <c r="BX84" s="45"/>
    </row>
    <row r="85" spans="1:76" ht="15.75" customHeight="1">
      <c r="A85" s="43"/>
      <c r="B85" s="43"/>
      <c r="C85" s="44"/>
      <c r="D85" s="44"/>
      <c r="E85" s="44"/>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45"/>
      <c r="BE85" s="45"/>
      <c r="BF85" s="45"/>
      <c r="BG85" s="45"/>
      <c r="BH85" s="45"/>
      <c r="BI85" s="45"/>
      <c r="BJ85" s="45"/>
      <c r="BK85" s="45"/>
      <c r="BL85" s="45"/>
      <c r="BM85" s="45"/>
      <c r="BN85" s="45"/>
      <c r="BO85" s="45"/>
      <c r="BP85" s="45"/>
      <c r="BQ85" s="45"/>
      <c r="BR85" s="45"/>
      <c r="BS85" s="45"/>
      <c r="BT85" s="55"/>
      <c r="BU85" s="56"/>
      <c r="BV85" s="56"/>
      <c r="BW85" s="45"/>
      <c r="BX85" s="45"/>
    </row>
    <row r="86" spans="1:76" ht="15.75" customHeight="1">
      <c r="A86" s="43"/>
      <c r="B86" s="43"/>
      <c r="C86" s="44"/>
      <c r="D86" s="44"/>
      <c r="E86" s="44"/>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45"/>
      <c r="BE86" s="45"/>
      <c r="BF86" s="45"/>
      <c r="BG86" s="45"/>
      <c r="BH86" s="45"/>
      <c r="BI86" s="45"/>
      <c r="BJ86" s="45"/>
      <c r="BK86" s="45"/>
      <c r="BL86" s="45"/>
      <c r="BM86" s="45"/>
      <c r="BN86" s="45"/>
      <c r="BO86" s="45"/>
      <c r="BP86" s="45"/>
      <c r="BQ86" s="45"/>
      <c r="BR86" s="45"/>
      <c r="BS86" s="45"/>
      <c r="BT86" s="55"/>
      <c r="BU86" s="56"/>
      <c r="BV86" s="56"/>
      <c r="BW86" s="45"/>
      <c r="BX86" s="45"/>
    </row>
    <row r="87" spans="1:76" ht="15.75" customHeight="1">
      <c r="A87" s="43"/>
      <c r="B87" s="43"/>
      <c r="C87" s="44"/>
      <c r="D87" s="44"/>
      <c r="E87" s="44"/>
      <c r="F87" s="45"/>
      <c r="G87" s="45"/>
      <c r="H87" s="45"/>
      <c r="I87" s="45"/>
      <c r="J87" s="45"/>
      <c r="K87" s="45"/>
      <c r="L87" s="45"/>
      <c r="M87" s="45"/>
      <c r="N87" s="45"/>
      <c r="O87" s="45"/>
      <c r="P87" s="45"/>
      <c r="Q87" s="45"/>
      <c r="R87" s="45"/>
      <c r="S87" s="45"/>
      <c r="T87" s="45"/>
      <c r="U87" s="45"/>
      <c r="V87" s="45"/>
      <c r="W87" s="45"/>
      <c r="X87" s="45"/>
      <c r="Y87" s="45"/>
      <c r="Z87" s="45"/>
      <c r="AA87" s="45"/>
      <c r="AB87" s="45"/>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45"/>
      <c r="BE87" s="45"/>
      <c r="BF87" s="45"/>
      <c r="BG87" s="45"/>
      <c r="BH87" s="45"/>
      <c r="BI87" s="45"/>
      <c r="BJ87" s="45"/>
      <c r="BK87" s="45"/>
      <c r="BL87" s="45"/>
      <c r="BM87" s="45"/>
      <c r="BN87" s="45"/>
      <c r="BO87" s="45"/>
      <c r="BP87" s="45"/>
      <c r="BQ87" s="45"/>
      <c r="BR87" s="45"/>
      <c r="BS87" s="45"/>
      <c r="BT87" s="55"/>
      <c r="BU87" s="56"/>
      <c r="BV87" s="56"/>
      <c r="BW87" s="45"/>
      <c r="BX87" s="45"/>
    </row>
    <row r="88" spans="1:76" ht="15.75" customHeight="1">
      <c r="A88" s="43"/>
      <c r="B88" s="43"/>
      <c r="C88" s="44"/>
      <c r="D88" s="44"/>
      <c r="E88" s="44"/>
      <c r="F88" s="45"/>
      <c r="G88" s="45"/>
      <c r="H88" s="45"/>
      <c r="I88" s="45"/>
      <c r="J88" s="45"/>
      <c r="K88" s="45"/>
      <c r="L88" s="45"/>
      <c r="M88" s="45"/>
      <c r="N88" s="45"/>
      <c r="O88" s="45"/>
      <c r="P88" s="45"/>
      <c r="Q88" s="45"/>
      <c r="R88" s="45"/>
      <c r="S88" s="45"/>
      <c r="T88" s="45"/>
      <c r="U88" s="45"/>
      <c r="V88" s="45"/>
      <c r="W88" s="45"/>
      <c r="X88" s="45"/>
      <c r="Y88" s="45"/>
      <c r="Z88" s="45"/>
      <c r="AA88" s="45"/>
      <c r="AB88" s="45"/>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45"/>
      <c r="BE88" s="45"/>
      <c r="BF88" s="45"/>
      <c r="BG88" s="45"/>
      <c r="BH88" s="45"/>
      <c r="BI88" s="45"/>
      <c r="BJ88" s="45"/>
      <c r="BK88" s="45"/>
      <c r="BL88" s="45"/>
      <c r="BM88" s="45"/>
      <c r="BN88" s="45"/>
      <c r="BO88" s="45"/>
      <c r="BP88" s="45"/>
      <c r="BQ88" s="45"/>
      <c r="BR88" s="45"/>
      <c r="BS88" s="45"/>
      <c r="BT88" s="55"/>
      <c r="BU88" s="56"/>
      <c r="BV88" s="56"/>
      <c r="BW88" s="45"/>
      <c r="BX88" s="45"/>
    </row>
    <row r="89" spans="1:76" ht="15.75" customHeight="1">
      <c r="A89" s="43"/>
      <c r="B89" s="43"/>
      <c r="C89" s="44"/>
      <c r="D89" s="44"/>
      <c r="E89" s="44"/>
      <c r="F89" s="45"/>
      <c r="G89" s="45"/>
      <c r="H89" s="45"/>
      <c r="I89" s="45"/>
      <c r="J89" s="45"/>
      <c r="K89" s="45"/>
      <c r="L89" s="45"/>
      <c r="M89" s="45"/>
      <c r="N89" s="45"/>
      <c r="O89" s="45"/>
      <c r="P89" s="45"/>
      <c r="Q89" s="45"/>
      <c r="R89" s="45"/>
      <c r="S89" s="45"/>
      <c r="T89" s="45"/>
      <c r="U89" s="45"/>
      <c r="V89" s="45"/>
      <c r="W89" s="45"/>
      <c r="X89" s="45"/>
      <c r="Y89" s="45"/>
      <c r="Z89" s="45"/>
      <c r="AA89" s="45"/>
      <c r="AB89" s="45"/>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45"/>
      <c r="BE89" s="45"/>
      <c r="BF89" s="45"/>
      <c r="BG89" s="45"/>
      <c r="BH89" s="45"/>
      <c r="BI89" s="45"/>
      <c r="BJ89" s="45"/>
      <c r="BK89" s="45"/>
      <c r="BL89" s="45"/>
      <c r="BM89" s="45"/>
      <c r="BN89" s="45"/>
      <c r="BO89" s="45"/>
      <c r="BP89" s="45"/>
      <c r="BQ89" s="45"/>
      <c r="BR89" s="45"/>
      <c r="BS89" s="45"/>
      <c r="BT89" s="55"/>
      <c r="BU89" s="56"/>
      <c r="BV89" s="56"/>
      <c r="BW89" s="45"/>
      <c r="BX89" s="45"/>
    </row>
    <row r="90" spans="1:76" ht="15.75" customHeight="1">
      <c r="A90" s="43"/>
      <c r="B90" s="43"/>
      <c r="C90" s="44"/>
      <c r="D90" s="44"/>
      <c r="E90" s="44"/>
      <c r="F90" s="45"/>
      <c r="G90" s="45"/>
      <c r="H90" s="45"/>
      <c r="I90" s="45"/>
      <c r="J90" s="45"/>
      <c r="K90" s="45"/>
      <c r="L90" s="45"/>
      <c r="M90" s="45"/>
      <c r="N90" s="45"/>
      <c r="O90" s="45"/>
      <c r="P90" s="45"/>
      <c r="Q90" s="45"/>
      <c r="R90" s="45"/>
      <c r="S90" s="45"/>
      <c r="T90" s="45"/>
      <c r="U90" s="45"/>
      <c r="V90" s="45"/>
      <c r="W90" s="45"/>
      <c r="X90" s="45"/>
      <c r="Y90" s="45"/>
      <c r="Z90" s="45"/>
      <c r="AA90" s="45"/>
      <c r="AB90" s="45"/>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45"/>
      <c r="BE90" s="45"/>
      <c r="BF90" s="45"/>
      <c r="BG90" s="45"/>
      <c r="BH90" s="45"/>
      <c r="BI90" s="45"/>
      <c r="BJ90" s="45"/>
      <c r="BK90" s="45"/>
      <c r="BL90" s="45"/>
      <c r="BM90" s="45"/>
      <c r="BN90" s="45"/>
      <c r="BO90" s="45"/>
      <c r="BP90" s="45"/>
      <c r="BQ90" s="45"/>
      <c r="BR90" s="45"/>
      <c r="BS90" s="45"/>
      <c r="BT90" s="55"/>
      <c r="BU90" s="56"/>
      <c r="BV90" s="56"/>
      <c r="BW90" s="45"/>
      <c r="BX90" s="45"/>
    </row>
    <row r="91" spans="1:76" ht="15.75" customHeight="1">
      <c r="A91" s="43"/>
      <c r="B91" s="43"/>
      <c r="C91" s="44"/>
      <c r="D91" s="44"/>
      <c r="E91" s="44"/>
      <c r="F91" s="45"/>
      <c r="G91" s="45"/>
      <c r="H91" s="45"/>
      <c r="I91" s="45"/>
      <c r="J91" s="45"/>
      <c r="K91" s="45"/>
      <c r="L91" s="45"/>
      <c r="M91" s="45"/>
      <c r="N91" s="45"/>
      <c r="O91" s="45"/>
      <c r="P91" s="45"/>
      <c r="Q91" s="45"/>
      <c r="R91" s="45"/>
      <c r="S91" s="45"/>
      <c r="T91" s="45"/>
      <c r="U91" s="45"/>
      <c r="V91" s="45"/>
      <c r="W91" s="45"/>
      <c r="X91" s="45"/>
      <c r="Y91" s="45"/>
      <c r="Z91" s="45"/>
      <c r="AA91" s="45"/>
      <c r="AB91" s="45"/>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45"/>
      <c r="BE91" s="45"/>
      <c r="BF91" s="45"/>
      <c r="BG91" s="45"/>
      <c r="BH91" s="45"/>
      <c r="BI91" s="45"/>
      <c r="BJ91" s="45"/>
      <c r="BK91" s="45"/>
      <c r="BL91" s="45"/>
      <c r="BM91" s="45"/>
      <c r="BN91" s="45"/>
      <c r="BO91" s="45"/>
      <c r="BP91" s="45"/>
      <c r="BQ91" s="45"/>
      <c r="BR91" s="45"/>
      <c r="BS91" s="45"/>
      <c r="BT91" s="55"/>
      <c r="BU91" s="56"/>
      <c r="BV91" s="56"/>
      <c r="BW91" s="45"/>
      <c r="BX91" s="45"/>
    </row>
    <row r="92" spans="1:76" ht="15.75" customHeight="1">
      <c r="A92" s="43"/>
      <c r="B92" s="43"/>
      <c r="C92" s="44"/>
      <c r="D92" s="44"/>
      <c r="E92" s="44"/>
      <c r="F92" s="45"/>
      <c r="G92" s="45"/>
      <c r="H92" s="45"/>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45"/>
      <c r="BP92" s="45"/>
      <c r="BQ92" s="45"/>
      <c r="BR92" s="45"/>
      <c r="BS92" s="45"/>
      <c r="BT92" s="55"/>
      <c r="BU92" s="56"/>
      <c r="BV92" s="56"/>
      <c r="BW92" s="45"/>
      <c r="BX92" s="45"/>
    </row>
    <row r="93" spans="1:76" ht="15.75" customHeight="1">
      <c r="A93" s="43"/>
      <c r="B93" s="43"/>
      <c r="C93" s="44"/>
      <c r="D93" s="44"/>
      <c r="E93" s="44"/>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c r="BR93" s="45"/>
      <c r="BS93" s="45"/>
      <c r="BT93" s="55"/>
      <c r="BU93" s="56"/>
      <c r="BV93" s="56"/>
      <c r="BW93" s="45"/>
      <c r="BX93" s="45"/>
    </row>
    <row r="94" spans="1:76" ht="15.75" customHeight="1">
      <c r="A94" s="43"/>
      <c r="B94" s="43"/>
      <c r="C94" s="44"/>
      <c r="D94" s="44"/>
      <c r="E94" s="44"/>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c r="BO94" s="45"/>
      <c r="BP94" s="45"/>
      <c r="BQ94" s="45"/>
      <c r="BR94" s="45"/>
      <c r="BS94" s="45"/>
      <c r="BT94" s="55"/>
      <c r="BU94" s="56"/>
      <c r="BV94" s="56"/>
      <c r="BW94" s="45"/>
      <c r="BX94" s="45"/>
    </row>
    <row r="95" spans="1:76" ht="15.75" customHeight="1">
      <c r="A95" s="43"/>
      <c r="B95" s="43"/>
      <c r="C95" s="44"/>
      <c r="D95" s="44"/>
      <c r="E95" s="44"/>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5"/>
      <c r="BK95" s="45"/>
      <c r="BL95" s="45"/>
      <c r="BM95" s="45"/>
      <c r="BN95" s="45"/>
      <c r="BO95" s="45"/>
      <c r="BP95" s="45"/>
      <c r="BQ95" s="45"/>
      <c r="BR95" s="45"/>
      <c r="BS95" s="45"/>
      <c r="BT95" s="55"/>
      <c r="BU95" s="56"/>
      <c r="BV95" s="56"/>
      <c r="BW95" s="45"/>
      <c r="BX95" s="45"/>
    </row>
    <row r="96" spans="1:76" ht="15.75" customHeight="1">
      <c r="A96" s="43"/>
      <c r="B96" s="43"/>
      <c r="C96" s="44"/>
      <c r="D96" s="44"/>
      <c r="E96" s="44"/>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5"/>
      <c r="BK96" s="45"/>
      <c r="BL96" s="45"/>
      <c r="BM96" s="45"/>
      <c r="BN96" s="45"/>
      <c r="BO96" s="45"/>
      <c r="BP96" s="45"/>
      <c r="BQ96" s="45"/>
      <c r="BR96" s="45"/>
      <c r="BS96" s="45"/>
      <c r="BT96" s="55"/>
      <c r="BU96" s="56"/>
      <c r="BV96" s="56"/>
      <c r="BW96" s="45"/>
      <c r="BX96" s="45"/>
    </row>
    <row r="97" spans="1:76" ht="15.75" customHeight="1">
      <c r="A97" s="43"/>
      <c r="B97" s="43"/>
      <c r="C97" s="44"/>
      <c r="D97" s="44"/>
      <c r="E97" s="44"/>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s="45"/>
      <c r="BM97" s="45"/>
      <c r="BN97" s="45"/>
      <c r="BO97" s="45"/>
      <c r="BP97" s="45"/>
      <c r="BQ97" s="45"/>
      <c r="BR97" s="45"/>
      <c r="BS97" s="45"/>
      <c r="BT97" s="55"/>
      <c r="BU97" s="56"/>
      <c r="BV97" s="56"/>
      <c r="BW97" s="45"/>
      <c r="BX97" s="45"/>
    </row>
    <row r="98" spans="1:76" ht="15.75" customHeight="1">
      <c r="A98" s="43"/>
      <c r="B98" s="43"/>
      <c r="C98" s="44"/>
      <c r="D98" s="44"/>
      <c r="E98" s="44"/>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45"/>
      <c r="BO98" s="45"/>
      <c r="BP98" s="45"/>
      <c r="BQ98" s="45"/>
      <c r="BR98" s="45"/>
      <c r="BS98" s="45"/>
      <c r="BT98" s="55"/>
      <c r="BU98" s="56"/>
      <c r="BV98" s="56"/>
      <c r="BW98" s="45"/>
      <c r="BX98" s="45"/>
    </row>
    <row r="99" spans="1:76" ht="15.75" customHeight="1">
      <c r="A99" s="43"/>
      <c r="B99" s="43"/>
      <c r="C99" s="44"/>
      <c r="D99" s="44"/>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55"/>
      <c r="BU99" s="56"/>
      <c r="BV99" s="56"/>
      <c r="BW99" s="45"/>
      <c r="BX99" s="45"/>
    </row>
    <row r="100" spans="1:76" ht="15.75" customHeight="1">
      <c r="A100" s="43"/>
      <c r="B100" s="43"/>
      <c r="C100" s="44"/>
      <c r="D100" s="44"/>
      <c r="E100" s="44"/>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c r="BJ100" s="45"/>
      <c r="BK100" s="45"/>
      <c r="BL100" s="45"/>
      <c r="BM100" s="45"/>
      <c r="BN100" s="45"/>
      <c r="BO100" s="45"/>
      <c r="BP100" s="45"/>
      <c r="BQ100" s="45"/>
      <c r="BR100" s="45"/>
      <c r="BS100" s="45"/>
      <c r="BT100" s="55"/>
      <c r="BU100" s="56"/>
      <c r="BV100" s="56"/>
      <c r="BW100" s="45"/>
      <c r="BX100" s="45"/>
    </row>
    <row r="101" spans="1:76" ht="15.75" customHeight="1">
      <c r="A101" s="43"/>
      <c r="B101" s="43"/>
      <c r="C101" s="44"/>
      <c r="D101" s="44"/>
      <c r="E101" s="44"/>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45"/>
      <c r="BO101" s="45"/>
      <c r="BP101" s="45"/>
      <c r="BQ101" s="45"/>
      <c r="BR101" s="45"/>
      <c r="BS101" s="45"/>
      <c r="BT101" s="55"/>
      <c r="BU101" s="56"/>
      <c r="BV101" s="56"/>
      <c r="BW101" s="45"/>
      <c r="BX101" s="45"/>
    </row>
    <row r="102" spans="1:76" ht="15.75" customHeight="1">
      <c r="A102" s="43"/>
      <c r="B102" s="43"/>
      <c r="C102" s="44"/>
      <c r="D102" s="44"/>
      <c r="E102" s="44"/>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45"/>
      <c r="BO102" s="45"/>
      <c r="BP102" s="45"/>
      <c r="BQ102" s="45"/>
      <c r="BR102" s="45"/>
      <c r="BS102" s="45"/>
      <c r="BT102" s="55"/>
      <c r="BU102" s="56"/>
      <c r="BV102" s="56"/>
      <c r="BW102" s="45"/>
      <c r="BX102" s="45"/>
    </row>
    <row r="103" spans="1:76" ht="15.75" customHeight="1">
      <c r="A103" s="43"/>
      <c r="B103" s="43"/>
      <c r="C103" s="44"/>
      <c r="D103" s="44"/>
      <c r="E103" s="44"/>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45"/>
      <c r="BO103" s="45"/>
      <c r="BP103" s="45"/>
      <c r="BQ103" s="45"/>
      <c r="BR103" s="45"/>
      <c r="BS103" s="45"/>
      <c r="BT103" s="55"/>
      <c r="BU103" s="56"/>
      <c r="BV103" s="56"/>
      <c r="BW103" s="45"/>
      <c r="BX103" s="45"/>
    </row>
    <row r="104" spans="1:76" ht="15.75" customHeight="1">
      <c r="A104" s="43"/>
      <c r="B104" s="43"/>
      <c r="C104" s="44"/>
      <c r="D104" s="44"/>
      <c r="E104" s="44"/>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55"/>
      <c r="BU104" s="56"/>
      <c r="BV104" s="56"/>
      <c r="BW104" s="45"/>
      <c r="BX104" s="45"/>
    </row>
    <row r="105" spans="1:76" ht="15.75" customHeight="1">
      <c r="A105" s="43"/>
      <c r="B105" s="43"/>
      <c r="C105" s="44"/>
      <c r="D105" s="44"/>
      <c r="E105" s="44"/>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55"/>
      <c r="BU105" s="56"/>
      <c r="BV105" s="56"/>
      <c r="BW105" s="45"/>
      <c r="BX105" s="45"/>
    </row>
    <row r="106" spans="1:76" ht="15.75" customHeight="1">
      <c r="A106" s="43"/>
      <c r="B106" s="43"/>
      <c r="C106" s="44"/>
      <c r="D106" s="44"/>
      <c r="E106" s="44"/>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55"/>
      <c r="BU106" s="56"/>
      <c r="BV106" s="56"/>
      <c r="BW106" s="45"/>
      <c r="BX106" s="45"/>
    </row>
    <row r="107" spans="1:76" ht="15.75" customHeight="1">
      <c r="A107" s="43"/>
      <c r="B107" s="43"/>
      <c r="C107" s="44"/>
      <c r="D107" s="44"/>
      <c r="E107" s="44"/>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55"/>
      <c r="BU107" s="56"/>
      <c r="BV107" s="56"/>
      <c r="BW107" s="45"/>
      <c r="BX107" s="45"/>
    </row>
    <row r="108" spans="1:76" ht="15.75" customHeight="1">
      <c r="A108" s="43"/>
      <c r="B108" s="43"/>
      <c r="C108" s="44"/>
      <c r="D108" s="44"/>
      <c r="E108" s="44"/>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55"/>
      <c r="BU108" s="56"/>
      <c r="BV108" s="56"/>
      <c r="BW108" s="45"/>
      <c r="BX108" s="45"/>
    </row>
    <row r="109" spans="1:76" ht="15.75" customHeight="1">
      <c r="A109" s="43"/>
      <c r="B109" s="43"/>
      <c r="C109" s="44"/>
      <c r="D109" s="44"/>
      <c r="E109" s="44"/>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55"/>
      <c r="BU109" s="56"/>
      <c r="BV109" s="56"/>
      <c r="BW109" s="45"/>
      <c r="BX109" s="45"/>
    </row>
    <row r="110" spans="1:76" ht="15.75" customHeight="1">
      <c r="A110" s="43"/>
      <c r="B110" s="43"/>
      <c r="C110" s="44"/>
      <c r="D110" s="44"/>
      <c r="E110" s="44"/>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45"/>
      <c r="BO110" s="45"/>
      <c r="BP110" s="45"/>
      <c r="BQ110" s="45"/>
      <c r="BR110" s="45"/>
      <c r="BS110" s="45"/>
      <c r="BT110" s="55"/>
      <c r="BU110" s="56"/>
      <c r="BV110" s="56"/>
      <c r="BW110" s="45"/>
      <c r="BX110" s="45"/>
    </row>
    <row r="111" spans="1:76" ht="15.75" customHeight="1">
      <c r="A111" s="43"/>
      <c r="B111" s="43"/>
      <c r="C111" s="44"/>
      <c r="D111" s="44"/>
      <c r="E111" s="44"/>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55"/>
      <c r="BU111" s="56"/>
      <c r="BV111" s="56"/>
      <c r="BW111" s="45"/>
      <c r="BX111" s="45"/>
    </row>
    <row r="112" spans="1:76" ht="15.75" customHeight="1">
      <c r="A112" s="43"/>
      <c r="B112" s="43"/>
      <c r="C112" s="44"/>
      <c r="D112" s="44"/>
      <c r="E112" s="44"/>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55"/>
      <c r="BU112" s="56"/>
      <c r="BV112" s="56"/>
      <c r="BW112" s="45"/>
      <c r="BX112" s="45"/>
    </row>
    <row r="113" spans="1:76" ht="15.75" customHeight="1">
      <c r="A113" s="43"/>
      <c r="B113" s="43"/>
      <c r="C113" s="44"/>
      <c r="D113" s="44"/>
      <c r="E113" s="44"/>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55"/>
      <c r="BU113" s="56"/>
      <c r="BV113" s="56"/>
      <c r="BW113" s="45"/>
      <c r="BX113" s="45"/>
    </row>
    <row r="114" spans="1:76" ht="15.75" customHeight="1">
      <c r="A114" s="43"/>
      <c r="B114" s="43"/>
      <c r="C114" s="44"/>
      <c r="D114" s="44"/>
      <c r="E114" s="44"/>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55"/>
      <c r="BU114" s="56"/>
      <c r="BV114" s="56"/>
      <c r="BW114" s="45"/>
      <c r="BX114" s="45"/>
    </row>
    <row r="115" spans="1:76" ht="15.75" customHeight="1">
      <c r="A115" s="43"/>
      <c r="B115" s="43"/>
      <c r="C115" s="44"/>
      <c r="D115" s="44"/>
      <c r="E115" s="44"/>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45"/>
      <c r="BO115" s="45"/>
      <c r="BP115" s="45"/>
      <c r="BQ115" s="45"/>
      <c r="BR115" s="45"/>
      <c r="BS115" s="45"/>
      <c r="BT115" s="55"/>
      <c r="BU115" s="56"/>
      <c r="BV115" s="56"/>
      <c r="BW115" s="45"/>
      <c r="BX115" s="45"/>
    </row>
    <row r="116" spans="1:76" ht="15.75" customHeight="1">
      <c r="A116" s="43"/>
      <c r="B116" s="43"/>
      <c r="C116" s="44"/>
      <c r="D116" s="44"/>
      <c r="E116" s="44"/>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55"/>
      <c r="BU116" s="56"/>
      <c r="BV116" s="56"/>
      <c r="BW116" s="45"/>
      <c r="BX116" s="45"/>
    </row>
    <row r="117" spans="1:76" ht="15.75" customHeight="1">
      <c r="A117" s="43"/>
      <c r="B117" s="43"/>
      <c r="C117" s="44"/>
      <c r="D117" s="44"/>
      <c r="E117" s="44"/>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45"/>
      <c r="BO117" s="45"/>
      <c r="BP117" s="45"/>
      <c r="BQ117" s="45"/>
      <c r="BR117" s="45"/>
      <c r="BS117" s="45"/>
      <c r="BT117" s="55"/>
      <c r="BU117" s="56"/>
      <c r="BV117" s="56"/>
      <c r="BW117" s="45"/>
      <c r="BX117" s="45"/>
    </row>
    <row r="118" spans="1:76" ht="15.75" customHeight="1">
      <c r="A118" s="43"/>
      <c r="B118" s="43"/>
      <c r="C118" s="44"/>
      <c r="D118" s="44"/>
      <c r="E118" s="44"/>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55"/>
      <c r="BU118" s="56"/>
      <c r="BV118" s="56"/>
      <c r="BW118" s="45"/>
      <c r="BX118" s="45"/>
    </row>
    <row r="119" spans="1:76" ht="15.75" customHeight="1">
      <c r="A119" s="43"/>
      <c r="B119" s="43"/>
      <c r="C119" s="44"/>
      <c r="D119" s="44"/>
      <c r="E119" s="44"/>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55"/>
      <c r="BU119" s="56"/>
      <c r="BV119" s="56"/>
      <c r="BW119" s="45"/>
      <c r="BX119" s="45"/>
    </row>
    <row r="120" spans="1:76" ht="15.75" customHeight="1">
      <c r="A120" s="43"/>
      <c r="B120" s="43"/>
      <c r="C120" s="44"/>
      <c r="D120" s="44"/>
      <c r="E120" s="44"/>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55"/>
      <c r="BU120" s="56"/>
      <c r="BV120" s="56"/>
      <c r="BW120" s="45"/>
      <c r="BX120" s="45"/>
    </row>
    <row r="121" spans="1:76" ht="15.75" customHeight="1">
      <c r="A121" s="43"/>
      <c r="B121" s="43"/>
      <c r="C121" s="44"/>
      <c r="D121" s="44"/>
      <c r="E121" s="44"/>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45"/>
      <c r="BO121" s="45"/>
      <c r="BP121" s="45"/>
      <c r="BQ121" s="45"/>
      <c r="BR121" s="45"/>
      <c r="BS121" s="45"/>
      <c r="BT121" s="55"/>
      <c r="BU121" s="56"/>
      <c r="BV121" s="56"/>
      <c r="BW121" s="45"/>
      <c r="BX121" s="45"/>
    </row>
    <row r="122" spans="1:76" ht="15.75" customHeight="1">
      <c r="A122" s="43"/>
      <c r="B122" s="43"/>
      <c r="C122" s="44"/>
      <c r="D122" s="44"/>
      <c r="E122" s="44"/>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45"/>
      <c r="AX122" s="45"/>
      <c r="AY122" s="45"/>
      <c r="AZ122" s="45"/>
      <c r="BA122" s="45"/>
      <c r="BB122" s="45"/>
      <c r="BC122" s="45"/>
      <c r="BD122" s="45"/>
      <c r="BE122" s="45"/>
      <c r="BF122" s="45"/>
      <c r="BG122" s="45"/>
      <c r="BH122" s="45"/>
      <c r="BI122" s="45"/>
      <c r="BJ122" s="45"/>
      <c r="BK122" s="45"/>
      <c r="BL122" s="45"/>
      <c r="BM122" s="45"/>
      <c r="BN122" s="45"/>
      <c r="BO122" s="45"/>
      <c r="BP122" s="45"/>
      <c r="BQ122" s="45"/>
      <c r="BR122" s="45"/>
      <c r="BS122" s="45"/>
      <c r="BT122" s="55"/>
      <c r="BU122" s="56"/>
      <c r="BV122" s="56"/>
      <c r="BW122" s="45"/>
      <c r="BX122" s="45"/>
    </row>
    <row r="123" spans="1:76" ht="15.75" customHeight="1">
      <c r="A123" s="43"/>
      <c r="B123" s="43"/>
      <c r="C123" s="44"/>
      <c r="D123" s="44"/>
      <c r="E123" s="44"/>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45"/>
      <c r="BE123" s="45"/>
      <c r="BF123" s="45"/>
      <c r="BG123" s="45"/>
      <c r="BH123" s="45"/>
      <c r="BI123" s="45"/>
      <c r="BJ123" s="45"/>
      <c r="BK123" s="45"/>
      <c r="BL123" s="45"/>
      <c r="BM123" s="45"/>
      <c r="BN123" s="45"/>
      <c r="BO123" s="45"/>
      <c r="BP123" s="45"/>
      <c r="BQ123" s="45"/>
      <c r="BR123" s="45"/>
      <c r="BS123" s="45"/>
      <c r="BT123" s="55"/>
      <c r="BU123" s="56"/>
      <c r="BV123" s="56"/>
      <c r="BW123" s="45"/>
      <c r="BX123" s="45"/>
    </row>
    <row r="124" spans="1:76" ht="15.75" customHeight="1">
      <c r="A124" s="43"/>
      <c r="B124" s="43"/>
      <c r="C124" s="44"/>
      <c r="D124" s="44"/>
      <c r="E124" s="44"/>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45"/>
      <c r="AP124" s="45"/>
      <c r="AQ124" s="45"/>
      <c r="AR124" s="45"/>
      <c r="AS124" s="45"/>
      <c r="AT124" s="45"/>
      <c r="AU124" s="45"/>
      <c r="AV124" s="45"/>
      <c r="AW124" s="45"/>
      <c r="AX124" s="45"/>
      <c r="AY124" s="45"/>
      <c r="AZ124" s="45"/>
      <c r="BA124" s="45"/>
      <c r="BB124" s="45"/>
      <c r="BC124" s="45"/>
      <c r="BD124" s="45"/>
      <c r="BE124" s="45"/>
      <c r="BF124" s="45"/>
      <c r="BG124" s="45"/>
      <c r="BH124" s="45"/>
      <c r="BI124" s="45"/>
      <c r="BJ124" s="45"/>
      <c r="BK124" s="45"/>
      <c r="BL124" s="45"/>
      <c r="BM124" s="45"/>
      <c r="BN124" s="45"/>
      <c r="BO124" s="45"/>
      <c r="BP124" s="45"/>
      <c r="BQ124" s="45"/>
      <c r="BR124" s="45"/>
      <c r="BS124" s="45"/>
      <c r="BT124" s="55"/>
      <c r="BU124" s="56"/>
      <c r="BV124" s="56"/>
      <c r="BW124" s="45"/>
      <c r="BX124" s="45"/>
    </row>
    <row r="125" spans="1:76" ht="15.75" customHeight="1">
      <c r="A125" s="43"/>
      <c r="B125" s="43"/>
      <c r="C125" s="44"/>
      <c r="D125" s="44"/>
      <c r="E125" s="44"/>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45"/>
      <c r="AP125" s="45"/>
      <c r="AQ125" s="45"/>
      <c r="AR125" s="45"/>
      <c r="AS125" s="45"/>
      <c r="AT125" s="45"/>
      <c r="AU125" s="45"/>
      <c r="AV125" s="45"/>
      <c r="AW125" s="45"/>
      <c r="AX125" s="45"/>
      <c r="AY125" s="45"/>
      <c r="AZ125" s="45"/>
      <c r="BA125" s="45"/>
      <c r="BB125" s="45"/>
      <c r="BC125" s="45"/>
      <c r="BD125" s="45"/>
      <c r="BE125" s="45"/>
      <c r="BF125" s="45"/>
      <c r="BG125" s="45"/>
      <c r="BH125" s="45"/>
      <c r="BI125" s="45"/>
      <c r="BJ125" s="45"/>
      <c r="BK125" s="45"/>
      <c r="BL125" s="45"/>
      <c r="BM125" s="45"/>
      <c r="BN125" s="45"/>
      <c r="BO125" s="45"/>
      <c r="BP125" s="45"/>
      <c r="BQ125" s="45"/>
      <c r="BR125" s="45"/>
      <c r="BS125" s="45"/>
      <c r="BT125" s="55"/>
      <c r="BU125" s="56"/>
      <c r="BV125" s="56"/>
      <c r="BW125" s="45"/>
      <c r="BX125" s="45"/>
    </row>
    <row r="126" spans="1:76" ht="15.75" customHeight="1">
      <c r="A126" s="43"/>
      <c r="B126" s="43"/>
      <c r="C126" s="44"/>
      <c r="D126" s="44"/>
      <c r="E126" s="44"/>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45"/>
      <c r="BE126" s="45"/>
      <c r="BF126" s="45"/>
      <c r="BG126" s="45"/>
      <c r="BH126" s="45"/>
      <c r="BI126" s="45"/>
      <c r="BJ126" s="45"/>
      <c r="BK126" s="45"/>
      <c r="BL126" s="45"/>
      <c r="BM126" s="45"/>
      <c r="BN126" s="45"/>
      <c r="BO126" s="45"/>
      <c r="BP126" s="45"/>
      <c r="BQ126" s="45"/>
      <c r="BR126" s="45"/>
      <c r="BS126" s="45"/>
      <c r="BT126" s="55"/>
      <c r="BU126" s="56"/>
      <c r="BV126" s="56"/>
      <c r="BW126" s="45"/>
      <c r="BX126" s="45"/>
    </row>
    <row r="127" spans="1:76" ht="15.75" customHeight="1">
      <c r="A127" s="43"/>
      <c r="B127" s="43"/>
      <c r="C127" s="44"/>
      <c r="D127" s="44"/>
      <c r="E127" s="44"/>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45"/>
      <c r="BE127" s="45"/>
      <c r="BF127" s="45"/>
      <c r="BG127" s="45"/>
      <c r="BH127" s="45"/>
      <c r="BI127" s="45"/>
      <c r="BJ127" s="45"/>
      <c r="BK127" s="45"/>
      <c r="BL127" s="45"/>
      <c r="BM127" s="45"/>
      <c r="BN127" s="45"/>
      <c r="BO127" s="45"/>
      <c r="BP127" s="45"/>
      <c r="BQ127" s="45"/>
      <c r="BR127" s="45"/>
      <c r="BS127" s="45"/>
      <c r="BT127" s="55"/>
      <c r="BU127" s="56"/>
      <c r="BV127" s="56"/>
      <c r="BW127" s="45"/>
      <c r="BX127" s="45"/>
    </row>
    <row r="128" spans="1:76" ht="15.75" customHeight="1">
      <c r="A128" s="43"/>
      <c r="B128" s="43"/>
      <c r="C128" s="44"/>
      <c r="D128" s="44"/>
      <c r="E128" s="44"/>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45"/>
      <c r="BE128" s="45"/>
      <c r="BF128" s="45"/>
      <c r="BG128" s="45"/>
      <c r="BH128" s="45"/>
      <c r="BI128" s="45"/>
      <c r="BJ128" s="45"/>
      <c r="BK128" s="45"/>
      <c r="BL128" s="45"/>
      <c r="BM128" s="45"/>
      <c r="BN128" s="45"/>
      <c r="BO128" s="45"/>
      <c r="BP128" s="45"/>
      <c r="BQ128" s="45"/>
      <c r="BR128" s="45"/>
      <c r="BS128" s="45"/>
      <c r="BT128" s="55"/>
      <c r="BU128" s="56"/>
      <c r="BV128" s="56"/>
      <c r="BW128" s="45"/>
      <c r="BX128" s="45"/>
    </row>
    <row r="129" spans="1:76" ht="15.75" customHeight="1">
      <c r="A129" s="43"/>
      <c r="B129" s="43"/>
      <c r="C129" s="44"/>
      <c r="D129" s="44"/>
      <c r="E129" s="44"/>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45"/>
      <c r="BE129" s="45"/>
      <c r="BF129" s="45"/>
      <c r="BG129" s="45"/>
      <c r="BH129" s="45"/>
      <c r="BI129" s="45"/>
      <c r="BJ129" s="45"/>
      <c r="BK129" s="45"/>
      <c r="BL129" s="45"/>
      <c r="BM129" s="45"/>
      <c r="BN129" s="45"/>
      <c r="BO129" s="45"/>
      <c r="BP129" s="45"/>
      <c r="BQ129" s="45"/>
      <c r="BR129" s="45"/>
      <c r="BS129" s="45"/>
      <c r="BT129" s="55"/>
      <c r="BU129" s="56"/>
      <c r="BV129" s="56"/>
      <c r="BW129" s="45"/>
      <c r="BX129" s="45"/>
    </row>
    <row r="130" spans="1:76" ht="15.75" customHeight="1">
      <c r="A130" s="43"/>
      <c r="B130" s="43"/>
      <c r="C130" s="44"/>
      <c r="D130" s="44"/>
      <c r="E130" s="44"/>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45"/>
      <c r="BO130" s="45"/>
      <c r="BP130" s="45"/>
      <c r="BQ130" s="45"/>
      <c r="BR130" s="45"/>
      <c r="BS130" s="45"/>
      <c r="BT130" s="55"/>
      <c r="BU130" s="56"/>
      <c r="BV130" s="56"/>
      <c r="BW130" s="45"/>
      <c r="BX130" s="45"/>
    </row>
    <row r="131" spans="1:76" ht="15.75" customHeight="1">
      <c r="A131" s="43"/>
      <c r="B131" s="43"/>
      <c r="C131" s="44"/>
      <c r="D131" s="44"/>
      <c r="E131" s="44"/>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55"/>
      <c r="BU131" s="56"/>
      <c r="BV131" s="56"/>
      <c r="BW131" s="45"/>
      <c r="BX131" s="45"/>
    </row>
    <row r="132" spans="1:76" ht="15.75" customHeight="1">
      <c r="A132" s="43"/>
      <c r="B132" s="43"/>
      <c r="C132" s="44"/>
      <c r="D132" s="44"/>
      <c r="E132" s="44"/>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55"/>
      <c r="BU132" s="56"/>
      <c r="BV132" s="56"/>
      <c r="BW132" s="45"/>
      <c r="BX132" s="45"/>
    </row>
    <row r="133" spans="1:76" ht="15.75" customHeight="1">
      <c r="A133" s="43"/>
      <c r="B133" s="43"/>
      <c r="C133" s="44"/>
      <c r="D133" s="44"/>
      <c r="E133" s="44"/>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55"/>
      <c r="BU133" s="56"/>
      <c r="BV133" s="56"/>
      <c r="BW133" s="45"/>
      <c r="BX133" s="45"/>
    </row>
    <row r="134" spans="1:76" ht="15.75" customHeight="1">
      <c r="A134" s="43"/>
      <c r="B134" s="43"/>
      <c r="C134" s="44"/>
      <c r="D134" s="44"/>
      <c r="E134" s="44"/>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55"/>
      <c r="BU134" s="56"/>
      <c r="BV134" s="56"/>
      <c r="BW134" s="45"/>
      <c r="BX134" s="45"/>
    </row>
    <row r="135" spans="1:76" ht="15.75" customHeight="1">
      <c r="A135" s="43"/>
      <c r="B135" s="43"/>
      <c r="C135" s="44"/>
      <c r="D135" s="44"/>
      <c r="E135" s="44"/>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55"/>
      <c r="BU135" s="56"/>
      <c r="BV135" s="56"/>
      <c r="BW135" s="45"/>
      <c r="BX135" s="45"/>
    </row>
    <row r="136" spans="1:76" ht="15.75" customHeight="1">
      <c r="A136" s="43"/>
      <c r="B136" s="43"/>
      <c r="C136" s="44"/>
      <c r="D136" s="44"/>
      <c r="E136" s="44"/>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45"/>
      <c r="BO136" s="45"/>
      <c r="BP136" s="45"/>
      <c r="BQ136" s="45"/>
      <c r="BR136" s="45"/>
      <c r="BS136" s="45"/>
      <c r="BT136" s="55"/>
      <c r="BU136" s="56"/>
      <c r="BV136" s="56"/>
      <c r="BW136" s="45"/>
      <c r="BX136" s="45"/>
    </row>
    <row r="137" spans="1:76" ht="15.75" customHeight="1">
      <c r="A137" s="43"/>
      <c r="B137" s="43"/>
      <c r="C137" s="44"/>
      <c r="D137" s="44"/>
      <c r="E137" s="44"/>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55"/>
      <c r="BU137" s="56"/>
      <c r="BV137" s="56"/>
      <c r="BW137" s="45"/>
      <c r="BX137" s="45"/>
    </row>
    <row r="138" spans="1:76" ht="15.75" customHeight="1">
      <c r="A138" s="43"/>
      <c r="B138" s="43"/>
      <c r="C138" s="44"/>
      <c r="D138" s="44"/>
      <c r="E138" s="44"/>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5"/>
      <c r="BB138" s="45"/>
      <c r="BC138" s="45"/>
      <c r="BD138" s="45"/>
      <c r="BE138" s="45"/>
      <c r="BF138" s="45"/>
      <c r="BG138" s="45"/>
      <c r="BH138" s="45"/>
      <c r="BI138" s="45"/>
      <c r="BJ138" s="45"/>
      <c r="BK138" s="45"/>
      <c r="BL138" s="45"/>
      <c r="BM138" s="45"/>
      <c r="BN138" s="45"/>
      <c r="BO138" s="45"/>
      <c r="BP138" s="45"/>
      <c r="BQ138" s="45"/>
      <c r="BR138" s="45"/>
      <c r="BS138" s="45"/>
      <c r="BT138" s="55"/>
      <c r="BU138" s="56"/>
      <c r="BV138" s="56"/>
      <c r="BW138" s="45"/>
      <c r="BX138" s="45"/>
    </row>
    <row r="139" spans="1:76" ht="15.75" customHeight="1">
      <c r="A139" s="43"/>
      <c r="B139" s="43"/>
      <c r="C139" s="44"/>
      <c r="D139" s="44"/>
      <c r="E139" s="44"/>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55"/>
      <c r="BU139" s="56"/>
      <c r="BV139" s="56"/>
      <c r="BW139" s="45"/>
      <c r="BX139" s="45"/>
    </row>
    <row r="140" spans="1:76" ht="15.75" customHeight="1">
      <c r="A140" s="43"/>
      <c r="B140" s="43"/>
      <c r="C140" s="44"/>
      <c r="D140" s="44"/>
      <c r="E140" s="44"/>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55"/>
      <c r="BU140" s="56"/>
      <c r="BV140" s="56"/>
      <c r="BW140" s="45"/>
      <c r="BX140" s="45"/>
    </row>
    <row r="141" spans="1:76" ht="15.75" customHeight="1">
      <c r="A141" s="43"/>
      <c r="B141" s="43"/>
      <c r="C141" s="44"/>
      <c r="D141" s="44"/>
      <c r="E141" s="44"/>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55"/>
      <c r="BU141" s="56"/>
      <c r="BV141" s="56"/>
      <c r="BW141" s="45"/>
      <c r="BX141" s="45"/>
    </row>
    <row r="142" spans="1:76" ht="15.75" customHeight="1">
      <c r="A142" s="43"/>
      <c r="B142" s="43"/>
      <c r="C142" s="44"/>
      <c r="D142" s="44"/>
      <c r="E142" s="44"/>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55"/>
      <c r="BU142" s="56"/>
      <c r="BV142" s="56"/>
      <c r="BW142" s="45"/>
      <c r="BX142" s="45"/>
    </row>
    <row r="143" spans="1:76" ht="15.75" customHeight="1">
      <c r="A143" s="43"/>
      <c r="B143" s="43"/>
      <c r="C143" s="44"/>
      <c r="D143" s="44"/>
      <c r="E143" s="44"/>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55"/>
      <c r="BU143" s="56"/>
      <c r="BV143" s="56"/>
      <c r="BW143" s="45"/>
      <c r="BX143" s="45"/>
    </row>
    <row r="144" spans="1:76" ht="15.75" customHeight="1">
      <c r="A144" s="43"/>
      <c r="B144" s="43"/>
      <c r="C144" s="44"/>
      <c r="D144" s="44"/>
      <c r="E144" s="44"/>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55"/>
      <c r="BU144" s="56"/>
      <c r="BV144" s="56"/>
      <c r="BW144" s="45"/>
      <c r="BX144" s="45"/>
    </row>
    <row r="145" spans="1:76" ht="15.75" customHeight="1">
      <c r="A145" s="43"/>
      <c r="B145" s="43"/>
      <c r="C145" s="44"/>
      <c r="D145" s="44"/>
      <c r="E145" s="44"/>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55"/>
      <c r="BU145" s="56"/>
      <c r="BV145" s="56"/>
      <c r="BW145" s="45"/>
      <c r="BX145" s="45"/>
    </row>
    <row r="146" spans="1:76" ht="15.75" customHeight="1">
      <c r="A146" s="43"/>
      <c r="B146" s="43"/>
      <c r="C146" s="44"/>
      <c r="D146" s="44"/>
      <c r="E146" s="44"/>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55"/>
      <c r="BU146" s="56"/>
      <c r="BV146" s="56"/>
      <c r="BW146" s="45"/>
      <c r="BX146" s="45"/>
    </row>
    <row r="147" spans="1:76" ht="15.75" customHeight="1">
      <c r="A147" s="43"/>
      <c r="B147" s="43"/>
      <c r="C147" s="44"/>
      <c r="D147" s="44"/>
      <c r="E147" s="44"/>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55"/>
      <c r="BU147" s="56"/>
      <c r="BV147" s="56"/>
      <c r="BW147" s="45"/>
      <c r="BX147" s="45"/>
    </row>
    <row r="148" spans="1:76" ht="15.75" customHeight="1">
      <c r="A148" s="43"/>
      <c r="B148" s="43"/>
      <c r="C148" s="44"/>
      <c r="D148" s="44"/>
      <c r="E148" s="44"/>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55"/>
      <c r="BU148" s="56"/>
      <c r="BV148" s="56"/>
      <c r="BW148" s="45"/>
      <c r="BX148" s="45"/>
    </row>
    <row r="149" spans="1:76" ht="15.75" customHeight="1">
      <c r="A149" s="43"/>
      <c r="B149" s="43"/>
      <c r="C149" s="44"/>
      <c r="D149" s="44"/>
      <c r="E149" s="44"/>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55"/>
      <c r="BU149" s="56"/>
      <c r="BV149" s="56"/>
      <c r="BW149" s="45"/>
      <c r="BX149" s="45"/>
    </row>
    <row r="150" spans="1:76" ht="15.75" customHeight="1">
      <c r="A150" s="43"/>
      <c r="B150" s="43"/>
      <c r="C150" s="44"/>
      <c r="D150" s="44"/>
      <c r="E150" s="44"/>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55"/>
      <c r="BU150" s="56"/>
      <c r="BV150" s="56"/>
      <c r="BW150" s="45"/>
      <c r="BX150" s="45"/>
    </row>
    <row r="151" spans="1:76" ht="15.75" customHeight="1">
      <c r="A151" s="43"/>
      <c r="B151" s="43"/>
      <c r="C151" s="44"/>
      <c r="D151" s="44"/>
      <c r="E151" s="44"/>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55"/>
      <c r="BU151" s="56"/>
      <c r="BV151" s="56"/>
      <c r="BW151" s="45"/>
      <c r="BX151" s="45"/>
    </row>
    <row r="152" spans="1:76" ht="15.75" customHeight="1">
      <c r="A152" s="43"/>
      <c r="B152" s="43"/>
      <c r="C152" s="44"/>
      <c r="D152" s="44"/>
      <c r="E152" s="44"/>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55"/>
      <c r="BU152" s="56"/>
      <c r="BV152" s="56"/>
      <c r="BW152" s="45"/>
      <c r="BX152" s="45"/>
    </row>
    <row r="153" spans="1:76" ht="15.75" customHeight="1">
      <c r="A153" s="43"/>
      <c r="B153" s="43"/>
      <c r="C153" s="44"/>
      <c r="D153" s="44"/>
      <c r="E153" s="44"/>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55"/>
      <c r="BU153" s="56"/>
      <c r="BV153" s="56"/>
      <c r="BW153" s="45"/>
      <c r="BX153" s="45"/>
    </row>
    <row r="154" spans="1:76" ht="15.75" customHeight="1">
      <c r="A154" s="43"/>
      <c r="B154" s="43"/>
      <c r="C154" s="44"/>
      <c r="D154" s="44"/>
      <c r="E154" s="44"/>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55"/>
      <c r="BU154" s="56"/>
      <c r="BV154" s="56"/>
      <c r="BW154" s="45"/>
      <c r="BX154" s="45"/>
    </row>
    <row r="155" spans="1:76" ht="15.75" customHeight="1">
      <c r="A155" s="43"/>
      <c r="B155" s="43"/>
      <c r="C155" s="44"/>
      <c r="D155" s="44"/>
      <c r="E155" s="44"/>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55"/>
      <c r="BU155" s="56"/>
      <c r="BV155" s="56"/>
      <c r="BW155" s="45"/>
      <c r="BX155" s="45"/>
    </row>
    <row r="156" spans="1:76" ht="15.75" customHeight="1">
      <c r="A156" s="43"/>
      <c r="B156" s="43"/>
      <c r="C156" s="44"/>
      <c r="D156" s="44"/>
      <c r="E156" s="44"/>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55"/>
      <c r="BU156" s="56"/>
      <c r="BV156" s="56"/>
      <c r="BW156" s="45"/>
      <c r="BX156" s="45"/>
    </row>
    <row r="157" spans="1:76" ht="15.75" customHeight="1">
      <c r="A157" s="43"/>
      <c r="B157" s="43"/>
      <c r="C157" s="44"/>
      <c r="D157" s="44"/>
      <c r="E157" s="44"/>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55"/>
      <c r="BU157" s="56"/>
      <c r="BV157" s="56"/>
      <c r="BW157" s="45"/>
      <c r="BX157" s="45"/>
    </row>
    <row r="158" spans="1:76" ht="15.75" customHeight="1">
      <c r="A158" s="43"/>
      <c r="B158" s="43"/>
      <c r="C158" s="44"/>
      <c r="D158" s="44"/>
      <c r="E158" s="44"/>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55"/>
      <c r="BU158" s="56"/>
      <c r="BV158" s="56"/>
      <c r="BW158" s="45"/>
      <c r="BX158" s="45"/>
    </row>
    <row r="159" spans="1:76" ht="15.75" customHeight="1">
      <c r="A159" s="43"/>
      <c r="B159" s="43"/>
      <c r="C159" s="44"/>
      <c r="D159" s="44"/>
      <c r="E159" s="44"/>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55"/>
      <c r="BU159" s="56"/>
      <c r="BV159" s="56"/>
      <c r="BW159" s="45"/>
      <c r="BX159" s="45"/>
    </row>
    <row r="160" spans="1:76" ht="15.75" customHeight="1">
      <c r="A160" s="43"/>
      <c r="B160" s="43"/>
      <c r="C160" s="44"/>
      <c r="D160" s="44"/>
      <c r="E160" s="44"/>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55"/>
      <c r="BU160" s="56"/>
      <c r="BV160" s="56"/>
      <c r="BW160" s="45"/>
      <c r="BX160" s="45"/>
    </row>
    <row r="161" spans="1:76" ht="15.75" customHeight="1">
      <c r="A161" s="43"/>
      <c r="B161" s="43"/>
      <c r="C161" s="44"/>
      <c r="D161" s="44"/>
      <c r="E161" s="44"/>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55"/>
      <c r="BU161" s="56"/>
      <c r="BV161" s="56"/>
      <c r="BW161" s="45"/>
      <c r="BX161" s="45"/>
    </row>
    <row r="162" spans="1:76" ht="15.75" customHeight="1">
      <c r="A162" s="43"/>
      <c r="B162" s="43"/>
      <c r="C162" s="44"/>
      <c r="D162" s="44"/>
      <c r="E162" s="44"/>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55"/>
      <c r="BU162" s="56"/>
      <c r="BV162" s="56"/>
      <c r="BW162" s="45"/>
      <c r="BX162" s="45"/>
    </row>
    <row r="163" spans="1:76" ht="15.75" customHeight="1">
      <c r="A163" s="43"/>
      <c r="B163" s="43"/>
      <c r="C163" s="44"/>
      <c r="D163" s="44"/>
      <c r="E163" s="44"/>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55"/>
      <c r="BU163" s="56"/>
      <c r="BV163" s="56"/>
      <c r="BW163" s="45"/>
      <c r="BX163" s="45"/>
    </row>
    <row r="164" spans="1:76" ht="15.75" customHeight="1">
      <c r="A164" s="43"/>
      <c r="B164" s="43"/>
      <c r="C164" s="44"/>
      <c r="D164" s="44"/>
      <c r="E164" s="44"/>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55"/>
      <c r="BU164" s="56"/>
      <c r="BV164" s="56"/>
      <c r="BW164" s="45"/>
      <c r="BX164" s="45"/>
    </row>
    <row r="165" spans="1:76" ht="15.75" customHeight="1">
      <c r="A165" s="43"/>
      <c r="B165" s="43"/>
      <c r="C165" s="44"/>
      <c r="D165" s="44"/>
      <c r="E165" s="44"/>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55"/>
      <c r="BU165" s="56"/>
      <c r="BV165" s="56"/>
      <c r="BW165" s="45"/>
      <c r="BX165" s="45"/>
    </row>
    <row r="166" spans="1:76" ht="15.75" customHeight="1">
      <c r="A166" s="43"/>
      <c r="B166" s="43"/>
      <c r="C166" s="44"/>
      <c r="D166" s="44"/>
      <c r="E166" s="44"/>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55"/>
      <c r="BU166" s="56"/>
      <c r="BV166" s="56"/>
      <c r="BW166" s="45"/>
      <c r="BX166" s="45"/>
    </row>
    <row r="167" spans="1:76" ht="15.75" customHeight="1">
      <c r="A167" s="43"/>
      <c r="B167" s="43"/>
      <c r="C167" s="44"/>
      <c r="D167" s="44"/>
      <c r="E167" s="44"/>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55"/>
      <c r="BU167" s="56"/>
      <c r="BV167" s="56"/>
      <c r="BW167" s="45"/>
      <c r="BX167" s="45"/>
    </row>
    <row r="168" spans="1:76" ht="15.75" customHeight="1">
      <c r="A168" s="43"/>
      <c r="B168" s="43"/>
      <c r="C168" s="44"/>
      <c r="D168" s="44"/>
      <c r="E168" s="44"/>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55"/>
      <c r="BU168" s="56"/>
      <c r="BV168" s="56"/>
      <c r="BW168" s="45"/>
      <c r="BX168" s="45"/>
    </row>
    <row r="169" spans="1:76" ht="15.75" customHeight="1">
      <c r="A169" s="43"/>
      <c r="B169" s="43"/>
      <c r="C169" s="44"/>
      <c r="D169" s="44"/>
      <c r="E169" s="44"/>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55"/>
      <c r="BU169" s="56"/>
      <c r="BV169" s="56"/>
      <c r="BW169" s="45"/>
      <c r="BX169" s="45"/>
    </row>
    <row r="170" spans="1:76" ht="15.75" customHeight="1">
      <c r="A170" s="43"/>
      <c r="B170" s="43"/>
      <c r="C170" s="44"/>
      <c r="D170" s="44"/>
      <c r="E170" s="44"/>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55"/>
      <c r="BU170" s="56"/>
      <c r="BV170" s="56"/>
      <c r="BW170" s="45"/>
      <c r="BX170" s="45"/>
    </row>
    <row r="171" spans="1:76" ht="15.75" customHeight="1">
      <c r="A171" s="43"/>
      <c r="B171" s="43"/>
      <c r="C171" s="44"/>
      <c r="D171" s="44"/>
      <c r="E171" s="44"/>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55"/>
      <c r="BU171" s="56"/>
      <c r="BV171" s="56"/>
      <c r="BW171" s="45"/>
      <c r="BX171" s="45"/>
    </row>
    <row r="172" spans="1:76" ht="15.75" customHeight="1">
      <c r="A172" s="43"/>
      <c r="B172" s="43"/>
      <c r="C172" s="44"/>
      <c r="D172" s="44"/>
      <c r="E172" s="44"/>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55"/>
      <c r="BU172" s="56"/>
      <c r="BV172" s="56"/>
      <c r="BW172" s="45"/>
      <c r="BX172" s="45"/>
    </row>
    <row r="173" spans="1:76" ht="15.75" customHeight="1">
      <c r="A173" s="43"/>
      <c r="B173" s="43"/>
      <c r="C173" s="44"/>
      <c r="D173" s="44"/>
      <c r="E173" s="44"/>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55"/>
      <c r="BU173" s="56"/>
      <c r="BV173" s="56"/>
      <c r="BW173" s="45"/>
      <c r="BX173" s="45"/>
    </row>
    <row r="174" spans="1:76" ht="15.75" customHeight="1">
      <c r="A174" s="43"/>
      <c r="B174" s="43"/>
      <c r="C174" s="44"/>
      <c r="D174" s="44"/>
      <c r="E174" s="44"/>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55"/>
      <c r="BU174" s="56"/>
      <c r="BV174" s="56"/>
      <c r="BW174" s="45"/>
      <c r="BX174" s="45"/>
    </row>
    <row r="175" spans="1:76" ht="15.75" customHeight="1">
      <c r="A175" s="43"/>
      <c r="B175" s="43"/>
      <c r="C175" s="44"/>
      <c r="D175" s="44"/>
      <c r="E175" s="44"/>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55"/>
      <c r="BU175" s="56"/>
      <c r="BV175" s="56"/>
      <c r="BW175" s="45"/>
      <c r="BX175" s="45"/>
    </row>
    <row r="176" spans="1:76" ht="15.75" customHeight="1">
      <c r="A176" s="43"/>
      <c r="B176" s="43"/>
      <c r="C176" s="44"/>
      <c r="D176" s="44"/>
      <c r="E176" s="44"/>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55"/>
      <c r="BU176" s="56"/>
      <c r="BV176" s="56"/>
      <c r="BW176" s="45"/>
      <c r="BX176" s="45"/>
    </row>
    <row r="177" spans="1:76" ht="15.75" customHeight="1">
      <c r="A177" s="43"/>
      <c r="B177" s="43"/>
      <c r="C177" s="44"/>
      <c r="D177" s="44"/>
      <c r="E177" s="44"/>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55"/>
      <c r="BU177" s="56"/>
      <c r="BV177" s="56"/>
      <c r="BW177" s="45"/>
      <c r="BX177" s="45"/>
    </row>
    <row r="178" spans="1:76" ht="15.75" customHeight="1">
      <c r="A178" s="43"/>
      <c r="B178" s="43"/>
      <c r="C178" s="44"/>
      <c r="D178" s="44"/>
      <c r="E178" s="44"/>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55"/>
      <c r="BU178" s="56"/>
      <c r="BV178" s="56"/>
      <c r="BW178" s="45"/>
      <c r="BX178" s="45"/>
    </row>
    <row r="179" spans="1:76" ht="15.75" customHeight="1">
      <c r="A179" s="43"/>
      <c r="B179" s="43"/>
      <c r="C179" s="44"/>
      <c r="D179" s="44"/>
      <c r="E179" s="44"/>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55"/>
      <c r="BU179" s="56"/>
      <c r="BV179" s="56"/>
      <c r="BW179" s="45"/>
      <c r="BX179" s="45"/>
    </row>
    <row r="180" spans="1:76" ht="15.75" customHeight="1">
      <c r="A180" s="43"/>
      <c r="B180" s="43"/>
      <c r="C180" s="44"/>
      <c r="D180" s="44"/>
      <c r="E180" s="44"/>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55"/>
      <c r="BU180" s="56"/>
      <c r="BV180" s="56"/>
      <c r="BW180" s="45"/>
      <c r="BX180" s="45"/>
    </row>
    <row r="181" spans="1:76" ht="15.75" customHeight="1">
      <c r="A181" s="43"/>
      <c r="B181" s="43"/>
      <c r="C181" s="44"/>
      <c r="D181" s="44"/>
      <c r="E181" s="44"/>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55"/>
      <c r="BU181" s="56"/>
      <c r="BV181" s="56"/>
      <c r="BW181" s="45"/>
      <c r="BX181" s="45"/>
    </row>
    <row r="182" spans="1:76" ht="15.75" customHeight="1">
      <c r="A182" s="43"/>
      <c r="B182" s="43"/>
      <c r="C182" s="44"/>
      <c r="D182" s="44"/>
      <c r="E182" s="44"/>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55"/>
      <c r="BU182" s="56"/>
      <c r="BV182" s="56"/>
      <c r="BW182" s="45"/>
      <c r="BX182" s="45"/>
    </row>
    <row r="183" spans="1:76" ht="15.75" customHeight="1">
      <c r="A183" s="43"/>
      <c r="B183" s="43"/>
      <c r="C183" s="44"/>
      <c r="D183" s="44"/>
      <c r="E183" s="44"/>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55"/>
      <c r="BU183" s="56"/>
      <c r="BV183" s="56"/>
      <c r="BW183" s="45"/>
      <c r="BX183" s="45"/>
    </row>
    <row r="184" spans="1:76" ht="15.75" customHeight="1">
      <c r="A184" s="43"/>
      <c r="B184" s="43"/>
      <c r="C184" s="44"/>
      <c r="D184" s="44"/>
      <c r="E184" s="44"/>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55"/>
      <c r="BU184" s="56"/>
      <c r="BV184" s="56"/>
      <c r="BW184" s="45"/>
      <c r="BX184" s="45"/>
    </row>
    <row r="185" spans="1:76" ht="15.75" customHeight="1">
      <c r="A185" s="43"/>
      <c r="B185" s="43"/>
      <c r="C185" s="44"/>
      <c r="D185" s="44"/>
      <c r="E185" s="44"/>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55"/>
      <c r="BU185" s="56"/>
      <c r="BV185" s="56"/>
      <c r="BW185" s="45"/>
      <c r="BX185" s="45"/>
    </row>
    <row r="186" spans="1:76" ht="15.75" customHeight="1">
      <c r="A186" s="43"/>
      <c r="B186" s="43"/>
      <c r="C186" s="44"/>
      <c r="D186" s="44"/>
      <c r="E186" s="44"/>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55"/>
      <c r="BU186" s="56"/>
      <c r="BV186" s="56"/>
      <c r="BW186" s="45"/>
      <c r="BX186" s="45"/>
    </row>
    <row r="187" spans="1:76" ht="15.75" customHeight="1">
      <c r="A187" s="43"/>
      <c r="B187" s="43"/>
      <c r="C187" s="44"/>
      <c r="D187" s="44"/>
      <c r="E187" s="44"/>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55"/>
      <c r="BU187" s="56"/>
      <c r="BV187" s="56"/>
      <c r="BW187" s="45"/>
      <c r="BX187" s="45"/>
    </row>
    <row r="188" spans="1:76" ht="15.75" customHeight="1">
      <c r="A188" s="43"/>
      <c r="B188" s="43"/>
      <c r="C188" s="44"/>
      <c r="D188" s="44"/>
      <c r="E188" s="44"/>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55"/>
      <c r="BU188" s="56"/>
      <c r="BV188" s="56"/>
      <c r="BW188" s="45"/>
      <c r="BX188" s="45"/>
    </row>
    <row r="189" spans="1:76" ht="15.75" customHeight="1">
      <c r="A189" s="43"/>
      <c r="B189" s="43"/>
      <c r="C189" s="44"/>
      <c r="D189" s="44"/>
      <c r="E189" s="44"/>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55"/>
      <c r="BU189" s="56"/>
      <c r="BV189" s="56"/>
      <c r="BW189" s="45"/>
      <c r="BX189" s="45"/>
    </row>
    <row r="190" spans="1:76" ht="15.75" customHeight="1">
      <c r="A190" s="43"/>
      <c r="B190" s="43"/>
      <c r="C190" s="44"/>
      <c r="D190" s="44"/>
      <c r="E190" s="44"/>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55"/>
      <c r="BU190" s="56"/>
      <c r="BV190" s="56"/>
      <c r="BW190" s="45"/>
      <c r="BX190" s="45"/>
    </row>
    <row r="191" spans="1:76" ht="15.75" customHeight="1">
      <c r="A191" s="43"/>
      <c r="B191" s="43"/>
      <c r="C191" s="44"/>
      <c r="D191" s="44"/>
      <c r="E191" s="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55"/>
      <c r="BU191" s="56"/>
      <c r="BV191" s="56"/>
      <c r="BW191" s="45"/>
      <c r="BX191" s="45"/>
    </row>
    <row r="192" spans="1:76" ht="15.75" customHeight="1">
      <c r="A192" s="43"/>
      <c r="B192" s="43"/>
      <c r="C192" s="44"/>
      <c r="D192" s="44"/>
      <c r="E192" s="44"/>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55"/>
      <c r="BU192" s="56"/>
      <c r="BV192" s="56"/>
      <c r="BW192" s="45"/>
      <c r="BX192" s="45"/>
    </row>
    <row r="193" spans="1:76" ht="15.75" customHeight="1">
      <c r="A193" s="43"/>
      <c r="B193" s="43"/>
      <c r="C193" s="44"/>
      <c r="D193" s="44"/>
      <c r="E193" s="44"/>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55"/>
      <c r="BU193" s="56"/>
      <c r="BV193" s="56"/>
      <c r="BW193" s="45"/>
      <c r="BX193" s="45"/>
    </row>
    <row r="194" spans="1:76" ht="15.75" customHeight="1">
      <c r="A194" s="43"/>
      <c r="B194" s="43"/>
      <c r="C194" s="44"/>
      <c r="D194" s="44"/>
      <c r="E194" s="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55"/>
      <c r="BU194" s="56"/>
      <c r="BV194" s="56"/>
      <c r="BW194" s="45"/>
      <c r="BX194" s="45"/>
    </row>
    <row r="195" spans="1:76" ht="15.75" customHeight="1">
      <c r="A195" s="43"/>
      <c r="B195" s="43"/>
      <c r="C195" s="44"/>
      <c r="D195" s="44"/>
      <c r="E195" s="44"/>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55"/>
      <c r="BU195" s="56"/>
      <c r="BV195" s="56"/>
      <c r="BW195" s="45"/>
      <c r="BX195" s="45"/>
    </row>
    <row r="196" spans="1:76" ht="15.75" customHeight="1">
      <c r="A196" s="43"/>
      <c r="B196" s="43"/>
      <c r="C196" s="44"/>
      <c r="D196" s="44"/>
      <c r="E196" s="44"/>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55"/>
      <c r="BU196" s="56"/>
      <c r="BV196" s="56"/>
      <c r="BW196" s="45"/>
      <c r="BX196" s="45"/>
    </row>
    <row r="197" spans="1:76" ht="15.75" customHeight="1">
      <c r="A197" s="43"/>
      <c r="B197" s="43"/>
      <c r="C197" s="44"/>
      <c r="D197" s="44"/>
      <c r="E197" s="44"/>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55"/>
      <c r="BU197" s="56"/>
      <c r="BV197" s="56"/>
      <c r="BW197" s="45"/>
      <c r="BX197" s="45"/>
    </row>
    <row r="198" spans="1:76" ht="15.75" customHeight="1">
      <c r="A198" s="43"/>
      <c r="B198" s="43"/>
      <c r="C198" s="44"/>
      <c r="D198" s="44"/>
      <c r="E198" s="44"/>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55"/>
      <c r="BU198" s="56"/>
      <c r="BV198" s="56"/>
      <c r="BW198" s="45"/>
      <c r="BX198" s="45"/>
    </row>
    <row r="199" spans="1:76" ht="15.75" customHeight="1">
      <c r="A199" s="43"/>
      <c r="B199" s="43"/>
      <c r="C199" s="44"/>
      <c r="D199" s="44"/>
      <c r="E199" s="44"/>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55"/>
      <c r="BU199" s="56"/>
      <c r="BV199" s="56"/>
      <c r="BW199" s="45"/>
      <c r="BX199" s="45"/>
    </row>
    <row r="200" spans="1:76" ht="15.75" customHeight="1">
      <c r="A200" s="43"/>
      <c r="B200" s="43"/>
      <c r="C200" s="44"/>
      <c r="D200" s="44"/>
      <c r="E200" s="44"/>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55"/>
      <c r="BU200" s="56"/>
      <c r="BV200" s="56"/>
      <c r="BW200" s="45"/>
      <c r="BX200" s="45"/>
    </row>
    <row r="201" spans="1:76" ht="15.75" customHeight="1">
      <c r="A201" s="43"/>
      <c r="B201" s="43"/>
      <c r="C201" s="44"/>
      <c r="D201" s="44"/>
      <c r="E201" s="44"/>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55"/>
      <c r="BU201" s="56"/>
      <c r="BV201" s="56"/>
      <c r="BW201" s="45"/>
      <c r="BX201" s="45"/>
    </row>
    <row r="202" spans="1:76" ht="15.75" customHeight="1">
      <c r="A202" s="43"/>
      <c r="B202" s="43"/>
      <c r="C202" s="44"/>
      <c r="D202" s="44"/>
      <c r="E202" s="44"/>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55"/>
      <c r="BU202" s="56"/>
      <c r="BV202" s="56"/>
      <c r="BW202" s="45"/>
      <c r="BX202" s="45"/>
    </row>
    <row r="203" spans="1:76" ht="15.75" customHeight="1">
      <c r="A203" s="43"/>
      <c r="B203" s="43"/>
      <c r="C203" s="44"/>
      <c r="D203" s="44"/>
      <c r="E203" s="44"/>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55"/>
      <c r="BU203" s="56"/>
      <c r="BV203" s="56"/>
      <c r="BW203" s="45"/>
      <c r="BX203" s="45"/>
    </row>
    <row r="204" spans="1:76" ht="15.75" customHeight="1">
      <c r="A204" s="43"/>
      <c r="B204" s="43"/>
      <c r="C204" s="44"/>
      <c r="D204" s="44"/>
      <c r="E204" s="44"/>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55"/>
      <c r="BU204" s="56"/>
      <c r="BV204" s="56"/>
      <c r="BW204" s="45"/>
      <c r="BX204" s="45"/>
    </row>
    <row r="205" spans="1:76" ht="15.75" customHeight="1">
      <c r="A205" s="43"/>
      <c r="B205" s="43"/>
      <c r="C205" s="44"/>
      <c r="D205" s="44"/>
      <c r="E205" s="44"/>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55"/>
      <c r="BU205" s="56"/>
      <c r="BV205" s="56"/>
      <c r="BW205" s="45"/>
      <c r="BX205" s="45"/>
    </row>
    <row r="206" spans="1:76" ht="15.75" customHeight="1">
      <c r="A206" s="43"/>
      <c r="B206" s="43"/>
      <c r="C206" s="44"/>
      <c r="D206" s="44"/>
      <c r="E206" s="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55"/>
      <c r="BU206" s="56"/>
      <c r="BV206" s="56"/>
      <c r="BW206" s="45"/>
      <c r="BX206" s="45"/>
    </row>
    <row r="207" spans="1:76" ht="15.75" customHeight="1">
      <c r="A207" s="43"/>
      <c r="B207" s="43"/>
      <c r="C207" s="44"/>
      <c r="D207" s="44"/>
      <c r="E207" s="44"/>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55"/>
      <c r="BU207" s="56"/>
      <c r="BV207" s="56"/>
      <c r="BW207" s="45"/>
      <c r="BX207" s="45"/>
    </row>
    <row r="208" spans="1:76" ht="15.75" customHeight="1">
      <c r="A208" s="43"/>
      <c r="B208" s="43"/>
      <c r="C208" s="44"/>
      <c r="D208" s="44"/>
      <c r="E208" s="44"/>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55"/>
      <c r="BU208" s="56"/>
      <c r="BV208" s="56"/>
      <c r="BW208" s="45"/>
      <c r="BX208" s="45"/>
    </row>
    <row r="209" spans="1:76" ht="15.75" customHeight="1">
      <c r="A209" s="43"/>
      <c r="B209" s="43"/>
      <c r="C209" s="44"/>
      <c r="D209" s="44"/>
      <c r="E209" s="44"/>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55"/>
      <c r="BU209" s="56"/>
      <c r="BV209" s="56"/>
      <c r="BW209" s="45"/>
      <c r="BX209" s="45"/>
    </row>
    <row r="210" spans="1:76" ht="15.75" customHeight="1">
      <c r="A210" s="43"/>
      <c r="B210" s="43"/>
      <c r="C210" s="44"/>
      <c r="D210" s="44"/>
      <c r="E210" s="44"/>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55"/>
      <c r="BU210" s="56"/>
      <c r="BV210" s="56"/>
      <c r="BW210" s="45"/>
      <c r="BX210" s="45"/>
    </row>
    <row r="211" spans="1:76" ht="15.75" customHeight="1">
      <c r="A211" s="43"/>
      <c r="B211" s="43"/>
      <c r="C211" s="44"/>
      <c r="D211" s="44"/>
      <c r="E211" s="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55"/>
      <c r="BU211" s="56"/>
      <c r="BV211" s="56"/>
      <c r="BW211" s="45"/>
      <c r="BX211" s="45"/>
    </row>
    <row r="212" spans="1:76" ht="15.75" customHeight="1">
      <c r="A212" s="43"/>
      <c r="B212" s="43"/>
      <c r="C212" s="44"/>
      <c r="D212" s="44"/>
      <c r="E212" s="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55"/>
      <c r="BU212" s="56"/>
      <c r="BV212" s="56"/>
      <c r="BW212" s="45"/>
      <c r="BX212" s="45"/>
    </row>
    <row r="213" spans="1:76" ht="15.75" customHeight="1">
      <c r="A213" s="43"/>
      <c r="B213" s="43"/>
      <c r="C213" s="44"/>
      <c r="D213" s="44"/>
      <c r="E213" s="44"/>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55"/>
      <c r="BU213" s="56"/>
      <c r="BV213" s="56"/>
      <c r="BW213" s="45"/>
      <c r="BX213" s="45"/>
    </row>
    <row r="214" spans="1:76" ht="15.75" customHeight="1">
      <c r="A214" s="43"/>
      <c r="B214" s="43"/>
      <c r="C214" s="44"/>
      <c r="D214" s="44"/>
      <c r="E214" s="44"/>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55"/>
      <c r="BU214" s="56"/>
      <c r="BV214" s="56"/>
      <c r="BW214" s="45"/>
      <c r="BX214" s="45"/>
    </row>
    <row r="215" spans="1:76" ht="15.75" customHeight="1">
      <c r="A215" s="43"/>
      <c r="B215" s="43"/>
      <c r="C215" s="44"/>
      <c r="D215" s="44"/>
      <c r="E215" s="44"/>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55"/>
      <c r="BU215" s="56"/>
      <c r="BV215" s="56"/>
      <c r="BW215" s="45"/>
      <c r="BX215" s="45"/>
    </row>
    <row r="216" spans="1:76" ht="15.75" customHeight="1">
      <c r="A216" s="43"/>
      <c r="B216" s="43"/>
      <c r="C216" s="44"/>
      <c r="D216" s="44"/>
      <c r="E216" s="44"/>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55"/>
      <c r="BU216" s="56"/>
      <c r="BV216" s="56"/>
      <c r="BW216" s="45"/>
      <c r="BX216" s="45"/>
    </row>
    <row r="217" spans="1:76" ht="15.75" customHeight="1">
      <c r="A217" s="43"/>
      <c r="B217" s="43"/>
      <c r="C217" s="44"/>
      <c r="D217" s="44"/>
      <c r="E217" s="44"/>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55"/>
      <c r="BU217" s="56"/>
      <c r="BV217" s="56"/>
      <c r="BW217" s="45"/>
      <c r="BX217" s="45"/>
    </row>
    <row r="218" spans="1:76" ht="15.75" customHeight="1">
      <c r="A218" s="43"/>
      <c r="B218" s="43"/>
      <c r="C218" s="44"/>
      <c r="D218" s="44"/>
      <c r="E218" s="44"/>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55"/>
      <c r="BU218" s="56"/>
      <c r="BV218" s="56"/>
      <c r="BW218" s="45"/>
      <c r="BX218" s="45"/>
    </row>
    <row r="219" spans="1:76" ht="15.75" customHeight="1">
      <c r="A219" s="43"/>
      <c r="B219" s="43"/>
      <c r="C219" s="44"/>
      <c r="D219" s="44"/>
      <c r="E219" s="44"/>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55"/>
      <c r="BU219" s="56"/>
      <c r="BV219" s="56"/>
      <c r="BW219" s="45"/>
      <c r="BX219" s="45"/>
    </row>
    <row r="220" spans="1:76" ht="15.75" customHeight="1">
      <c r="A220" s="43"/>
      <c r="B220" s="43"/>
      <c r="C220" s="44"/>
      <c r="D220" s="44"/>
      <c r="E220" s="44"/>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55"/>
      <c r="BU220" s="56"/>
      <c r="BV220" s="56"/>
      <c r="BW220" s="45"/>
      <c r="BX220" s="45"/>
    </row>
    <row r="221" spans="1:76" ht="15.75" customHeight="1">
      <c r="A221" s="43"/>
      <c r="B221" s="43"/>
      <c r="C221" s="44"/>
      <c r="D221" s="44"/>
      <c r="E221" s="44"/>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55"/>
      <c r="BU221" s="56"/>
      <c r="BV221" s="56"/>
      <c r="BW221" s="45"/>
      <c r="BX221" s="45"/>
    </row>
    <row r="222" spans="1:76" ht="15.75" customHeight="1">
      <c r="A222" s="43"/>
      <c r="B222" s="43"/>
      <c r="C222" s="44"/>
      <c r="D222" s="44"/>
      <c r="E222" s="44"/>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55"/>
      <c r="BU222" s="56"/>
      <c r="BV222" s="56"/>
      <c r="BW222" s="45"/>
      <c r="BX222" s="45"/>
    </row>
    <row r="223" spans="1:76" ht="15.75" customHeight="1">
      <c r="A223" s="43"/>
      <c r="B223" s="43"/>
      <c r="C223" s="44"/>
      <c r="D223" s="44"/>
      <c r="E223" s="44"/>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55"/>
      <c r="BU223" s="56"/>
      <c r="BV223" s="56"/>
      <c r="BW223" s="45"/>
      <c r="BX223" s="45"/>
    </row>
    <row r="224" spans="1:76" ht="15.75" customHeight="1">
      <c r="A224" s="43"/>
      <c r="B224" s="43"/>
      <c r="C224" s="44"/>
      <c r="D224" s="44"/>
      <c r="E224" s="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55"/>
      <c r="BU224" s="56"/>
      <c r="BV224" s="56"/>
      <c r="BW224" s="45"/>
      <c r="BX224" s="45"/>
    </row>
    <row r="225" spans="1:76" ht="15.75" customHeight="1">
      <c r="A225" s="43"/>
      <c r="B225" s="43"/>
      <c r="C225" s="44"/>
      <c r="D225" s="44"/>
      <c r="E225" s="44"/>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55"/>
      <c r="BU225" s="56"/>
      <c r="BV225" s="56"/>
      <c r="BW225" s="45"/>
      <c r="BX225" s="45"/>
    </row>
    <row r="226" spans="1:76" ht="15.75" customHeight="1">
      <c r="A226" s="43"/>
      <c r="B226" s="43"/>
      <c r="C226" s="44"/>
      <c r="D226" s="44"/>
      <c r="E226" s="44"/>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55"/>
      <c r="BU226" s="56"/>
      <c r="BV226" s="56"/>
      <c r="BW226" s="45"/>
      <c r="BX226" s="45"/>
    </row>
    <row r="227" spans="1:76" ht="15.75" customHeight="1">
      <c r="A227" s="43"/>
      <c r="B227" s="43"/>
      <c r="C227" s="44"/>
      <c r="D227" s="44"/>
      <c r="E227" s="44"/>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55"/>
      <c r="BU227" s="56"/>
      <c r="BV227" s="56"/>
      <c r="BW227" s="45"/>
      <c r="BX227" s="45"/>
    </row>
    <row r="228" spans="1:76" ht="15.75" customHeight="1">
      <c r="A228" s="43"/>
      <c r="B228" s="43"/>
      <c r="C228" s="44"/>
      <c r="D228" s="44"/>
      <c r="E228" s="44"/>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55"/>
      <c r="BU228" s="56"/>
      <c r="BV228" s="56"/>
      <c r="BW228" s="45"/>
      <c r="BX228" s="45"/>
    </row>
    <row r="229" spans="1:76" ht="15.75" customHeight="1">
      <c r="A229" s="43"/>
      <c r="B229" s="43"/>
      <c r="C229" s="44"/>
      <c r="D229" s="44"/>
      <c r="E229" s="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55"/>
      <c r="BU229" s="56"/>
      <c r="BV229" s="56"/>
      <c r="BW229" s="45"/>
      <c r="BX229" s="45"/>
    </row>
    <row r="230" spans="1:76" ht="15.75" customHeight="1">
      <c r="A230" s="43"/>
      <c r="B230" s="43"/>
      <c r="C230" s="44"/>
      <c r="D230" s="44"/>
      <c r="E230" s="44"/>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55"/>
      <c r="BU230" s="56"/>
      <c r="BV230" s="56"/>
      <c r="BW230" s="45"/>
      <c r="BX230" s="45"/>
    </row>
    <row r="231" spans="1:76" ht="15.75" customHeight="1">
      <c r="A231" s="43"/>
      <c r="B231" s="43"/>
      <c r="C231" s="44"/>
      <c r="D231" s="44"/>
      <c r="E231" s="44"/>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55"/>
      <c r="BU231" s="56"/>
      <c r="BV231" s="56"/>
      <c r="BW231" s="45"/>
      <c r="BX231" s="45"/>
    </row>
    <row r="232" spans="1:76" ht="15.75" customHeight="1">
      <c r="A232" s="43"/>
      <c r="B232" s="43"/>
      <c r="C232" s="44"/>
      <c r="D232" s="44"/>
      <c r="E232" s="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55"/>
      <c r="BU232" s="56"/>
      <c r="BV232" s="56"/>
      <c r="BW232" s="45"/>
      <c r="BX232" s="45"/>
    </row>
    <row r="233" spans="1:76" ht="15.75" customHeight="1">
      <c r="A233" s="43"/>
      <c r="B233" s="43"/>
      <c r="C233" s="44"/>
      <c r="D233" s="44"/>
      <c r="E233" s="44"/>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55"/>
      <c r="BU233" s="56"/>
      <c r="BV233" s="56"/>
      <c r="BW233" s="45"/>
      <c r="BX233" s="45"/>
    </row>
    <row r="234" spans="1:76" ht="15.75" customHeight="1">
      <c r="A234" s="43"/>
      <c r="B234" s="43"/>
      <c r="C234" s="44"/>
      <c r="D234" s="44"/>
      <c r="E234" s="44"/>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55"/>
      <c r="BU234" s="56"/>
      <c r="BV234" s="56"/>
      <c r="BW234" s="45"/>
      <c r="BX234" s="45"/>
    </row>
    <row r="235" spans="1:76" ht="15.75" customHeight="1">
      <c r="A235" s="43"/>
      <c r="B235" s="43"/>
      <c r="C235" s="44"/>
      <c r="D235" s="44"/>
      <c r="E235" s="44"/>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55"/>
      <c r="BU235" s="56"/>
      <c r="BV235" s="56"/>
      <c r="BW235" s="45"/>
      <c r="BX235" s="45"/>
    </row>
    <row r="236" spans="1:76" ht="15.75" customHeight="1">
      <c r="A236" s="43"/>
      <c r="B236" s="43"/>
      <c r="C236" s="44"/>
      <c r="D236" s="44"/>
      <c r="E236" s="44"/>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55"/>
      <c r="BU236" s="56"/>
      <c r="BV236" s="56"/>
      <c r="BW236" s="45"/>
      <c r="BX236" s="45"/>
    </row>
    <row r="237" spans="1:76" ht="15.75" customHeight="1">
      <c r="A237" s="43"/>
      <c r="B237" s="43"/>
      <c r="C237" s="44"/>
      <c r="D237" s="44"/>
      <c r="E237" s="44"/>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55"/>
      <c r="BU237" s="56"/>
      <c r="BV237" s="56"/>
      <c r="BW237" s="45"/>
      <c r="BX237" s="45"/>
    </row>
    <row r="238" spans="1:76" ht="15.75" customHeight="1">
      <c r="A238" s="43"/>
      <c r="B238" s="43"/>
      <c r="C238" s="44"/>
      <c r="D238" s="44"/>
      <c r="E238" s="44"/>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55"/>
      <c r="BU238" s="56"/>
      <c r="BV238" s="56"/>
      <c r="BW238" s="45"/>
      <c r="BX238" s="45"/>
    </row>
    <row r="239" spans="1:76" ht="15.75" customHeight="1"/>
    <row r="240" spans="1:7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B3"/>
    <mergeCell ref="F3:BO3"/>
    <mergeCell ref="F4:BO4"/>
    <mergeCell ref="BP4:BS4"/>
  </mergeCells>
  <conditionalFormatting sqref="F8:BO37">
    <cfRule type="expression" dxfId="3" priority="1">
      <formula>AND(WEEKDAY(F$5)=1,F$5&lt;&gt;"")</formula>
    </cfRule>
  </conditionalFormatting>
  <conditionalFormatting sqref="F8:BO37">
    <cfRule type="containsBlanks" dxfId="2" priority="2">
      <formula>LEN(TRIM(F8))=0</formula>
    </cfRule>
  </conditionalFormatting>
  <conditionalFormatting sqref="F8:BO37">
    <cfRule type="containsText" dxfId="1" priority="3" operator="containsText" text="12">
      <formula>NOT(ISERROR(SEARCH(("12"),(F8))))</formula>
    </cfRule>
  </conditionalFormatting>
  <conditionalFormatting sqref="F8:BO37">
    <cfRule type="containsText" dxfId="0" priority="4" operator="containsText" text="13">
      <formula>NOT(ISERROR(SEARCH(("13"),(F8))))</formula>
    </cfRule>
  </conditionalFormatting>
  <dataValidations count="2">
    <dataValidation type="list" allowBlank="1" sqref="E3">
      <formula1>"1,2,3,4,5,6,7,8,9,10,11,12"</formula1>
    </dataValidation>
    <dataValidation type="list" allowBlank="1" sqref="E4">
      <formula1>"2022,2023,2024"</formula1>
    </dataValidation>
  </dataValidation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sheetPr>
    <outlinePr summaryBelow="0" summaryRight="0"/>
  </sheetPr>
  <dimension ref="A1:N1000"/>
  <sheetViews>
    <sheetView showGridLines="0" topLeftCell="A25" workbookViewId="0"/>
  </sheetViews>
  <sheetFormatPr defaultColWidth="12.5703125" defaultRowHeight="15" customHeight="1"/>
  <cols>
    <col min="1" max="1" width="12.5703125" customWidth="1"/>
    <col min="2" max="5" width="9.85546875" customWidth="1"/>
    <col min="6" max="6" width="9.7109375" customWidth="1"/>
  </cols>
  <sheetData>
    <row r="1" spans="1:14" ht="15.75" customHeight="1">
      <c r="A1" s="116" t="s">
        <v>108</v>
      </c>
      <c r="B1" s="132" t="s">
        <v>180</v>
      </c>
      <c r="C1" s="113"/>
      <c r="D1" s="113"/>
      <c r="E1" s="113"/>
      <c r="F1" s="113"/>
      <c r="I1" s="115"/>
      <c r="J1" s="116" t="s">
        <v>187</v>
      </c>
      <c r="K1" s="127"/>
      <c r="L1" s="127"/>
      <c r="M1" s="117"/>
    </row>
    <row r="2" spans="1:14" ht="15.75" customHeight="1">
      <c r="A2" s="115" t="s">
        <v>78</v>
      </c>
      <c r="B2" s="133">
        <v>12</v>
      </c>
      <c r="C2" s="35"/>
      <c r="D2" s="35"/>
      <c r="E2" s="35"/>
      <c r="F2" s="113"/>
      <c r="I2" s="116" t="s">
        <v>108</v>
      </c>
      <c r="J2" s="115" t="s">
        <v>180</v>
      </c>
      <c r="K2" s="128" t="s">
        <v>181</v>
      </c>
      <c r="L2" s="128" t="s">
        <v>182</v>
      </c>
      <c r="M2" s="118" t="s">
        <v>183</v>
      </c>
    </row>
    <row r="3" spans="1:14" ht="15.75" customHeight="1">
      <c r="A3" s="121" t="s">
        <v>81</v>
      </c>
      <c r="B3" s="134">
        <v>34</v>
      </c>
      <c r="C3" s="35"/>
      <c r="D3" s="35"/>
      <c r="E3" s="35"/>
      <c r="F3" s="113"/>
      <c r="I3" s="115" t="s">
        <v>78</v>
      </c>
      <c r="J3" s="119">
        <v>12</v>
      </c>
      <c r="K3" s="129">
        <v>100</v>
      </c>
      <c r="L3" s="129">
        <v>13</v>
      </c>
      <c r="M3" s="120">
        <v>139</v>
      </c>
    </row>
    <row r="4" spans="1:14" ht="15.75" customHeight="1">
      <c r="A4" s="121" t="s">
        <v>75</v>
      </c>
      <c r="B4" s="134">
        <v>20</v>
      </c>
      <c r="C4" s="35"/>
      <c r="D4" s="35"/>
      <c r="E4" s="35"/>
      <c r="F4" s="113"/>
      <c r="I4" s="121" t="s">
        <v>81</v>
      </c>
      <c r="J4" s="122">
        <v>34</v>
      </c>
      <c r="K4" s="130">
        <v>245</v>
      </c>
      <c r="L4" s="130">
        <v>37</v>
      </c>
      <c r="M4" s="123">
        <v>328</v>
      </c>
    </row>
    <row r="5" spans="1:14" ht="12.75">
      <c r="A5" s="124" t="s">
        <v>188</v>
      </c>
      <c r="B5" s="135">
        <v>66</v>
      </c>
      <c r="C5" s="35"/>
      <c r="D5" s="35"/>
      <c r="E5" s="35"/>
      <c r="F5" s="113"/>
      <c r="I5" s="138" t="s">
        <v>75</v>
      </c>
      <c r="J5" s="139">
        <v>20</v>
      </c>
      <c r="K5" s="140">
        <v>228</v>
      </c>
      <c r="L5" s="140">
        <v>27</v>
      </c>
      <c r="M5" s="141">
        <v>288</v>
      </c>
      <c r="N5" s="113"/>
    </row>
    <row r="6" spans="1:14" ht="15.75" customHeight="1">
      <c r="B6" s="35"/>
      <c r="C6" s="35"/>
      <c r="D6" s="35"/>
      <c r="E6" s="35"/>
      <c r="F6" s="113"/>
    </row>
    <row r="7" spans="1:14" ht="15.75" customHeight="1">
      <c r="B7" s="35"/>
      <c r="C7" s="35"/>
      <c r="D7" s="35"/>
      <c r="E7" s="35"/>
      <c r="F7" s="113"/>
    </row>
    <row r="8" spans="1:14" ht="138" customHeight="1">
      <c r="B8" s="35"/>
      <c r="C8" s="35"/>
      <c r="D8" s="35"/>
      <c r="E8" s="35"/>
      <c r="F8" s="113"/>
    </row>
    <row r="9" spans="1:14" ht="15.75" customHeight="1">
      <c r="A9" s="116" t="s">
        <v>108</v>
      </c>
      <c r="B9" s="132" t="s">
        <v>181</v>
      </c>
      <c r="C9" s="113"/>
      <c r="D9" s="113"/>
      <c r="E9" s="113"/>
      <c r="F9" s="113"/>
    </row>
    <row r="10" spans="1:14" ht="15.75" customHeight="1">
      <c r="A10" s="115" t="s">
        <v>78</v>
      </c>
      <c r="B10" s="133">
        <v>100</v>
      </c>
      <c r="C10" s="35"/>
      <c r="D10" s="35"/>
      <c r="E10" s="35"/>
      <c r="F10" s="113"/>
    </row>
    <row r="11" spans="1:14" ht="15.75" customHeight="1">
      <c r="A11" s="121" t="s">
        <v>81</v>
      </c>
      <c r="B11" s="134">
        <v>245</v>
      </c>
      <c r="C11" s="35"/>
      <c r="D11" s="35"/>
      <c r="E11" s="35"/>
      <c r="F11" s="113"/>
      <c r="M11" s="114"/>
    </row>
    <row r="12" spans="1:14" ht="15.75" customHeight="1">
      <c r="A12" s="121" t="s">
        <v>75</v>
      </c>
      <c r="B12" s="134">
        <v>228</v>
      </c>
      <c r="C12" s="35"/>
      <c r="D12" s="35"/>
      <c r="E12" s="35"/>
      <c r="F12" s="113"/>
    </row>
    <row r="13" spans="1:14" ht="15.75" customHeight="1">
      <c r="A13" s="124" t="s">
        <v>188</v>
      </c>
      <c r="B13" s="135">
        <v>573</v>
      </c>
      <c r="C13" s="35"/>
      <c r="D13" s="35"/>
      <c r="E13" s="35"/>
      <c r="F13" s="113"/>
      <c r="M13" s="114"/>
    </row>
    <row r="14" spans="1:14" ht="15.75" customHeight="1">
      <c r="B14" s="35"/>
      <c r="C14" s="35"/>
      <c r="D14" s="35"/>
      <c r="E14" s="35"/>
      <c r="F14" s="113"/>
    </row>
    <row r="15" spans="1:14" ht="15.75" customHeight="1">
      <c r="B15" s="35"/>
      <c r="C15" s="35"/>
      <c r="D15" s="35"/>
      <c r="E15" s="35"/>
      <c r="F15" s="113"/>
    </row>
    <row r="16" spans="1:14" ht="15.75" customHeight="1">
      <c r="A16" s="115"/>
      <c r="B16" s="116" t="s">
        <v>187</v>
      </c>
      <c r="C16" s="127"/>
      <c r="D16" s="127"/>
      <c r="E16" s="117"/>
      <c r="I16" s="115"/>
      <c r="J16" s="116" t="s">
        <v>187</v>
      </c>
      <c r="K16" s="127"/>
      <c r="L16" s="127"/>
      <c r="M16" s="117"/>
    </row>
    <row r="17" spans="1:13" ht="15.75" customHeight="1">
      <c r="A17" s="116" t="s">
        <v>108</v>
      </c>
      <c r="B17" s="115" t="s">
        <v>180</v>
      </c>
      <c r="C17" s="128" t="s">
        <v>181</v>
      </c>
      <c r="D17" s="128" t="s">
        <v>182</v>
      </c>
      <c r="E17" s="118" t="s">
        <v>183</v>
      </c>
      <c r="I17" s="116" t="s">
        <v>108</v>
      </c>
      <c r="J17" s="115" t="s">
        <v>180</v>
      </c>
      <c r="K17" s="128" t="s">
        <v>181</v>
      </c>
      <c r="L17" s="128" t="s">
        <v>182</v>
      </c>
      <c r="M17" s="118" t="s">
        <v>183</v>
      </c>
    </row>
    <row r="18" spans="1:13" ht="15.75" customHeight="1">
      <c r="A18" s="115" t="s">
        <v>78</v>
      </c>
      <c r="B18" s="119">
        <v>12</v>
      </c>
      <c r="C18" s="129">
        <v>100</v>
      </c>
      <c r="D18" s="129">
        <v>13</v>
      </c>
      <c r="E18" s="120">
        <v>139</v>
      </c>
      <c r="I18" s="115" t="s">
        <v>78</v>
      </c>
      <c r="J18" s="119">
        <v>12</v>
      </c>
      <c r="K18" s="129">
        <v>100</v>
      </c>
      <c r="L18" s="129">
        <v>13</v>
      </c>
      <c r="M18" s="120">
        <v>139</v>
      </c>
    </row>
    <row r="19" spans="1:13" ht="15.75" customHeight="1">
      <c r="A19" s="121" t="s">
        <v>81</v>
      </c>
      <c r="B19" s="122">
        <v>34</v>
      </c>
      <c r="C19" s="130">
        <v>245</v>
      </c>
      <c r="D19" s="130">
        <v>37</v>
      </c>
      <c r="E19" s="123">
        <v>328</v>
      </c>
      <c r="I19" s="121" t="s">
        <v>81</v>
      </c>
      <c r="J19" s="122">
        <v>34</v>
      </c>
      <c r="K19" s="130">
        <v>245</v>
      </c>
      <c r="L19" s="130">
        <v>37</v>
      </c>
      <c r="M19" s="123">
        <v>328</v>
      </c>
    </row>
    <row r="20" spans="1:13" ht="15.75" customHeight="1">
      <c r="A20" s="121" t="s">
        <v>75</v>
      </c>
      <c r="B20" s="122">
        <v>20</v>
      </c>
      <c r="C20" s="130">
        <v>228</v>
      </c>
      <c r="D20" s="130">
        <v>27</v>
      </c>
      <c r="E20" s="123">
        <v>288</v>
      </c>
      <c r="I20" s="121" t="s">
        <v>75</v>
      </c>
      <c r="J20" s="122">
        <v>20</v>
      </c>
      <c r="K20" s="130">
        <v>228</v>
      </c>
      <c r="L20" s="130">
        <v>27</v>
      </c>
      <c r="M20" s="123">
        <v>288</v>
      </c>
    </row>
    <row r="21" spans="1:13" ht="12.75">
      <c r="A21" s="124" t="s">
        <v>188</v>
      </c>
      <c r="B21" s="125">
        <v>66</v>
      </c>
      <c r="C21" s="131">
        <v>573</v>
      </c>
      <c r="D21" s="131">
        <v>77</v>
      </c>
      <c r="E21" s="126">
        <v>755</v>
      </c>
      <c r="F21" s="113"/>
      <c r="I21" s="124" t="s">
        <v>188</v>
      </c>
      <c r="J21" s="125">
        <v>66</v>
      </c>
      <c r="K21" s="131">
        <v>573</v>
      </c>
      <c r="L21" s="131">
        <v>77</v>
      </c>
      <c r="M21" s="126">
        <v>755</v>
      </c>
    </row>
    <row r="22" spans="1:13" ht="15.75" customHeight="1">
      <c r="B22" s="35"/>
      <c r="C22" s="35"/>
      <c r="D22" s="35"/>
      <c r="E22" s="35"/>
      <c r="F22" s="113"/>
    </row>
    <row r="23" spans="1:13" ht="15.75" customHeight="1">
      <c r="A23" s="116" t="s">
        <v>108</v>
      </c>
      <c r="B23" s="132" t="s">
        <v>85</v>
      </c>
      <c r="C23" s="35"/>
      <c r="D23" s="35"/>
      <c r="E23" s="35"/>
      <c r="F23" s="113"/>
    </row>
    <row r="24" spans="1:13" ht="15.75" customHeight="1">
      <c r="A24" s="115" t="s">
        <v>78</v>
      </c>
      <c r="B24" s="133">
        <v>13</v>
      </c>
    </row>
    <row r="25" spans="1:13" ht="15.75" customHeight="1">
      <c r="A25" s="121" t="s">
        <v>81</v>
      </c>
      <c r="B25" s="134">
        <v>37</v>
      </c>
    </row>
    <row r="26" spans="1:13" ht="15.75" customHeight="1">
      <c r="A26" s="121" t="s">
        <v>75</v>
      </c>
      <c r="B26" s="134">
        <v>27</v>
      </c>
    </row>
    <row r="27" spans="1:13" ht="15.75" customHeight="1">
      <c r="A27" s="124" t="s">
        <v>188</v>
      </c>
      <c r="B27" s="135">
        <v>77</v>
      </c>
    </row>
    <row r="28" spans="1:13" ht="15.75" customHeight="1">
      <c r="B28" s="35"/>
      <c r="C28" s="35"/>
      <c r="D28" s="35"/>
      <c r="E28" s="35"/>
      <c r="F28" s="113"/>
    </row>
    <row r="29" spans="1:13" ht="15.75" customHeight="1">
      <c r="B29" s="35"/>
      <c r="C29" s="35"/>
      <c r="D29" s="35"/>
      <c r="E29" s="35"/>
      <c r="F29" s="113"/>
    </row>
    <row r="30" spans="1:13" ht="15.75" customHeight="1">
      <c r="B30" s="35"/>
      <c r="C30" s="35"/>
      <c r="D30" s="35"/>
      <c r="E30" s="35"/>
      <c r="F30" s="113"/>
    </row>
    <row r="31" spans="1:13" ht="15.75" customHeight="1">
      <c r="A31" s="116" t="s">
        <v>108</v>
      </c>
      <c r="B31" s="132" t="s">
        <v>86</v>
      </c>
      <c r="C31" s="35"/>
      <c r="D31" s="35"/>
      <c r="E31" s="35"/>
      <c r="F31" s="113"/>
    </row>
    <row r="32" spans="1:13" ht="15.75" customHeight="1">
      <c r="A32" s="115" t="s">
        <v>78</v>
      </c>
      <c r="B32" s="133">
        <v>139</v>
      </c>
      <c r="C32" s="35"/>
      <c r="D32" s="35"/>
      <c r="E32" s="35"/>
      <c r="F32" s="113"/>
    </row>
    <row r="33" spans="1:12" ht="15.75" customHeight="1">
      <c r="A33" s="121" t="s">
        <v>81</v>
      </c>
      <c r="B33" s="134">
        <v>328</v>
      </c>
      <c r="C33" s="35"/>
      <c r="D33" s="35"/>
      <c r="E33" s="35"/>
      <c r="F33" s="113"/>
    </row>
    <row r="34" spans="1:12" ht="15.75" customHeight="1">
      <c r="A34" s="121" t="s">
        <v>75</v>
      </c>
      <c r="B34" s="134">
        <v>288</v>
      </c>
      <c r="C34" s="35"/>
      <c r="D34" s="35"/>
      <c r="E34" s="35"/>
      <c r="F34" s="113"/>
    </row>
    <row r="35" spans="1:12" ht="15.75" customHeight="1">
      <c r="A35" s="124" t="s">
        <v>188</v>
      </c>
      <c r="B35" s="135">
        <v>755</v>
      </c>
      <c r="C35" s="35"/>
      <c r="D35" s="35"/>
      <c r="E35" s="35"/>
      <c r="F35" s="113"/>
    </row>
    <row r="36" spans="1:12" ht="15.75" customHeight="1">
      <c r="B36" s="35"/>
      <c r="C36" s="35"/>
      <c r="D36" s="35"/>
      <c r="E36" s="35"/>
      <c r="F36" s="113"/>
    </row>
    <row r="37" spans="1:12" ht="15.75" customHeight="1">
      <c r="A37" s="115"/>
      <c r="B37" s="116" t="s">
        <v>187</v>
      </c>
      <c r="C37" s="127"/>
      <c r="D37" s="127"/>
      <c r="E37" s="117"/>
    </row>
    <row r="38" spans="1:12" ht="15.75" customHeight="1">
      <c r="A38" s="116" t="s">
        <v>107</v>
      </c>
      <c r="B38" s="115" t="s">
        <v>184</v>
      </c>
      <c r="C38" s="128" t="s">
        <v>185</v>
      </c>
      <c r="D38" s="128" t="s">
        <v>85</v>
      </c>
      <c r="E38" s="118" t="s">
        <v>186</v>
      </c>
    </row>
    <row r="39" spans="1:12" ht="15.75" customHeight="1">
      <c r="A39" s="115" t="s">
        <v>77</v>
      </c>
      <c r="B39" s="119">
        <v>17</v>
      </c>
      <c r="C39" s="129">
        <v>135</v>
      </c>
      <c r="D39" s="129">
        <v>19</v>
      </c>
      <c r="E39" s="120">
        <v>109</v>
      </c>
    </row>
    <row r="40" spans="1:12" ht="15.75" customHeight="1">
      <c r="A40" s="121" t="s">
        <v>80</v>
      </c>
      <c r="B40" s="122">
        <v>49</v>
      </c>
      <c r="C40" s="130">
        <v>438</v>
      </c>
      <c r="D40" s="130">
        <v>58</v>
      </c>
      <c r="E40" s="123">
        <v>646</v>
      </c>
    </row>
    <row r="41" spans="1:12" ht="12.75">
      <c r="A41" s="124" t="s">
        <v>188</v>
      </c>
      <c r="B41" s="125">
        <v>66</v>
      </c>
      <c r="C41" s="131">
        <v>573</v>
      </c>
      <c r="D41" s="131">
        <v>77</v>
      </c>
      <c r="E41" s="126">
        <v>755</v>
      </c>
      <c r="F41" s="113"/>
    </row>
    <row r="42" spans="1:12" ht="15.75" customHeight="1">
      <c r="B42" s="35"/>
      <c r="C42" s="35"/>
      <c r="D42" s="35"/>
      <c r="E42" s="35"/>
      <c r="F42" s="113"/>
    </row>
    <row r="43" spans="1:12" ht="15.75" customHeight="1">
      <c r="B43" s="35"/>
      <c r="C43" s="35"/>
      <c r="D43" s="35"/>
      <c r="E43" s="35"/>
      <c r="F43" s="113"/>
    </row>
    <row r="44" spans="1:12" ht="15.75" customHeight="1">
      <c r="B44" s="35"/>
      <c r="C44" s="35"/>
      <c r="D44" s="35"/>
      <c r="E44" s="35"/>
      <c r="F44" s="113"/>
    </row>
    <row r="45" spans="1:12" ht="15.75" customHeight="1">
      <c r="B45" s="113"/>
      <c r="C45" s="113"/>
      <c r="D45" s="113"/>
      <c r="E45" s="113"/>
      <c r="F45" s="113"/>
    </row>
    <row r="46" spans="1:12" ht="15.75" customHeight="1">
      <c r="A46" s="115"/>
      <c r="B46" s="116" t="s">
        <v>187</v>
      </c>
      <c r="C46" s="117"/>
      <c r="D46" s="113"/>
      <c r="E46" s="113"/>
      <c r="F46" s="113"/>
      <c r="J46" s="115"/>
      <c r="K46" s="116" t="s">
        <v>187</v>
      </c>
      <c r="L46" s="117"/>
    </row>
    <row r="47" spans="1:12" ht="15.75" customHeight="1">
      <c r="A47" s="116" t="s">
        <v>107</v>
      </c>
      <c r="B47" s="115" t="s">
        <v>182</v>
      </c>
      <c r="C47" s="118" t="s">
        <v>183</v>
      </c>
      <c r="D47" s="35"/>
      <c r="E47" s="35"/>
      <c r="F47" s="113"/>
      <c r="J47" s="116" t="s">
        <v>107</v>
      </c>
      <c r="K47" s="115" t="s">
        <v>184</v>
      </c>
      <c r="L47" s="118" t="s">
        <v>185</v>
      </c>
    </row>
    <row r="48" spans="1:12" ht="15.75" customHeight="1">
      <c r="A48" s="115" t="s">
        <v>77</v>
      </c>
      <c r="B48" s="119">
        <v>19</v>
      </c>
      <c r="C48" s="120">
        <v>109</v>
      </c>
      <c r="D48" s="35"/>
      <c r="E48" s="35"/>
      <c r="F48" s="113"/>
      <c r="J48" s="115" t="s">
        <v>77</v>
      </c>
      <c r="K48" s="119">
        <v>17</v>
      </c>
      <c r="L48" s="120">
        <v>135</v>
      </c>
    </row>
    <row r="49" spans="1:12" ht="15.75" customHeight="1">
      <c r="A49" s="121" t="s">
        <v>80</v>
      </c>
      <c r="B49" s="122">
        <v>58</v>
      </c>
      <c r="C49" s="123">
        <v>646</v>
      </c>
      <c r="D49" s="35"/>
      <c r="E49" s="35"/>
      <c r="F49" s="113"/>
      <c r="J49" s="121" t="s">
        <v>80</v>
      </c>
      <c r="K49" s="122">
        <v>49</v>
      </c>
      <c r="L49" s="123">
        <v>438</v>
      </c>
    </row>
    <row r="50" spans="1:12" ht="12.75">
      <c r="A50" s="124" t="s">
        <v>188</v>
      </c>
      <c r="B50" s="125">
        <v>77</v>
      </c>
      <c r="C50" s="126">
        <v>755</v>
      </c>
      <c r="D50" s="35"/>
      <c r="E50" s="35"/>
      <c r="F50" s="113"/>
      <c r="J50" s="124" t="s">
        <v>188</v>
      </c>
      <c r="K50" s="125">
        <v>66</v>
      </c>
      <c r="L50" s="126">
        <v>573</v>
      </c>
    </row>
    <row r="51" spans="1:12" ht="15.75" customHeight="1">
      <c r="B51" s="35"/>
      <c r="C51" s="35"/>
      <c r="D51" s="35"/>
      <c r="E51" s="35"/>
      <c r="F51" s="113"/>
    </row>
    <row r="52" spans="1:12" ht="15.75" customHeight="1">
      <c r="B52" s="35"/>
      <c r="C52" s="35"/>
      <c r="D52" s="35"/>
      <c r="E52" s="35"/>
      <c r="F52" s="113"/>
    </row>
    <row r="53" spans="1:12" ht="15.75" customHeight="1">
      <c r="B53" s="35"/>
      <c r="C53" s="35"/>
      <c r="D53" s="35"/>
      <c r="E53" s="35"/>
      <c r="F53" s="113"/>
    </row>
    <row r="54" spans="1:12" ht="15.75" customHeight="1">
      <c r="B54" s="35"/>
      <c r="C54" s="35"/>
      <c r="D54" s="35"/>
      <c r="E54" s="35"/>
      <c r="F54" s="113"/>
    </row>
    <row r="55" spans="1:12" ht="15.75" customHeight="1">
      <c r="B55" s="35"/>
      <c r="C55" s="35"/>
      <c r="D55" s="35"/>
      <c r="E55" s="35"/>
      <c r="F55" s="113"/>
    </row>
    <row r="56" spans="1:12" ht="15.75" customHeight="1">
      <c r="B56" s="35"/>
      <c r="C56" s="35"/>
      <c r="D56" s="35"/>
      <c r="E56" s="35"/>
      <c r="F56" s="113"/>
    </row>
    <row r="57" spans="1:12" ht="15.75" customHeight="1">
      <c r="B57" s="35"/>
      <c r="C57" s="35"/>
      <c r="D57" s="35"/>
      <c r="E57" s="35"/>
      <c r="F57" s="113"/>
    </row>
    <row r="58" spans="1:12" ht="12.75">
      <c r="A58" s="136" t="s">
        <v>113</v>
      </c>
      <c r="B58" s="137">
        <v>0</v>
      </c>
      <c r="C58" s="35"/>
      <c r="D58" s="35"/>
      <c r="E58" s="35"/>
      <c r="F58" s="113"/>
    </row>
    <row r="59" spans="1:12" ht="15.75" customHeight="1">
      <c r="B59" s="35"/>
      <c r="C59" s="35"/>
      <c r="D59" s="35"/>
      <c r="E59" s="35"/>
      <c r="F59" s="113"/>
    </row>
    <row r="60" spans="1:12" ht="15.75" customHeight="1">
      <c r="A60" s="115"/>
      <c r="B60" s="116" t="s">
        <v>187</v>
      </c>
      <c r="C60" s="127"/>
      <c r="D60" s="127"/>
      <c r="E60" s="117"/>
      <c r="F60" s="113"/>
    </row>
    <row r="61" spans="1:12" ht="15.75" customHeight="1">
      <c r="A61" s="116" t="s">
        <v>106</v>
      </c>
      <c r="B61" s="115" t="s">
        <v>184</v>
      </c>
      <c r="C61" s="128" t="s">
        <v>185</v>
      </c>
      <c r="D61" s="128" t="s">
        <v>85</v>
      </c>
      <c r="E61" s="118" t="s">
        <v>186</v>
      </c>
      <c r="F61" s="113"/>
    </row>
    <row r="62" spans="1:12" ht="15.75" customHeight="1">
      <c r="A62" s="115" t="s">
        <v>165</v>
      </c>
      <c r="B62" s="119">
        <v>1</v>
      </c>
      <c r="C62" s="129">
        <v>0</v>
      </c>
      <c r="D62" s="129">
        <v>3</v>
      </c>
      <c r="E62" s="120">
        <v>17</v>
      </c>
      <c r="F62" s="113"/>
    </row>
    <row r="63" spans="1:12" ht="15.75" customHeight="1">
      <c r="A63" s="121" t="s">
        <v>119</v>
      </c>
      <c r="B63" s="122">
        <v>0</v>
      </c>
      <c r="C63" s="130">
        <v>0</v>
      </c>
      <c r="D63" s="130">
        <v>0</v>
      </c>
      <c r="E63" s="123">
        <v>0</v>
      </c>
      <c r="F63" s="113"/>
    </row>
    <row r="64" spans="1:12" ht="15.75" customHeight="1">
      <c r="A64" s="121" t="s">
        <v>179</v>
      </c>
      <c r="B64" s="122">
        <v>0</v>
      </c>
      <c r="C64" s="130">
        <v>0</v>
      </c>
      <c r="D64" s="130">
        <v>1</v>
      </c>
      <c r="E64" s="123">
        <v>17</v>
      </c>
      <c r="F64" s="113"/>
    </row>
    <row r="65" spans="1:6" ht="15.75" customHeight="1">
      <c r="A65" s="121" t="s">
        <v>139</v>
      </c>
      <c r="B65" s="122">
        <v>1</v>
      </c>
      <c r="C65" s="130">
        <v>0</v>
      </c>
      <c r="D65" s="130">
        <v>5</v>
      </c>
      <c r="E65" s="123">
        <v>57</v>
      </c>
      <c r="F65" s="113"/>
    </row>
    <row r="66" spans="1:6" ht="15.75" customHeight="1">
      <c r="A66" s="121" t="s">
        <v>157</v>
      </c>
      <c r="B66" s="122">
        <v>0</v>
      </c>
      <c r="C66" s="130">
        <v>0</v>
      </c>
      <c r="D66" s="130">
        <v>6</v>
      </c>
      <c r="E66" s="123">
        <v>6</v>
      </c>
      <c r="F66" s="113"/>
    </row>
    <row r="67" spans="1:6" ht="15.75" customHeight="1">
      <c r="A67" s="121" t="s">
        <v>177</v>
      </c>
      <c r="B67" s="122">
        <v>0</v>
      </c>
      <c r="C67" s="130">
        <v>0</v>
      </c>
      <c r="D67" s="130">
        <v>0</v>
      </c>
      <c r="E67" s="123">
        <v>0</v>
      </c>
      <c r="F67" s="113"/>
    </row>
    <row r="68" spans="1:6" ht="15.75" customHeight="1">
      <c r="A68" s="121" t="s">
        <v>171</v>
      </c>
      <c r="B68" s="122">
        <v>0</v>
      </c>
      <c r="C68" s="130">
        <v>0</v>
      </c>
      <c r="D68" s="130">
        <v>0</v>
      </c>
      <c r="E68" s="123">
        <v>0</v>
      </c>
      <c r="F68" s="113"/>
    </row>
    <row r="69" spans="1:6" ht="15.75" customHeight="1">
      <c r="A69" s="124" t="s">
        <v>188</v>
      </c>
      <c r="B69" s="125">
        <v>2</v>
      </c>
      <c r="C69" s="131">
        <v>0</v>
      </c>
      <c r="D69" s="131">
        <v>15</v>
      </c>
      <c r="E69" s="126">
        <v>97</v>
      </c>
      <c r="F69" s="113"/>
    </row>
    <row r="70" spans="1:6" ht="15.75" customHeight="1">
      <c r="F70" s="113"/>
    </row>
    <row r="71" spans="1:6" ht="15.75" customHeight="1">
      <c r="B71" s="35"/>
      <c r="C71" s="35"/>
      <c r="D71" s="35"/>
      <c r="E71" s="35"/>
      <c r="F71" s="113"/>
    </row>
    <row r="72" spans="1:6" ht="12.75">
      <c r="A72" s="136" t="s">
        <v>113</v>
      </c>
      <c r="B72" s="137">
        <v>0</v>
      </c>
      <c r="C72" s="35"/>
      <c r="D72" s="35"/>
      <c r="E72" s="35"/>
      <c r="F72" s="113"/>
    </row>
    <row r="73" spans="1:6" ht="15.75" customHeight="1">
      <c r="B73" s="35"/>
      <c r="C73" s="35"/>
      <c r="D73" s="35"/>
      <c r="E73" s="35"/>
      <c r="F73" s="113"/>
    </row>
    <row r="74" spans="1:6" ht="15.75" customHeight="1">
      <c r="A74" s="115"/>
      <c r="B74" s="116" t="s">
        <v>187</v>
      </c>
      <c r="C74" s="127"/>
      <c r="D74" s="127"/>
      <c r="E74" s="117"/>
      <c r="F74" s="113"/>
    </row>
    <row r="75" spans="1:6" ht="15.75" customHeight="1">
      <c r="A75" s="116" t="s">
        <v>106</v>
      </c>
      <c r="B75" s="115" t="s">
        <v>184</v>
      </c>
      <c r="C75" s="128" t="s">
        <v>185</v>
      </c>
      <c r="D75" s="128" t="s">
        <v>85</v>
      </c>
      <c r="E75" s="118" t="s">
        <v>186</v>
      </c>
      <c r="F75" s="113"/>
    </row>
    <row r="76" spans="1:6" ht="15.75" customHeight="1">
      <c r="A76" s="115" t="s">
        <v>165</v>
      </c>
      <c r="B76" s="119">
        <v>1</v>
      </c>
      <c r="C76" s="129">
        <v>0</v>
      </c>
      <c r="D76" s="129">
        <v>3</v>
      </c>
      <c r="E76" s="120">
        <v>17</v>
      </c>
      <c r="F76" s="113"/>
    </row>
    <row r="77" spans="1:6" ht="15.75" customHeight="1">
      <c r="A77" s="121" t="s">
        <v>119</v>
      </c>
      <c r="B77" s="122">
        <v>0</v>
      </c>
      <c r="C77" s="130">
        <v>0</v>
      </c>
      <c r="D77" s="130">
        <v>0</v>
      </c>
      <c r="E77" s="123">
        <v>0</v>
      </c>
      <c r="F77" s="113"/>
    </row>
    <row r="78" spans="1:6" ht="15.75" customHeight="1">
      <c r="A78" s="121" t="s">
        <v>179</v>
      </c>
      <c r="B78" s="122">
        <v>0</v>
      </c>
      <c r="C78" s="130">
        <v>0</v>
      </c>
      <c r="D78" s="130">
        <v>1</v>
      </c>
      <c r="E78" s="123">
        <v>17</v>
      </c>
      <c r="F78" s="113"/>
    </row>
    <row r="79" spans="1:6" ht="15.75" customHeight="1">
      <c r="A79" s="121" t="s">
        <v>139</v>
      </c>
      <c r="B79" s="122">
        <v>1</v>
      </c>
      <c r="C79" s="130">
        <v>0</v>
      </c>
      <c r="D79" s="130">
        <v>5</v>
      </c>
      <c r="E79" s="123">
        <v>57</v>
      </c>
      <c r="F79" s="113"/>
    </row>
    <row r="80" spans="1:6" ht="15.75" customHeight="1">
      <c r="A80" s="121" t="s">
        <v>157</v>
      </c>
      <c r="B80" s="122">
        <v>0</v>
      </c>
      <c r="C80" s="130">
        <v>0</v>
      </c>
      <c r="D80" s="130">
        <v>6</v>
      </c>
      <c r="E80" s="123">
        <v>6</v>
      </c>
      <c r="F80" s="113"/>
    </row>
    <row r="81" spans="1:6" ht="15.75" customHeight="1">
      <c r="A81" s="121" t="s">
        <v>177</v>
      </c>
      <c r="B81" s="122">
        <v>0</v>
      </c>
      <c r="C81" s="130">
        <v>0</v>
      </c>
      <c r="D81" s="130">
        <v>0</v>
      </c>
      <c r="E81" s="123">
        <v>0</v>
      </c>
      <c r="F81" s="113"/>
    </row>
    <row r="82" spans="1:6" ht="15.75" customHeight="1">
      <c r="A82" s="121" t="s">
        <v>171</v>
      </c>
      <c r="B82" s="122">
        <v>0</v>
      </c>
      <c r="C82" s="130">
        <v>0</v>
      </c>
      <c r="D82" s="130">
        <v>0</v>
      </c>
      <c r="E82" s="123">
        <v>0</v>
      </c>
      <c r="F82" s="113"/>
    </row>
    <row r="83" spans="1:6" ht="15.75" customHeight="1">
      <c r="A83" s="124" t="s">
        <v>188</v>
      </c>
      <c r="B83" s="125">
        <v>2</v>
      </c>
      <c r="C83" s="131">
        <v>0</v>
      </c>
      <c r="D83" s="131">
        <v>15</v>
      </c>
      <c r="E83" s="126">
        <v>97</v>
      </c>
      <c r="F83" s="113"/>
    </row>
    <row r="84" spans="1:6" ht="15.75" customHeight="1">
      <c r="F84" s="113"/>
    </row>
    <row r="85" spans="1:6" ht="15.75" customHeight="1">
      <c r="B85" s="35"/>
      <c r="C85" s="35"/>
      <c r="D85" s="35"/>
      <c r="E85" s="35"/>
      <c r="F85" s="113"/>
    </row>
    <row r="86" spans="1:6" ht="15.75" customHeight="1">
      <c r="B86" s="35"/>
      <c r="C86" s="35"/>
      <c r="D86" s="35"/>
      <c r="E86" s="35"/>
      <c r="F86" s="113"/>
    </row>
    <row r="87" spans="1:6" ht="15.75" customHeight="1">
      <c r="B87" s="35"/>
      <c r="C87" s="35"/>
      <c r="D87" s="35"/>
      <c r="E87" s="35"/>
      <c r="F87" s="113"/>
    </row>
    <row r="88" spans="1:6" ht="15.75" customHeight="1">
      <c r="B88" s="35"/>
      <c r="C88" s="35"/>
      <c r="D88" s="35"/>
      <c r="E88" s="35"/>
      <c r="F88" s="113"/>
    </row>
    <row r="89" spans="1:6" ht="15.75" customHeight="1">
      <c r="B89" s="35"/>
      <c r="C89" s="35"/>
      <c r="D89" s="35"/>
      <c r="E89" s="35"/>
      <c r="F89" s="113"/>
    </row>
    <row r="90" spans="1:6" ht="15.75" customHeight="1">
      <c r="B90" s="35"/>
      <c r="C90" s="35"/>
      <c r="D90" s="35"/>
      <c r="E90" s="35"/>
      <c r="F90" s="113"/>
    </row>
    <row r="91" spans="1:6" ht="15.75" customHeight="1">
      <c r="B91" s="35"/>
      <c r="C91" s="35"/>
      <c r="D91" s="35"/>
      <c r="E91" s="35"/>
      <c r="F91" s="113"/>
    </row>
    <row r="92" spans="1:6" ht="15.75" customHeight="1">
      <c r="B92" s="35"/>
      <c r="C92" s="35"/>
      <c r="D92" s="35"/>
      <c r="E92" s="35"/>
      <c r="F92" s="113"/>
    </row>
    <row r="93" spans="1:6" ht="15.75" customHeight="1">
      <c r="B93" s="35"/>
      <c r="C93" s="35"/>
      <c r="D93" s="35"/>
      <c r="E93" s="35"/>
      <c r="F93" s="113"/>
    </row>
    <row r="94" spans="1:6" ht="15.75" customHeight="1">
      <c r="B94" s="35"/>
      <c r="C94" s="35"/>
      <c r="D94" s="35"/>
      <c r="E94" s="35"/>
      <c r="F94" s="113"/>
    </row>
    <row r="95" spans="1:6" ht="15.75" customHeight="1">
      <c r="B95" s="35"/>
      <c r="C95" s="35"/>
      <c r="D95" s="35"/>
      <c r="E95" s="35"/>
      <c r="F95" s="113"/>
    </row>
    <row r="96" spans="1:6" ht="15.75" customHeight="1">
      <c r="B96" s="35"/>
      <c r="C96" s="35"/>
      <c r="D96" s="35"/>
      <c r="E96" s="35"/>
      <c r="F96" s="113"/>
    </row>
    <row r="97" spans="2:6" ht="15.75" customHeight="1">
      <c r="B97" s="35"/>
      <c r="C97" s="35"/>
      <c r="D97" s="35"/>
      <c r="E97" s="35"/>
      <c r="F97" s="113"/>
    </row>
    <row r="98" spans="2:6" ht="15.75" customHeight="1">
      <c r="B98" s="35"/>
      <c r="C98" s="35"/>
      <c r="D98" s="35"/>
      <c r="E98" s="35"/>
      <c r="F98" s="113"/>
    </row>
    <row r="99" spans="2:6" ht="15.75" customHeight="1">
      <c r="B99" s="35"/>
      <c r="C99" s="35"/>
      <c r="D99" s="35"/>
      <c r="E99" s="35"/>
      <c r="F99" s="113"/>
    </row>
    <row r="100" spans="2:6" ht="15.75" customHeight="1">
      <c r="B100" s="35"/>
      <c r="C100" s="35"/>
      <c r="D100" s="35"/>
      <c r="E100" s="35"/>
      <c r="F100" s="113"/>
    </row>
    <row r="101" spans="2:6" ht="15.75" customHeight="1">
      <c r="B101" s="35"/>
      <c r="C101" s="35"/>
      <c r="D101" s="35"/>
      <c r="E101" s="35"/>
      <c r="F101" s="113"/>
    </row>
    <row r="102" spans="2:6" ht="15.75" customHeight="1">
      <c r="B102" s="35"/>
      <c r="C102" s="35"/>
      <c r="D102" s="35"/>
      <c r="E102" s="35"/>
      <c r="F102" s="113"/>
    </row>
    <row r="103" spans="2:6" ht="15.75" customHeight="1">
      <c r="B103" s="35"/>
      <c r="C103" s="35"/>
      <c r="D103" s="35"/>
      <c r="E103" s="35"/>
      <c r="F103" s="113"/>
    </row>
    <row r="104" spans="2:6" ht="15.75" customHeight="1">
      <c r="B104" s="35"/>
      <c r="C104" s="35"/>
      <c r="D104" s="35"/>
      <c r="E104" s="35"/>
      <c r="F104" s="113"/>
    </row>
    <row r="105" spans="2:6" ht="15.75" customHeight="1">
      <c r="B105" s="35"/>
      <c r="C105" s="35"/>
      <c r="D105" s="35"/>
      <c r="E105" s="35"/>
      <c r="F105" s="113"/>
    </row>
    <row r="106" spans="2:6" ht="15.75" customHeight="1">
      <c r="B106" s="35"/>
      <c r="C106" s="35"/>
      <c r="D106" s="35"/>
      <c r="E106" s="35"/>
      <c r="F106" s="113"/>
    </row>
    <row r="107" spans="2:6" ht="15.75" customHeight="1">
      <c r="B107" s="35"/>
      <c r="C107" s="35"/>
      <c r="D107" s="35"/>
      <c r="E107" s="35"/>
      <c r="F107" s="113"/>
    </row>
    <row r="108" spans="2:6" ht="15.75" customHeight="1">
      <c r="B108" s="35"/>
      <c r="C108" s="35"/>
      <c r="D108" s="35"/>
      <c r="E108" s="35"/>
      <c r="F108" s="113"/>
    </row>
    <row r="109" spans="2:6" ht="15.75" customHeight="1">
      <c r="B109" s="35"/>
      <c r="C109" s="35"/>
      <c r="D109" s="35"/>
      <c r="E109" s="35"/>
      <c r="F109" s="113"/>
    </row>
    <row r="110" spans="2:6" ht="15.75" customHeight="1">
      <c r="B110" s="35"/>
      <c r="C110" s="35"/>
      <c r="D110" s="35"/>
      <c r="E110" s="35"/>
      <c r="F110" s="113"/>
    </row>
    <row r="111" spans="2:6" ht="15.75" customHeight="1">
      <c r="B111" s="35"/>
      <c r="C111" s="35"/>
      <c r="D111" s="35"/>
      <c r="E111" s="35"/>
      <c r="F111" s="113"/>
    </row>
    <row r="112" spans="2:6" ht="15.75" customHeight="1">
      <c r="B112" s="35"/>
      <c r="C112" s="35"/>
      <c r="D112" s="35"/>
      <c r="E112" s="35"/>
      <c r="F112" s="113"/>
    </row>
    <row r="113" spans="2:6" ht="15.75" customHeight="1">
      <c r="B113" s="35"/>
      <c r="C113" s="35"/>
      <c r="D113" s="35"/>
      <c r="E113" s="35"/>
      <c r="F113" s="113"/>
    </row>
    <row r="114" spans="2:6" ht="15.75" customHeight="1">
      <c r="B114" s="35"/>
      <c r="C114" s="35"/>
      <c r="D114" s="35"/>
      <c r="E114" s="35"/>
      <c r="F114" s="113"/>
    </row>
    <row r="115" spans="2:6" ht="15.75" customHeight="1">
      <c r="B115" s="35"/>
      <c r="C115" s="35"/>
      <c r="D115" s="35"/>
      <c r="E115" s="35"/>
      <c r="F115" s="113"/>
    </row>
    <row r="116" spans="2:6" ht="15.75" customHeight="1">
      <c r="B116" s="35"/>
      <c r="C116" s="35"/>
      <c r="D116" s="35"/>
      <c r="E116" s="35"/>
      <c r="F116" s="113"/>
    </row>
    <row r="117" spans="2:6" ht="15.75" customHeight="1">
      <c r="B117" s="35"/>
      <c r="C117" s="35"/>
      <c r="D117" s="35"/>
      <c r="E117" s="35"/>
      <c r="F117" s="113"/>
    </row>
    <row r="118" spans="2:6" ht="15.75" customHeight="1">
      <c r="B118" s="35"/>
      <c r="C118" s="35"/>
      <c r="D118" s="35"/>
      <c r="E118" s="35"/>
      <c r="F118" s="113"/>
    </row>
    <row r="119" spans="2:6" ht="15.75" customHeight="1">
      <c r="B119" s="35"/>
      <c r="C119" s="35"/>
      <c r="D119" s="35"/>
      <c r="E119" s="35"/>
      <c r="F119" s="113"/>
    </row>
    <row r="120" spans="2:6" ht="15.75" customHeight="1">
      <c r="B120" s="35"/>
      <c r="C120" s="35"/>
      <c r="D120" s="35"/>
      <c r="E120" s="35"/>
      <c r="F120" s="113"/>
    </row>
    <row r="121" spans="2:6" ht="15.75" customHeight="1">
      <c r="B121" s="35"/>
      <c r="C121" s="35"/>
      <c r="D121" s="35"/>
      <c r="E121" s="35"/>
      <c r="F121" s="113"/>
    </row>
    <row r="122" spans="2:6" ht="15.75" customHeight="1">
      <c r="B122" s="35"/>
      <c r="C122" s="35"/>
      <c r="D122" s="35"/>
      <c r="E122" s="35"/>
      <c r="F122" s="113"/>
    </row>
    <row r="123" spans="2:6" ht="15.75" customHeight="1">
      <c r="B123" s="35"/>
      <c r="C123" s="35"/>
      <c r="D123" s="35"/>
      <c r="E123" s="35"/>
      <c r="F123" s="113"/>
    </row>
    <row r="124" spans="2:6" ht="15.75" customHeight="1">
      <c r="B124" s="35"/>
      <c r="C124" s="35"/>
      <c r="D124" s="35"/>
      <c r="E124" s="35"/>
      <c r="F124" s="113"/>
    </row>
    <row r="125" spans="2:6" ht="15.75" customHeight="1">
      <c r="B125" s="35"/>
      <c r="C125" s="35"/>
      <c r="D125" s="35"/>
      <c r="E125" s="35"/>
      <c r="F125" s="113"/>
    </row>
    <row r="126" spans="2:6" ht="15.75" customHeight="1">
      <c r="B126" s="35"/>
      <c r="C126" s="35"/>
      <c r="D126" s="35"/>
      <c r="E126" s="35"/>
      <c r="F126" s="113"/>
    </row>
    <row r="127" spans="2:6" ht="15.75" customHeight="1">
      <c r="B127" s="35"/>
      <c r="C127" s="35"/>
      <c r="D127" s="35"/>
      <c r="E127" s="35"/>
      <c r="F127" s="113"/>
    </row>
    <row r="128" spans="2:6" ht="15.75" customHeight="1">
      <c r="B128" s="35"/>
      <c r="C128" s="35"/>
      <c r="D128" s="35"/>
      <c r="E128" s="35"/>
      <c r="F128" s="113"/>
    </row>
    <row r="129" spans="2:6" ht="15.75" customHeight="1">
      <c r="B129" s="35"/>
      <c r="C129" s="35"/>
      <c r="D129" s="35"/>
      <c r="E129" s="35"/>
      <c r="F129" s="113"/>
    </row>
    <row r="130" spans="2:6" ht="15.75" customHeight="1">
      <c r="B130" s="35"/>
      <c r="C130" s="35"/>
      <c r="D130" s="35"/>
      <c r="E130" s="35"/>
      <c r="F130" s="113"/>
    </row>
    <row r="131" spans="2:6" ht="15.75" customHeight="1">
      <c r="B131" s="35"/>
      <c r="C131" s="35"/>
      <c r="D131" s="35"/>
      <c r="E131" s="35"/>
      <c r="F131" s="113"/>
    </row>
    <row r="132" spans="2:6" ht="15.75" customHeight="1">
      <c r="B132" s="35"/>
      <c r="C132" s="35"/>
      <c r="D132" s="35"/>
      <c r="E132" s="35"/>
      <c r="F132" s="113"/>
    </row>
    <row r="133" spans="2:6" ht="15.75" customHeight="1">
      <c r="B133" s="35"/>
      <c r="C133" s="35"/>
      <c r="D133" s="35"/>
      <c r="E133" s="35"/>
      <c r="F133" s="113"/>
    </row>
    <row r="134" spans="2:6" ht="15.75" customHeight="1">
      <c r="B134" s="35"/>
      <c r="C134" s="35"/>
      <c r="D134" s="35"/>
      <c r="E134" s="35"/>
      <c r="F134" s="113"/>
    </row>
    <row r="135" spans="2:6" ht="15.75" customHeight="1">
      <c r="B135" s="35"/>
      <c r="C135" s="35"/>
      <c r="D135" s="35"/>
      <c r="E135" s="35"/>
      <c r="F135" s="113"/>
    </row>
    <row r="136" spans="2:6" ht="15.75" customHeight="1">
      <c r="B136" s="35"/>
      <c r="C136" s="35"/>
      <c r="D136" s="35"/>
      <c r="E136" s="35"/>
      <c r="F136" s="113"/>
    </row>
    <row r="137" spans="2:6" ht="15.75" customHeight="1">
      <c r="B137" s="35"/>
      <c r="C137" s="35"/>
      <c r="D137" s="35"/>
      <c r="E137" s="35"/>
      <c r="F137" s="113"/>
    </row>
    <row r="138" spans="2:6" ht="15.75" customHeight="1">
      <c r="B138" s="35"/>
      <c r="C138" s="35"/>
      <c r="D138" s="35"/>
      <c r="E138" s="35"/>
      <c r="F138" s="113"/>
    </row>
    <row r="139" spans="2:6" ht="15.75" customHeight="1">
      <c r="B139" s="35"/>
      <c r="C139" s="35"/>
      <c r="D139" s="35"/>
      <c r="E139" s="35"/>
      <c r="F139" s="113"/>
    </row>
    <row r="140" spans="2:6" ht="15.75" customHeight="1">
      <c r="B140" s="35"/>
      <c r="C140" s="35"/>
      <c r="D140" s="35"/>
      <c r="E140" s="35"/>
      <c r="F140" s="113"/>
    </row>
    <row r="141" spans="2:6" ht="15.75" customHeight="1">
      <c r="B141" s="35"/>
      <c r="C141" s="35"/>
      <c r="D141" s="35"/>
      <c r="E141" s="35"/>
      <c r="F141" s="113"/>
    </row>
    <row r="142" spans="2:6" ht="15.75" customHeight="1">
      <c r="B142" s="35"/>
      <c r="C142" s="35"/>
      <c r="D142" s="35"/>
      <c r="E142" s="35"/>
      <c r="F142" s="113"/>
    </row>
    <row r="143" spans="2:6" ht="15.75" customHeight="1">
      <c r="B143" s="35"/>
      <c r="C143" s="35"/>
      <c r="D143" s="35"/>
      <c r="E143" s="35"/>
      <c r="F143" s="113"/>
    </row>
    <row r="144" spans="2:6" ht="15.75" customHeight="1">
      <c r="B144" s="35"/>
      <c r="C144" s="35"/>
      <c r="D144" s="35"/>
      <c r="E144" s="35"/>
      <c r="F144" s="113"/>
    </row>
    <row r="145" spans="2:6" ht="15.75" customHeight="1">
      <c r="B145" s="35"/>
      <c r="C145" s="35"/>
      <c r="D145" s="35"/>
      <c r="E145" s="35"/>
      <c r="F145" s="113"/>
    </row>
    <row r="146" spans="2:6" ht="15.75" customHeight="1">
      <c r="B146" s="35"/>
      <c r="C146" s="35"/>
      <c r="D146" s="35"/>
      <c r="E146" s="35"/>
      <c r="F146" s="113"/>
    </row>
    <row r="147" spans="2:6" ht="15.75" customHeight="1">
      <c r="B147" s="35"/>
      <c r="C147" s="35"/>
      <c r="D147" s="35"/>
      <c r="E147" s="35"/>
      <c r="F147" s="113"/>
    </row>
    <row r="148" spans="2:6" ht="15.75" customHeight="1">
      <c r="B148" s="35"/>
      <c r="C148" s="35"/>
      <c r="D148" s="35"/>
      <c r="E148" s="35"/>
      <c r="F148" s="113"/>
    </row>
    <row r="149" spans="2:6" ht="15.75" customHeight="1">
      <c r="B149" s="35"/>
      <c r="C149" s="35"/>
      <c r="D149" s="35"/>
      <c r="E149" s="35"/>
      <c r="F149" s="113"/>
    </row>
    <row r="150" spans="2:6" ht="15.75" customHeight="1">
      <c r="B150" s="35"/>
      <c r="C150" s="35"/>
      <c r="D150" s="35"/>
      <c r="E150" s="35"/>
      <c r="F150" s="113"/>
    </row>
    <row r="151" spans="2:6" ht="15.75" customHeight="1">
      <c r="B151" s="35"/>
      <c r="C151" s="35"/>
      <c r="D151" s="35"/>
      <c r="E151" s="35"/>
      <c r="F151" s="113"/>
    </row>
    <row r="152" spans="2:6" ht="15.75" customHeight="1">
      <c r="B152" s="35"/>
      <c r="C152" s="35"/>
      <c r="D152" s="35"/>
      <c r="E152" s="35"/>
      <c r="F152" s="113"/>
    </row>
    <row r="153" spans="2:6" ht="15.75" customHeight="1">
      <c r="B153" s="35"/>
      <c r="C153" s="35"/>
      <c r="D153" s="35"/>
      <c r="E153" s="35"/>
      <c r="F153" s="113"/>
    </row>
    <row r="154" spans="2:6" ht="15.75" customHeight="1">
      <c r="B154" s="35"/>
      <c r="C154" s="35"/>
      <c r="D154" s="35"/>
      <c r="E154" s="35"/>
      <c r="F154" s="113"/>
    </row>
    <row r="155" spans="2:6" ht="15.75" customHeight="1">
      <c r="B155" s="35"/>
      <c r="C155" s="35"/>
      <c r="D155" s="35"/>
      <c r="E155" s="35"/>
      <c r="F155" s="113"/>
    </row>
    <row r="156" spans="2:6" ht="15.75" customHeight="1">
      <c r="B156" s="35"/>
      <c r="C156" s="35"/>
      <c r="D156" s="35"/>
      <c r="E156" s="35"/>
      <c r="F156" s="113"/>
    </row>
    <row r="157" spans="2:6" ht="15.75" customHeight="1">
      <c r="B157" s="35"/>
      <c r="C157" s="35"/>
      <c r="D157" s="35"/>
      <c r="E157" s="35"/>
      <c r="F157" s="113"/>
    </row>
    <row r="158" spans="2:6" ht="15.75" customHeight="1">
      <c r="B158" s="35"/>
      <c r="C158" s="35"/>
      <c r="D158" s="35"/>
      <c r="E158" s="35"/>
      <c r="F158" s="113"/>
    </row>
    <row r="159" spans="2:6" ht="15.75" customHeight="1">
      <c r="B159" s="35"/>
      <c r="C159" s="35"/>
      <c r="D159" s="35"/>
      <c r="E159" s="35"/>
      <c r="F159" s="113"/>
    </row>
    <row r="160" spans="2:6" ht="15.75" customHeight="1">
      <c r="B160" s="35"/>
      <c r="C160" s="35"/>
      <c r="D160" s="35"/>
      <c r="E160" s="35"/>
      <c r="F160" s="113"/>
    </row>
    <row r="161" spans="2:6" ht="15.75" customHeight="1">
      <c r="B161" s="35"/>
      <c r="C161" s="35"/>
      <c r="D161" s="35"/>
      <c r="E161" s="35"/>
      <c r="F161" s="113"/>
    </row>
    <row r="162" spans="2:6" ht="15.75" customHeight="1">
      <c r="B162" s="35"/>
      <c r="C162" s="35"/>
      <c r="D162" s="35"/>
      <c r="E162" s="35"/>
      <c r="F162" s="113"/>
    </row>
    <row r="163" spans="2:6" ht="15.75" customHeight="1">
      <c r="B163" s="35"/>
      <c r="C163" s="35"/>
      <c r="D163" s="35"/>
      <c r="E163" s="35"/>
      <c r="F163" s="113"/>
    </row>
    <row r="164" spans="2:6" ht="15.75" customHeight="1">
      <c r="B164" s="35"/>
      <c r="C164" s="35"/>
      <c r="D164" s="35"/>
      <c r="E164" s="35"/>
      <c r="F164" s="113"/>
    </row>
    <row r="165" spans="2:6" ht="15.75" customHeight="1">
      <c r="B165" s="35"/>
      <c r="C165" s="35"/>
      <c r="D165" s="35"/>
      <c r="E165" s="35"/>
      <c r="F165" s="113"/>
    </row>
    <row r="166" spans="2:6" ht="15.75" customHeight="1">
      <c r="B166" s="35"/>
      <c r="C166" s="35"/>
      <c r="D166" s="35"/>
      <c r="E166" s="35"/>
      <c r="F166" s="113"/>
    </row>
    <row r="167" spans="2:6" ht="15.75" customHeight="1">
      <c r="B167" s="35"/>
      <c r="C167" s="35"/>
      <c r="D167" s="35"/>
      <c r="E167" s="35"/>
      <c r="F167" s="113"/>
    </row>
    <row r="168" spans="2:6" ht="15.75" customHeight="1">
      <c r="B168" s="35"/>
      <c r="C168" s="35"/>
      <c r="D168" s="35"/>
      <c r="E168" s="35"/>
      <c r="F168" s="113"/>
    </row>
    <row r="169" spans="2:6" ht="15.75" customHeight="1">
      <c r="B169" s="35"/>
      <c r="C169" s="35"/>
      <c r="D169" s="35"/>
      <c r="E169" s="35"/>
      <c r="F169" s="113"/>
    </row>
    <row r="170" spans="2:6" ht="15.75" customHeight="1">
      <c r="B170" s="35"/>
      <c r="C170" s="35"/>
      <c r="D170" s="35"/>
      <c r="E170" s="35"/>
      <c r="F170" s="113"/>
    </row>
    <row r="171" spans="2:6" ht="15.75" customHeight="1">
      <c r="B171" s="35"/>
      <c r="C171" s="35"/>
      <c r="D171" s="35"/>
      <c r="E171" s="35"/>
      <c r="F171" s="113"/>
    </row>
    <row r="172" spans="2:6" ht="15.75" customHeight="1">
      <c r="B172" s="35"/>
      <c r="C172" s="35"/>
      <c r="D172" s="35"/>
      <c r="E172" s="35"/>
      <c r="F172" s="113"/>
    </row>
    <row r="173" spans="2:6" ht="15.75" customHeight="1">
      <c r="B173" s="35"/>
      <c r="C173" s="35"/>
      <c r="D173" s="35"/>
      <c r="E173" s="35"/>
      <c r="F173" s="113"/>
    </row>
    <row r="174" spans="2:6" ht="15.75" customHeight="1">
      <c r="B174" s="35"/>
      <c r="C174" s="35"/>
      <c r="D174" s="35"/>
      <c r="E174" s="35"/>
      <c r="F174" s="113"/>
    </row>
    <row r="175" spans="2:6" ht="15.75" customHeight="1">
      <c r="B175" s="35"/>
      <c r="C175" s="35"/>
      <c r="D175" s="35"/>
      <c r="E175" s="35"/>
      <c r="F175" s="113"/>
    </row>
    <row r="176" spans="2:6" ht="15.75" customHeight="1">
      <c r="B176" s="35"/>
      <c r="C176" s="35"/>
      <c r="D176" s="35"/>
      <c r="E176" s="35"/>
      <c r="F176" s="113"/>
    </row>
    <row r="177" spans="2:6" ht="15.75" customHeight="1">
      <c r="B177" s="35"/>
      <c r="C177" s="35"/>
      <c r="D177" s="35"/>
      <c r="E177" s="35"/>
      <c r="F177" s="113"/>
    </row>
    <row r="178" spans="2:6" ht="15.75" customHeight="1">
      <c r="B178" s="35"/>
      <c r="C178" s="35"/>
      <c r="D178" s="35"/>
      <c r="E178" s="35"/>
      <c r="F178" s="113"/>
    </row>
    <row r="179" spans="2:6" ht="15.75" customHeight="1">
      <c r="B179" s="35"/>
      <c r="C179" s="35"/>
      <c r="D179" s="35"/>
      <c r="E179" s="35"/>
      <c r="F179" s="113"/>
    </row>
    <row r="180" spans="2:6" ht="15.75" customHeight="1">
      <c r="B180" s="35"/>
      <c r="C180" s="35"/>
      <c r="D180" s="35"/>
      <c r="E180" s="35"/>
      <c r="F180" s="113"/>
    </row>
    <row r="181" spans="2:6" ht="15.75" customHeight="1">
      <c r="B181" s="35"/>
      <c r="C181" s="35"/>
      <c r="D181" s="35"/>
      <c r="E181" s="35"/>
      <c r="F181" s="113"/>
    </row>
    <row r="182" spans="2:6" ht="15.75" customHeight="1">
      <c r="B182" s="35"/>
      <c r="C182" s="35"/>
      <c r="D182" s="35"/>
      <c r="E182" s="35"/>
      <c r="F182" s="113"/>
    </row>
    <row r="183" spans="2:6" ht="15.75" customHeight="1">
      <c r="B183" s="35"/>
      <c r="C183" s="35"/>
      <c r="D183" s="35"/>
      <c r="E183" s="35"/>
      <c r="F183" s="113"/>
    </row>
    <row r="184" spans="2:6" ht="15.75" customHeight="1">
      <c r="B184" s="35"/>
      <c r="C184" s="35"/>
      <c r="D184" s="35"/>
      <c r="E184" s="35"/>
      <c r="F184" s="113"/>
    </row>
    <row r="185" spans="2:6" ht="15.75" customHeight="1">
      <c r="B185" s="35"/>
      <c r="C185" s="35"/>
      <c r="D185" s="35"/>
      <c r="E185" s="35"/>
      <c r="F185" s="113"/>
    </row>
    <row r="186" spans="2:6" ht="15.75" customHeight="1">
      <c r="B186" s="35"/>
      <c r="C186" s="35"/>
      <c r="D186" s="35"/>
      <c r="E186" s="35"/>
      <c r="F186" s="113"/>
    </row>
    <row r="187" spans="2:6" ht="15.75" customHeight="1">
      <c r="B187" s="35"/>
      <c r="C187" s="35"/>
      <c r="D187" s="35"/>
      <c r="E187" s="35"/>
      <c r="F187" s="113"/>
    </row>
    <row r="188" spans="2:6" ht="15.75" customHeight="1">
      <c r="B188" s="35"/>
      <c r="C188" s="35"/>
      <c r="D188" s="35"/>
      <c r="E188" s="35"/>
      <c r="F188" s="113"/>
    </row>
    <row r="189" spans="2:6" ht="15.75" customHeight="1">
      <c r="B189" s="35"/>
      <c r="C189" s="35"/>
      <c r="D189" s="35"/>
      <c r="E189" s="35"/>
      <c r="F189" s="113"/>
    </row>
    <row r="190" spans="2:6" ht="15.75" customHeight="1">
      <c r="B190" s="35"/>
      <c r="C190" s="35"/>
      <c r="D190" s="35"/>
      <c r="E190" s="35"/>
      <c r="F190" s="113"/>
    </row>
    <row r="191" spans="2:6" ht="15.75" customHeight="1">
      <c r="B191" s="35"/>
      <c r="C191" s="35"/>
      <c r="D191" s="35"/>
      <c r="E191" s="35"/>
      <c r="F191" s="113"/>
    </row>
    <row r="192" spans="2:6" ht="15.75" customHeight="1">
      <c r="B192" s="35"/>
      <c r="C192" s="35"/>
      <c r="D192" s="35"/>
      <c r="E192" s="35"/>
      <c r="F192" s="113"/>
    </row>
    <row r="193" spans="2:6" ht="15.75" customHeight="1">
      <c r="B193" s="35"/>
      <c r="C193" s="35"/>
      <c r="D193" s="35"/>
      <c r="E193" s="35"/>
      <c r="F193" s="113"/>
    </row>
    <row r="194" spans="2:6" ht="15.75" customHeight="1">
      <c r="B194" s="35"/>
      <c r="C194" s="35"/>
      <c r="D194" s="35"/>
      <c r="E194" s="35"/>
      <c r="F194" s="113"/>
    </row>
    <row r="195" spans="2:6" ht="15.75" customHeight="1">
      <c r="B195" s="35"/>
      <c r="C195" s="35"/>
      <c r="D195" s="35"/>
      <c r="E195" s="35"/>
      <c r="F195" s="113"/>
    </row>
    <row r="196" spans="2:6" ht="15.75" customHeight="1">
      <c r="B196" s="35"/>
      <c r="C196" s="35"/>
      <c r="D196" s="35"/>
      <c r="E196" s="35"/>
      <c r="F196" s="113"/>
    </row>
    <row r="197" spans="2:6" ht="15.75" customHeight="1">
      <c r="B197" s="35"/>
      <c r="C197" s="35"/>
      <c r="D197" s="35"/>
      <c r="E197" s="35"/>
      <c r="F197" s="113"/>
    </row>
    <row r="198" spans="2:6" ht="15.75" customHeight="1">
      <c r="B198" s="35"/>
      <c r="C198" s="35"/>
      <c r="D198" s="35"/>
      <c r="E198" s="35"/>
      <c r="F198" s="113"/>
    </row>
    <row r="199" spans="2:6" ht="15.75" customHeight="1">
      <c r="B199" s="35"/>
      <c r="C199" s="35"/>
      <c r="D199" s="35"/>
      <c r="E199" s="35"/>
      <c r="F199" s="113"/>
    </row>
    <row r="200" spans="2:6" ht="15.75" customHeight="1">
      <c r="B200" s="35"/>
      <c r="C200" s="35"/>
      <c r="D200" s="35"/>
      <c r="E200" s="35"/>
      <c r="F200" s="113"/>
    </row>
    <row r="201" spans="2:6" ht="15.75" customHeight="1">
      <c r="B201" s="35"/>
      <c r="C201" s="35"/>
      <c r="D201" s="35"/>
      <c r="E201" s="35"/>
      <c r="F201" s="113"/>
    </row>
    <row r="202" spans="2:6" ht="15.75" customHeight="1">
      <c r="B202" s="35"/>
      <c r="C202" s="35"/>
      <c r="D202" s="35"/>
      <c r="E202" s="35"/>
      <c r="F202" s="113"/>
    </row>
    <row r="203" spans="2:6" ht="15.75" customHeight="1">
      <c r="B203" s="35"/>
      <c r="C203" s="35"/>
      <c r="D203" s="35"/>
      <c r="E203" s="35"/>
      <c r="F203" s="113"/>
    </row>
    <row r="204" spans="2:6" ht="15.75" customHeight="1">
      <c r="B204" s="35"/>
      <c r="C204" s="35"/>
      <c r="D204" s="35"/>
      <c r="E204" s="35"/>
      <c r="F204" s="113"/>
    </row>
    <row r="205" spans="2:6" ht="15.75" customHeight="1">
      <c r="B205" s="35"/>
      <c r="C205" s="35"/>
      <c r="D205" s="35"/>
      <c r="E205" s="35"/>
      <c r="F205" s="113"/>
    </row>
    <row r="206" spans="2:6" ht="15.75" customHeight="1">
      <c r="B206" s="35"/>
      <c r="C206" s="35"/>
      <c r="D206" s="35"/>
      <c r="E206" s="35"/>
      <c r="F206" s="113"/>
    </row>
    <row r="207" spans="2:6" ht="15.75" customHeight="1">
      <c r="B207" s="35"/>
      <c r="C207" s="35"/>
      <c r="D207" s="35"/>
      <c r="E207" s="35"/>
      <c r="F207" s="113"/>
    </row>
    <row r="208" spans="2:6" ht="15.75" customHeight="1">
      <c r="B208" s="35"/>
      <c r="C208" s="35"/>
      <c r="D208" s="35"/>
      <c r="E208" s="35"/>
      <c r="F208" s="113"/>
    </row>
    <row r="209" spans="2:6" ht="15.75" customHeight="1">
      <c r="B209" s="35"/>
      <c r="C209" s="35"/>
      <c r="D209" s="35"/>
      <c r="E209" s="35"/>
      <c r="F209" s="113"/>
    </row>
    <row r="210" spans="2:6" ht="15.75" customHeight="1">
      <c r="B210" s="35"/>
      <c r="C210" s="35"/>
      <c r="D210" s="35"/>
      <c r="E210" s="35"/>
      <c r="F210" s="113"/>
    </row>
    <row r="211" spans="2:6" ht="15.75" customHeight="1">
      <c r="B211" s="35"/>
      <c r="C211" s="35"/>
      <c r="D211" s="35"/>
      <c r="E211" s="35"/>
      <c r="F211" s="113"/>
    </row>
    <row r="212" spans="2:6" ht="15.75" customHeight="1">
      <c r="B212" s="35"/>
      <c r="C212" s="35"/>
      <c r="D212" s="35"/>
      <c r="E212" s="35"/>
      <c r="F212" s="113"/>
    </row>
    <row r="213" spans="2:6" ht="15.75" customHeight="1">
      <c r="B213" s="35"/>
      <c r="C213" s="35"/>
      <c r="D213" s="35"/>
      <c r="E213" s="35"/>
      <c r="F213" s="113"/>
    </row>
    <row r="214" spans="2:6" ht="15.75" customHeight="1">
      <c r="B214" s="35"/>
      <c r="C214" s="35"/>
      <c r="D214" s="35"/>
      <c r="E214" s="35"/>
      <c r="F214" s="113"/>
    </row>
    <row r="215" spans="2:6" ht="15.75" customHeight="1">
      <c r="B215" s="35"/>
      <c r="C215" s="35"/>
      <c r="D215" s="35"/>
      <c r="E215" s="35"/>
      <c r="F215" s="113"/>
    </row>
    <row r="216" spans="2:6" ht="15.75" customHeight="1">
      <c r="B216" s="35"/>
      <c r="C216" s="35"/>
      <c r="D216" s="35"/>
      <c r="E216" s="35"/>
      <c r="F216" s="113"/>
    </row>
    <row r="217" spans="2:6" ht="15.75" customHeight="1">
      <c r="B217" s="35"/>
      <c r="C217" s="35"/>
      <c r="D217" s="35"/>
      <c r="E217" s="35"/>
      <c r="F217" s="113"/>
    </row>
    <row r="218" spans="2:6" ht="15.75" customHeight="1">
      <c r="B218" s="35"/>
      <c r="C218" s="35"/>
      <c r="D218" s="35"/>
      <c r="E218" s="35"/>
      <c r="F218" s="113"/>
    </row>
    <row r="219" spans="2:6" ht="15.75" customHeight="1">
      <c r="B219" s="35"/>
      <c r="C219" s="35"/>
      <c r="D219" s="35"/>
      <c r="E219" s="35"/>
      <c r="F219" s="113"/>
    </row>
    <row r="220" spans="2:6" ht="15.75" customHeight="1">
      <c r="B220" s="35"/>
      <c r="C220" s="35"/>
      <c r="D220" s="35"/>
      <c r="E220" s="35"/>
      <c r="F220" s="113"/>
    </row>
    <row r="221" spans="2:6" ht="15.75" customHeight="1"/>
    <row r="222" spans="2:6" ht="15.75" customHeight="1"/>
    <row r="223" spans="2:6" ht="15.75" customHeight="1"/>
    <row r="224" spans="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8</vt:i4>
      </vt:variant>
    </vt:vector>
  </HeadingPairs>
  <TitlesOfParts>
    <vt:vector size="8" baseType="lpstr">
      <vt:lpstr>Số liệu Lead-MQL-SQL</vt:lpstr>
      <vt:lpstr>BC chuyển đổi</vt:lpstr>
      <vt:lpstr>Tìm hiểu thêm về AMIS HRM</vt:lpstr>
      <vt:lpstr>Hướng dẫn sử dụng</vt:lpstr>
      <vt:lpstr>Hạn chế khi dùng template</vt:lpstr>
      <vt:lpstr>03.DASHBOARDS</vt:lpstr>
      <vt:lpstr>01.DATA</vt:lpstr>
      <vt:lpstr>02.Chart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2023-03-27T06:05:00Z</dcterms:created>
  <dcterms:modified xsi:type="dcterms:W3CDTF">2023-03-28T08:31:00Z</dcterms:modified>
</cp:coreProperties>
</file>