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yu\Documents\GitHub\QF\P_QF\MacroAnalysis\"/>
    </mc:Choice>
  </mc:AlternateContent>
  <xr:revisionPtr revIDLastSave="0" documentId="13_ncr:1_{CF0FD47F-D59F-4619-BA0C-3EEF489FFEF8}" xr6:coauthVersionLast="47" xr6:coauthVersionMax="47" xr10:uidLastSave="{00000000-0000-0000-0000-000000000000}"/>
  <bookViews>
    <workbookView xWindow="-120" yWindow="-120" windowWidth="29040" windowHeight="15840" xr2:uid="{4823E848-557F-4E7C-A88F-E52386128D54}"/>
  </bookViews>
  <sheets>
    <sheet name="TSLS_IV" sheetId="1" r:id="rId1"/>
    <sheet name="Theory" sheetId="2" r:id="rId2"/>
  </sheets>
  <definedNames>
    <definedName name="_xlchart.v1.0" hidden="1">TSLS_IV!$O$3:$O$66</definedName>
    <definedName name="_xlchart.v1.1" hidden="1">TSLS_IV!$U$13:$U$35</definedName>
    <definedName name="_xlchart.v1.2" hidden="1">TSLS_IV!$U$36:$U$76</definedName>
    <definedName name="_xlchart.v1.3" hidden="1">TSLS_IV!$O$3:$O$66</definedName>
    <definedName name="_xlchart.v1.4" hidden="1">TSLS_IV!$U$13:$U$35</definedName>
    <definedName name="_xlchart.v1.5" hidden="1">TSLS_IV!$U$36:$U$76</definedName>
    <definedName name="_xlchart.v1.6" hidden="1">TSLS_IV!$L$3:$L$66</definedName>
    <definedName name="e__IV">TSLS_IV!$O$3:$O$66</definedName>
    <definedName name="Gamma_1">TSLS_IV!$V$13</definedName>
    <definedName name="pi_1">TSLS_IV!$R$13</definedName>
    <definedName name="X">TSLS_IV!$E$3:$E$66</definedName>
    <definedName name="X_coefficient">TSLS_IV!$R$3:$S$3</definedName>
    <definedName name="X_hat">TSLS_IV!$K$3:$K$66</definedName>
    <definedName name="X_hat_coefficient">TSLS_IV!$R$23:$S$23</definedName>
    <definedName name="x_hat_varibale">TSLS_IV!$J$3:$K$66</definedName>
    <definedName name="x_variable">TSLS_IV!$D$3:$E$66</definedName>
    <definedName name="Y">TSLS_IV!$B$3:$B$66</definedName>
    <definedName name="Y__IV">TSLS_IV!$N$3:$N$66</definedName>
    <definedName name="Y__OLS">TSLS_IV!$M$3:$M$66</definedName>
    <definedName name="Z">TSLS_IV!$H$3:$H$66</definedName>
    <definedName name="Z_coefficient">TSLS_IV!$R$13:$S$13</definedName>
    <definedName name="z_variable">TSLS_IV!$G$3:$H$66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 a="1"/>
  <c r="L3" i="1" s="1"/>
  <c r="O3" i="1" l="1" a="1"/>
  <c r="O3" i="1" s="1"/>
  <c r="R38" i="1" s="1" a="1"/>
  <c r="R38" i="1" s="1"/>
  <c r="R29" i="1"/>
  <c r="N3" i="1" a="1"/>
  <c r="N3" i="1" s="1"/>
  <c r="M3" i="1" a="1"/>
  <c r="M3" i="1" s="1"/>
  <c r="R23" i="1" a="1"/>
  <c r="R23" i="1" s="1"/>
  <c r="K3" i="1" a="1"/>
  <c r="K3" i="1" s="1"/>
  <c r="R3" i="1" a="1"/>
  <c r="R3" i="1" s="1"/>
  <c r="R9" i="1" s="1"/>
  <c r="R10" i="1" s="1"/>
  <c r="R20" i="1"/>
  <c r="R19" i="1"/>
  <c r="R13" i="1" a="1"/>
  <c r="R13" i="1" s="1"/>
  <c r="S33" i="1" a="1"/>
  <c r="S33" i="1" s="1"/>
  <c r="V13" i="1" a="1"/>
  <c r="V13" i="1" s="1"/>
  <c r="V19" i="1" s="1"/>
  <c r="T34" i="1" l="1"/>
  <c r="W19" i="1"/>
  <c r="W20" i="1" s="1"/>
  <c r="S9" i="1"/>
  <c r="S10" i="1" s="1"/>
  <c r="S19" i="1"/>
  <c r="S20" i="1" s="1"/>
  <c r="V20" i="1"/>
  <c r="R33" i="1" l="1" a="1"/>
  <c r="R33" i="1" s="1"/>
  <c r="S42" i="1" l="1"/>
  <c r="S29" i="1"/>
  <c r="S30" i="1" s="1"/>
  <c r="R42" i="1" l="1"/>
  <c r="R30" i="1"/>
  <c r="S43" i="1" l="1"/>
  <c r="S44" i="1" s="1"/>
  <c r="S45" i="1" s="1"/>
  <c r="R43" i="1" l="1"/>
  <c r="R44" i="1" s="1"/>
  <c r="R4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Savva Shanaev</author>
    <author>tc={C76F1533-08D8-4AD7-A754-E08C1949FBBE}</author>
    <author>tc={3D9E9C76-9967-4131-9566-44A75AA11F9E}</author>
    <author>tc={33B891A5-0D1E-4566-BBEA-39652D15D3D1}</author>
  </authors>
  <commentList>
    <comment ref="B2" authorId="0" shapeId="0" xr:uid="{A5BF7D1B-51BD-4DAD-BA75-93AC50D72633}">
      <text>
        <r>
          <rPr>
            <b/>
            <sz val="9"/>
            <color indexed="81"/>
            <rFont val="Tahoma"/>
            <family val="2"/>
          </rPr>
          <t>Log GDP per capita</t>
        </r>
      </text>
    </comment>
    <comment ref="E2" authorId="0" shapeId="0" xr:uid="{C8A70392-C6EE-40F6-9488-7BBCBC271473}">
      <text>
        <r>
          <rPr>
            <b/>
            <sz val="9"/>
            <color indexed="81"/>
            <rFont val="Tahoma"/>
            <family val="2"/>
          </rPr>
          <t>Protection against expropriation征收</t>
        </r>
      </text>
    </comment>
    <comment ref="F2" authorId="1" shapeId="0" xr:uid="{C76F1533-08D8-4AD7-A754-E08C1949FBBE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Extractive much less conductive to property rights protection.</t>
      </text>
    </comment>
    <comment ref="H2" authorId="0" shapeId="0" xr:uid="{96745670-34A7-4358-9999-BE9A51D2E9E0}">
      <text>
        <r>
          <rPr>
            <b/>
            <sz val="9"/>
            <color indexed="81"/>
            <rFont val="Tahoma"/>
            <family val="2"/>
          </rPr>
          <t>Log settler mortality死亡</t>
        </r>
      </text>
    </comment>
    <comment ref="W6" authorId="2" shapeId="0" xr:uid="{3D9E9C76-9967-4131-9566-44A75AA11F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Instrument for itself
</t>
      </text>
    </comment>
    <comment ref="R16" authorId="3" shapeId="0" xr:uid="{33B891A5-0D1E-4566-BBEA-39652D15D3D1}">
      <text>
        <t>[Threaded comment]
Your version of Excel allows you to read this threaded comment; however, any edits to it will get removed if the file is opened in a newer version of Excel. Learn more: https://go.microsoft.com/fwlink/?linkid=870924
Comment:
    &gt;10, satisfies the relevance Criterion.
Reply:
    1/10 the bias. 1/23.34 means the bias is less than 4%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<sst xmlns="http://schemas.openxmlformats.org/spreadsheetml/2006/main" count="158" uniqueCount="113">
  <si>
    <t>Z</t>
  </si>
  <si>
    <t>Algeria</t>
  </si>
  <si>
    <t>Angola</t>
  </si>
  <si>
    <t>Argentina</t>
  </si>
  <si>
    <t>Australia</t>
  </si>
  <si>
    <t>Bahamas</t>
  </si>
  <si>
    <t>Bangladesh</t>
  </si>
  <si>
    <t>Bolivia</t>
  </si>
  <si>
    <t>Brazil</t>
  </si>
  <si>
    <t>Burkina Faso</t>
  </si>
  <si>
    <t>Cameroon</t>
  </si>
  <si>
    <t>Canada</t>
  </si>
  <si>
    <t>Chile</t>
  </si>
  <si>
    <t>Colombia</t>
  </si>
  <si>
    <t>Congo (Brazzaville)</t>
  </si>
  <si>
    <t>Costa Rica</t>
  </si>
  <si>
    <t>Dominican Republic</t>
  </si>
  <si>
    <t>Ecuador</t>
  </si>
  <si>
    <t>Egypt</t>
  </si>
  <si>
    <t>El Salvador</t>
  </si>
  <si>
    <t>Ethiopia</t>
  </si>
  <si>
    <t>Gabon</t>
  </si>
  <si>
    <t>Gambia</t>
  </si>
  <si>
    <t>Ghana</t>
  </si>
  <si>
    <t>Guatemala</t>
  </si>
  <si>
    <t>Guinea</t>
  </si>
  <si>
    <t>Guyana</t>
  </si>
  <si>
    <t>Haiti</t>
  </si>
  <si>
    <t>Honduras</t>
  </si>
  <si>
    <t xml:space="preserve">Hong Kong </t>
  </si>
  <si>
    <t>India</t>
  </si>
  <si>
    <t>Indonesia</t>
  </si>
  <si>
    <t>Jamaica</t>
  </si>
  <si>
    <t>Kenya</t>
  </si>
  <si>
    <t>Madagascar</t>
  </si>
  <si>
    <t>Malaysia</t>
  </si>
  <si>
    <t>Mali</t>
  </si>
  <si>
    <t>Malta</t>
  </si>
  <si>
    <t>Mexico</t>
  </si>
  <si>
    <t>Morocco</t>
  </si>
  <si>
    <t>New Zealand</t>
  </si>
  <si>
    <t>Nicaragua</t>
  </si>
  <si>
    <t>Niger</t>
  </si>
  <si>
    <t>Nigeria</t>
  </si>
  <si>
    <t>Pakistan</t>
  </si>
  <si>
    <t>Panama</t>
  </si>
  <si>
    <t>Paraguay</t>
  </si>
  <si>
    <t>Peru</t>
  </si>
  <si>
    <t>Senegal</t>
  </si>
  <si>
    <t>Sierra Leone</t>
  </si>
  <si>
    <t xml:space="preserve">Singapore </t>
  </si>
  <si>
    <t>South Africa</t>
  </si>
  <si>
    <t>Sri Lanka</t>
  </si>
  <si>
    <t>Sudan</t>
  </si>
  <si>
    <t>Tanzania</t>
  </si>
  <si>
    <t>Togo</t>
  </si>
  <si>
    <t>Trinidad and Tobago</t>
  </si>
  <si>
    <t>Tunisia</t>
  </si>
  <si>
    <t>Uganda</t>
  </si>
  <si>
    <t>Uruguay</t>
  </si>
  <si>
    <t xml:space="preserve">USA </t>
  </si>
  <si>
    <t>Venezuela</t>
  </si>
  <si>
    <t>Vietnam</t>
  </si>
  <si>
    <t>Zaire</t>
  </si>
  <si>
    <t>Cote d'Ivoire</t>
  </si>
  <si>
    <t>Country</t>
  </si>
  <si>
    <t>Y</t>
  </si>
  <si>
    <t>X</t>
  </si>
  <si>
    <t>X^</t>
  </si>
  <si>
    <t>First stage</t>
  </si>
  <si>
    <t>OLS</t>
  </si>
  <si>
    <t>TSLS</t>
  </si>
  <si>
    <t>t-stat</t>
  </si>
  <si>
    <t>p-value</t>
  </si>
  <si>
    <t>slope</t>
  </si>
  <si>
    <t>intercept</t>
  </si>
  <si>
    <t>coefficient</t>
  </si>
  <si>
    <t>standard error</t>
  </si>
  <si>
    <t>F-stat</t>
  </si>
  <si>
    <t>ESS</t>
  </si>
  <si>
    <t>RSS</t>
  </si>
  <si>
    <t>df</t>
  </si>
  <si>
    <t>S.E.</t>
  </si>
  <si>
    <t>R-squared</t>
  </si>
  <si>
    <t>constant</t>
  </si>
  <si>
    <t>Y^ OLS</t>
  </si>
  <si>
    <t>Y^ IV</t>
  </si>
  <si>
    <t>e^ IV</t>
  </si>
  <si>
    <t>Acemoglu, Johnson, and Robinson (2001)</t>
  </si>
  <si>
    <t>Endogeneity issues:</t>
  </si>
  <si>
    <t>1) Measurement error</t>
  </si>
  <si>
    <t>2) Omitted variable bias</t>
  </si>
  <si>
    <t>3) Simultaneous causality</t>
  </si>
  <si>
    <t>IV requirements:</t>
  </si>
  <si>
    <t>1) Relevance - strong first stage (F&gt;10)</t>
  </si>
  <si>
    <t>2) Exogeneity (Z impacts Y only through X)</t>
  </si>
  <si>
    <t>Matrix 1</t>
  </si>
  <si>
    <t>Matrix 2</t>
  </si>
  <si>
    <t>Indirect</t>
  </si>
  <si>
    <t>Intercept</t>
  </si>
  <si>
    <t>Slope</t>
  </si>
  <si>
    <t>V(beta IV)</t>
  </si>
  <si>
    <t>Two-stage least squares (TSLS):</t>
  </si>
  <si>
    <t>Indirect least squares:</t>
  </si>
  <si>
    <t>Matrix form (1):</t>
  </si>
  <si>
    <t>Matrix form (2):</t>
  </si>
  <si>
    <t>IV covarance matrix:</t>
  </si>
  <si>
    <t>z-stat</t>
  </si>
  <si>
    <t>Ref: https://www.youtube.com/watch?v=rdVB1egQZ8A</t>
  </si>
  <si>
    <t>Mortality rates</t>
  </si>
  <si>
    <t>Protection</t>
  </si>
  <si>
    <t>Ref:https://www.youtube.com/watch?v=61I-8tDgwag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</si>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</sst>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10" fontId="3" fillId="0" borderId="0" xfId="1" applyNumberFormat="1" applyFont="1" applyAlignment="1">
      <alignment horizontal="center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4" fontId="3" fillId="2" borderId="0" xfId="0" applyNumberFormat="1" applyFont="1" applyFill="1" applyAlignment="1">
      <alignment horizontal="center"/>
    </xf>
    <xf numFmtId="0" fontId="5" fillId="3" borderId="0" xfId="0" applyFont="1" applyFill="1"/>
    <xf numFmtId="0" fontId="0" fillId="3" borderId="0" xfId="0" applyFill="1" applyAlignment="1">
      <alignment horizontal="left" vertical="center"/>
    </xf>
    <xf numFmtId="10" fontId="0" fillId="3" borderId="0" xfId="1" applyNumberFormat="1" applyFont="1" applyFill="1" applyAlignment="1">
      <alignment horizontal="center"/>
    </xf>
    <xf numFmtId="10" fontId="3" fillId="3" borderId="0" xfId="1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7" fillId="0" borderId="0" xfId="0" applyFont="1"/>
    <xf numFmtId="2" fontId="3" fillId="4" borderId="0" xfId="0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164" fontId="0" fillId="0" borderId="0" xfId="0" applyNumberFormat="1" applyAlignment="1">
      <alignment horizontal="left"/>
    </xf>
    <xf numFmtId="10" fontId="0" fillId="0" borderId="0" xfId="1" applyNumberFormat="1" applyFont="1" applyAlignment="1">
      <alignment horizontal="left"/>
    </xf>
    <xf numFmtId="164" fontId="5" fillId="4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left"/>
    </xf>
    <xf numFmtId="0" fontId="0" fillId="0" borderId="3" xfId="0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5" xfId="0" applyBorder="1" applyAlignment="1">
      <alignment horizontal="center"/>
    </xf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0" fontId="0" fillId="0" borderId="6" xfId="0" applyBorder="1" applyAlignment="1">
      <alignment horizontal="right"/>
    </xf>
    <xf numFmtId="2" fontId="0" fillId="0" borderId="7" xfId="0" applyNumberFormat="1" applyBorder="1" applyAlignment="1">
      <alignment horizontal="right"/>
    </xf>
    <xf numFmtId="2" fontId="0" fillId="0" borderId="7" xfId="0" applyNumberFormat="1" applyBorder="1" applyAlignment="1">
      <alignment horizontal="left"/>
    </xf>
    <xf numFmtId="0" fontId="0" fillId="0" borderId="8" xfId="0" applyBorder="1" applyAlignment="1">
      <alignment horizontal="center"/>
    </xf>
    <xf numFmtId="0" fontId="3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3" fillId="0" borderId="4" xfId="0" applyFont="1" applyBorder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48381452318461"/>
          <c:y val="5.0925925925925923E-2"/>
          <c:w val="0.83129396325459315"/>
          <c:h val="0.77185914260717392"/>
        </c:manualLayout>
      </c:layout>
      <c:scatterChart>
        <c:scatterStyle val="lineMarker"/>
        <c:varyColors val="0"/>
        <c:ser>
          <c:idx val="0"/>
          <c:order val="0"/>
          <c:tx>
            <c:strRef>
              <c:f>TSLS_IV!$M$2</c:f>
              <c:strCache>
                <c:ptCount val="1"/>
                <c:pt idx="0">
                  <c:v>Y^ OLS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TSLS_IV!$E$3:$E$66</c:f>
              <c:numCache>
                <c:formatCode>0.00</c:formatCode>
                <c:ptCount val="64"/>
                <c:pt idx="0">
                  <c:v>6.5</c:v>
                </c:pt>
                <c:pt idx="1">
                  <c:v>5.36</c:v>
                </c:pt>
                <c:pt idx="2">
                  <c:v>6.39</c:v>
                </c:pt>
                <c:pt idx="3">
                  <c:v>9.32</c:v>
                </c:pt>
                <c:pt idx="4">
                  <c:v>7.5</c:v>
                </c:pt>
                <c:pt idx="5">
                  <c:v>5.14</c:v>
                </c:pt>
                <c:pt idx="6">
                  <c:v>5.64</c:v>
                </c:pt>
                <c:pt idx="7">
                  <c:v>7.91</c:v>
                </c:pt>
                <c:pt idx="8">
                  <c:v>4.45</c:v>
                </c:pt>
                <c:pt idx="9">
                  <c:v>6.45</c:v>
                </c:pt>
                <c:pt idx="10">
                  <c:v>9.73</c:v>
                </c:pt>
                <c:pt idx="11">
                  <c:v>7.82</c:v>
                </c:pt>
                <c:pt idx="12">
                  <c:v>7.32</c:v>
                </c:pt>
                <c:pt idx="13">
                  <c:v>4.68</c:v>
                </c:pt>
                <c:pt idx="14">
                  <c:v>7.05</c:v>
                </c:pt>
                <c:pt idx="15">
                  <c:v>7</c:v>
                </c:pt>
                <c:pt idx="16">
                  <c:v>6.18</c:v>
                </c:pt>
                <c:pt idx="17">
                  <c:v>6.55</c:v>
                </c:pt>
                <c:pt idx="18">
                  <c:v>6.77</c:v>
                </c:pt>
                <c:pt idx="19">
                  <c:v>5</c:v>
                </c:pt>
                <c:pt idx="20">
                  <c:v>5.73</c:v>
                </c:pt>
                <c:pt idx="21">
                  <c:v>7.82</c:v>
                </c:pt>
                <c:pt idx="22">
                  <c:v>8.27</c:v>
                </c:pt>
                <c:pt idx="23">
                  <c:v>6.27</c:v>
                </c:pt>
                <c:pt idx="24">
                  <c:v>5.14</c:v>
                </c:pt>
                <c:pt idx="25">
                  <c:v>6.55</c:v>
                </c:pt>
                <c:pt idx="26">
                  <c:v>5.89</c:v>
                </c:pt>
                <c:pt idx="27">
                  <c:v>3.73</c:v>
                </c:pt>
                <c:pt idx="28">
                  <c:v>5.32</c:v>
                </c:pt>
                <c:pt idx="29">
                  <c:v>8.14</c:v>
                </c:pt>
                <c:pt idx="30">
                  <c:v>8.27</c:v>
                </c:pt>
                <c:pt idx="31">
                  <c:v>7.59</c:v>
                </c:pt>
                <c:pt idx="32">
                  <c:v>7.09</c:v>
                </c:pt>
                <c:pt idx="33">
                  <c:v>6.05</c:v>
                </c:pt>
                <c:pt idx="34">
                  <c:v>4.45</c:v>
                </c:pt>
                <c:pt idx="35">
                  <c:v>7.95</c:v>
                </c:pt>
                <c:pt idx="36">
                  <c:v>4</c:v>
                </c:pt>
                <c:pt idx="37">
                  <c:v>7.23</c:v>
                </c:pt>
                <c:pt idx="38">
                  <c:v>7.5</c:v>
                </c:pt>
                <c:pt idx="39">
                  <c:v>7.09</c:v>
                </c:pt>
                <c:pt idx="40">
                  <c:v>9.73</c:v>
                </c:pt>
                <c:pt idx="41">
                  <c:v>5.23</c:v>
                </c:pt>
                <c:pt idx="42">
                  <c:v>5</c:v>
                </c:pt>
                <c:pt idx="43">
                  <c:v>5.55</c:v>
                </c:pt>
                <c:pt idx="44">
                  <c:v>6.05</c:v>
                </c:pt>
                <c:pt idx="45">
                  <c:v>5.91</c:v>
                </c:pt>
                <c:pt idx="46">
                  <c:v>6.95</c:v>
                </c:pt>
                <c:pt idx="47">
                  <c:v>5.77</c:v>
                </c:pt>
                <c:pt idx="48">
                  <c:v>6</c:v>
                </c:pt>
                <c:pt idx="49">
                  <c:v>5.82</c:v>
                </c:pt>
                <c:pt idx="50">
                  <c:v>9.32</c:v>
                </c:pt>
                <c:pt idx="51">
                  <c:v>6.86</c:v>
                </c:pt>
                <c:pt idx="52">
                  <c:v>6.05</c:v>
                </c:pt>
                <c:pt idx="53">
                  <c:v>4</c:v>
                </c:pt>
                <c:pt idx="54">
                  <c:v>6.64</c:v>
                </c:pt>
                <c:pt idx="55">
                  <c:v>6.91</c:v>
                </c:pt>
                <c:pt idx="56">
                  <c:v>7.45</c:v>
                </c:pt>
                <c:pt idx="57">
                  <c:v>6.45</c:v>
                </c:pt>
                <c:pt idx="58">
                  <c:v>4.45</c:v>
                </c:pt>
                <c:pt idx="59">
                  <c:v>7</c:v>
                </c:pt>
                <c:pt idx="60">
                  <c:v>10</c:v>
                </c:pt>
                <c:pt idx="61">
                  <c:v>7.14</c:v>
                </c:pt>
                <c:pt idx="62">
                  <c:v>6.41</c:v>
                </c:pt>
                <c:pt idx="63">
                  <c:v>3.5</c:v>
                </c:pt>
              </c:numCache>
            </c:numRef>
          </c:xVal>
          <c:yVal>
            <c:numRef>
              <c:f>TSLS_IV!$M$3:$M$66</c:f>
              <c:numCache>
                <c:formatCode>0.00</c:formatCode>
                <c:ptCount val="64"/>
                <c:pt idx="0">
                  <c:v>8.054098520615419</c:v>
                </c:pt>
                <c:pt idx="1">
                  <c:v>7.4589801362473658</c:v>
                </c:pt>
                <c:pt idx="2">
                  <c:v>7.9966748168606063</c:v>
                </c:pt>
                <c:pt idx="3">
                  <c:v>9.5262334714206016</c:v>
                </c:pt>
                <c:pt idx="4">
                  <c:v>8.5761321911137109</c:v>
                </c:pt>
                <c:pt idx="5">
                  <c:v>7.3441327287377414</c:v>
                </c:pt>
                <c:pt idx="6">
                  <c:v>7.6051495639868874</c:v>
                </c:pt>
                <c:pt idx="7">
                  <c:v>8.7901659960180112</c:v>
                </c:pt>
                <c:pt idx="8">
                  <c:v>6.9839294960939204</c:v>
                </c:pt>
                <c:pt idx="9">
                  <c:v>8.0279968370905035</c:v>
                </c:pt>
                <c:pt idx="10">
                  <c:v>9.7402672763249001</c:v>
                </c:pt>
                <c:pt idx="11">
                  <c:v>8.7431829656731637</c:v>
                </c:pt>
                <c:pt idx="12">
                  <c:v>8.4821661304240177</c:v>
                </c:pt>
                <c:pt idx="13">
                  <c:v>7.1039972403085274</c:v>
                </c:pt>
                <c:pt idx="14">
                  <c:v>8.3412170393894787</c:v>
                </c:pt>
                <c:pt idx="15">
                  <c:v>8.3151153558645632</c:v>
                </c:pt>
                <c:pt idx="16">
                  <c:v>7.8870477460559645</c:v>
                </c:pt>
                <c:pt idx="17">
                  <c:v>8.0802002041403327</c:v>
                </c:pt>
                <c:pt idx="18">
                  <c:v>8.195047611649958</c:v>
                </c:pt>
                <c:pt idx="19">
                  <c:v>7.271048014867981</c:v>
                </c:pt>
                <c:pt idx="20">
                  <c:v>7.652132594331734</c:v>
                </c:pt>
                <c:pt idx="21">
                  <c:v>8.7431829656731637</c:v>
                </c:pt>
                <c:pt idx="22">
                  <c:v>8.9780981173973942</c:v>
                </c:pt>
                <c:pt idx="23">
                  <c:v>7.9340307764008111</c:v>
                </c:pt>
                <c:pt idx="24">
                  <c:v>7.3441327287377414</c:v>
                </c:pt>
                <c:pt idx="25">
                  <c:v>8.0802002041403327</c:v>
                </c:pt>
                <c:pt idx="26">
                  <c:v>7.7356579816114603</c:v>
                </c:pt>
                <c:pt idx="27">
                  <c:v>6.60806525333515</c:v>
                </c:pt>
                <c:pt idx="28">
                  <c:v>7.4380987894274337</c:v>
                </c:pt>
                <c:pt idx="29">
                  <c:v>8.9102337402326164</c:v>
                </c:pt>
                <c:pt idx="30">
                  <c:v>8.9780981173973942</c:v>
                </c:pt>
                <c:pt idx="31">
                  <c:v>8.6231152214585567</c:v>
                </c:pt>
                <c:pt idx="32">
                  <c:v>8.3620983862094107</c:v>
                </c:pt>
                <c:pt idx="33">
                  <c:v>7.8191833688911867</c:v>
                </c:pt>
                <c:pt idx="34">
                  <c:v>6.9839294960939204</c:v>
                </c:pt>
                <c:pt idx="35">
                  <c:v>8.8110473428379414</c:v>
                </c:pt>
                <c:pt idx="36">
                  <c:v>6.7490143443696891</c:v>
                </c:pt>
                <c:pt idx="37">
                  <c:v>8.4351831000791719</c:v>
                </c:pt>
                <c:pt idx="38">
                  <c:v>8.5761321911137109</c:v>
                </c:pt>
                <c:pt idx="39">
                  <c:v>8.3620983862094107</c:v>
                </c:pt>
                <c:pt idx="40">
                  <c:v>9.7402672763249001</c:v>
                </c:pt>
                <c:pt idx="41">
                  <c:v>7.391115759082588</c:v>
                </c:pt>
                <c:pt idx="42">
                  <c:v>7.271048014867981</c:v>
                </c:pt>
                <c:pt idx="43">
                  <c:v>7.5581665336420407</c:v>
                </c:pt>
                <c:pt idx="44">
                  <c:v>7.8191833688911867</c:v>
                </c:pt>
                <c:pt idx="45">
                  <c:v>7.7460986550214264</c:v>
                </c:pt>
                <c:pt idx="46">
                  <c:v>8.2890136723396495</c:v>
                </c:pt>
                <c:pt idx="47">
                  <c:v>7.6730139411516651</c:v>
                </c:pt>
                <c:pt idx="48">
                  <c:v>7.793081685366273</c:v>
                </c:pt>
                <c:pt idx="49">
                  <c:v>7.6991156246765797</c:v>
                </c:pt>
                <c:pt idx="50">
                  <c:v>9.5262334714206016</c:v>
                </c:pt>
                <c:pt idx="51">
                  <c:v>8.2420306419948037</c:v>
                </c:pt>
                <c:pt idx="52">
                  <c:v>7.8191833688911867</c:v>
                </c:pt>
                <c:pt idx="53">
                  <c:v>6.7490143443696891</c:v>
                </c:pt>
                <c:pt idx="54">
                  <c:v>8.1271832344851802</c:v>
                </c:pt>
                <c:pt idx="55">
                  <c:v>8.2681323255197192</c:v>
                </c:pt>
                <c:pt idx="56">
                  <c:v>8.5500305075887955</c:v>
                </c:pt>
                <c:pt idx="57">
                  <c:v>8.0279968370905035</c:v>
                </c:pt>
                <c:pt idx="58">
                  <c:v>6.9839294960939204</c:v>
                </c:pt>
                <c:pt idx="59">
                  <c:v>8.3151153558645632</c:v>
                </c:pt>
                <c:pt idx="60">
                  <c:v>9.8812163673594391</c:v>
                </c:pt>
                <c:pt idx="61">
                  <c:v>8.3882000697343244</c:v>
                </c:pt>
                <c:pt idx="62">
                  <c:v>8.0071154902705715</c:v>
                </c:pt>
                <c:pt idx="63">
                  <c:v>6.4879975091205431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2-42D5-846D-1E1146B2B069}"/>
            </c:ext>
          </c:extLst>
        </c:ser>
        <c:ser>
          <c:idx val="1"/>
          <c:order val="1"/>
          <c:tx>
            <c:strRef>
              <c:f>TSLS_IV!$N$2</c:f>
              <c:strCache>
                <c:ptCount val="1"/>
                <c:pt idx="0">
                  <c:v>Y^ IV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TSLS_IV!$E$3:$E$66</c:f>
              <c:numCache>
                <c:formatCode>0.00</c:formatCode>
                <c:ptCount val="64"/>
                <c:pt idx="0">
                  <c:v>6.5</c:v>
                </c:pt>
                <c:pt idx="1">
                  <c:v>5.36</c:v>
                </c:pt>
                <c:pt idx="2">
                  <c:v>6.39</c:v>
                </c:pt>
                <c:pt idx="3">
                  <c:v>9.32</c:v>
                </c:pt>
                <c:pt idx="4">
                  <c:v>7.5</c:v>
                </c:pt>
                <c:pt idx="5">
                  <c:v>5.14</c:v>
                </c:pt>
                <c:pt idx="6">
                  <c:v>5.64</c:v>
                </c:pt>
                <c:pt idx="7">
                  <c:v>7.91</c:v>
                </c:pt>
                <c:pt idx="8">
                  <c:v>4.45</c:v>
                </c:pt>
                <c:pt idx="9">
                  <c:v>6.45</c:v>
                </c:pt>
                <c:pt idx="10">
                  <c:v>9.73</c:v>
                </c:pt>
                <c:pt idx="11">
                  <c:v>7.82</c:v>
                </c:pt>
                <c:pt idx="12">
                  <c:v>7.32</c:v>
                </c:pt>
                <c:pt idx="13">
                  <c:v>4.68</c:v>
                </c:pt>
                <c:pt idx="14">
                  <c:v>7.05</c:v>
                </c:pt>
                <c:pt idx="15">
                  <c:v>7</c:v>
                </c:pt>
                <c:pt idx="16">
                  <c:v>6.18</c:v>
                </c:pt>
                <c:pt idx="17">
                  <c:v>6.55</c:v>
                </c:pt>
                <c:pt idx="18">
                  <c:v>6.77</c:v>
                </c:pt>
                <c:pt idx="19">
                  <c:v>5</c:v>
                </c:pt>
                <c:pt idx="20">
                  <c:v>5.73</c:v>
                </c:pt>
                <c:pt idx="21">
                  <c:v>7.82</c:v>
                </c:pt>
                <c:pt idx="22">
                  <c:v>8.27</c:v>
                </c:pt>
                <c:pt idx="23">
                  <c:v>6.27</c:v>
                </c:pt>
                <c:pt idx="24">
                  <c:v>5.14</c:v>
                </c:pt>
                <c:pt idx="25">
                  <c:v>6.55</c:v>
                </c:pt>
                <c:pt idx="26">
                  <c:v>5.89</c:v>
                </c:pt>
                <c:pt idx="27">
                  <c:v>3.73</c:v>
                </c:pt>
                <c:pt idx="28">
                  <c:v>5.32</c:v>
                </c:pt>
                <c:pt idx="29">
                  <c:v>8.14</c:v>
                </c:pt>
                <c:pt idx="30">
                  <c:v>8.27</c:v>
                </c:pt>
                <c:pt idx="31">
                  <c:v>7.59</c:v>
                </c:pt>
                <c:pt idx="32">
                  <c:v>7.09</c:v>
                </c:pt>
                <c:pt idx="33">
                  <c:v>6.05</c:v>
                </c:pt>
                <c:pt idx="34">
                  <c:v>4.45</c:v>
                </c:pt>
                <c:pt idx="35">
                  <c:v>7.95</c:v>
                </c:pt>
                <c:pt idx="36">
                  <c:v>4</c:v>
                </c:pt>
                <c:pt idx="37">
                  <c:v>7.23</c:v>
                </c:pt>
                <c:pt idx="38">
                  <c:v>7.5</c:v>
                </c:pt>
                <c:pt idx="39">
                  <c:v>7.09</c:v>
                </c:pt>
                <c:pt idx="40">
                  <c:v>9.73</c:v>
                </c:pt>
                <c:pt idx="41">
                  <c:v>5.23</c:v>
                </c:pt>
                <c:pt idx="42">
                  <c:v>5</c:v>
                </c:pt>
                <c:pt idx="43">
                  <c:v>5.55</c:v>
                </c:pt>
                <c:pt idx="44">
                  <c:v>6.05</c:v>
                </c:pt>
                <c:pt idx="45">
                  <c:v>5.91</c:v>
                </c:pt>
                <c:pt idx="46">
                  <c:v>6.95</c:v>
                </c:pt>
                <c:pt idx="47">
                  <c:v>5.77</c:v>
                </c:pt>
                <c:pt idx="48">
                  <c:v>6</c:v>
                </c:pt>
                <c:pt idx="49">
                  <c:v>5.82</c:v>
                </c:pt>
                <c:pt idx="50">
                  <c:v>9.32</c:v>
                </c:pt>
                <c:pt idx="51">
                  <c:v>6.86</c:v>
                </c:pt>
                <c:pt idx="52">
                  <c:v>6.05</c:v>
                </c:pt>
                <c:pt idx="53">
                  <c:v>4</c:v>
                </c:pt>
                <c:pt idx="54">
                  <c:v>6.64</c:v>
                </c:pt>
                <c:pt idx="55">
                  <c:v>6.91</c:v>
                </c:pt>
                <c:pt idx="56">
                  <c:v>7.45</c:v>
                </c:pt>
                <c:pt idx="57">
                  <c:v>6.45</c:v>
                </c:pt>
                <c:pt idx="58">
                  <c:v>4.45</c:v>
                </c:pt>
                <c:pt idx="59">
                  <c:v>7</c:v>
                </c:pt>
                <c:pt idx="60">
                  <c:v>10</c:v>
                </c:pt>
                <c:pt idx="61">
                  <c:v>7.14</c:v>
                </c:pt>
                <c:pt idx="62">
                  <c:v>6.41</c:v>
                </c:pt>
                <c:pt idx="63">
                  <c:v>3.5</c:v>
                </c:pt>
              </c:numCache>
            </c:numRef>
          </c:xVal>
          <c:yVal>
            <c:numRef>
              <c:f>TSLS_IV!$N$3:$N$66</c:f>
              <c:numCache>
                <c:formatCode>0.00</c:formatCode>
                <c:ptCount val="64"/>
                <c:pt idx="0">
                  <c:v>8.0476371103693722</c:v>
                </c:pt>
                <c:pt idx="1">
                  <c:v>6.994825044883294</c:v>
                </c:pt>
                <c:pt idx="2">
                  <c:v>7.9460499812435224</c:v>
                </c:pt>
                <c:pt idx="3">
                  <c:v>10.651961693413881</c:v>
                </c:pt>
                <c:pt idx="4">
                  <c:v>8.9711564660589147</c:v>
                </c:pt>
                <c:pt idx="5">
                  <c:v>6.7916507866315943</c:v>
                </c:pt>
                <c:pt idx="6">
                  <c:v>7.2534104644763655</c:v>
                </c:pt>
                <c:pt idx="7">
                  <c:v>9.3497994018916266</c:v>
                </c:pt>
                <c:pt idx="8">
                  <c:v>6.1544224312058109</c:v>
                </c:pt>
                <c:pt idx="9">
                  <c:v>8.001461142584894</c:v>
                </c:pt>
                <c:pt idx="10">
                  <c:v>11.030604629246593</c:v>
                </c:pt>
                <c:pt idx="11">
                  <c:v>9.2666826598795673</c:v>
                </c:pt>
                <c:pt idx="12">
                  <c:v>8.8049229820347961</c:v>
                </c:pt>
                <c:pt idx="13">
                  <c:v>6.3668318830144051</c:v>
                </c:pt>
                <c:pt idx="14">
                  <c:v>8.5555727559986199</c:v>
                </c:pt>
                <c:pt idx="15">
                  <c:v>8.5093967882141435</c:v>
                </c:pt>
                <c:pt idx="16">
                  <c:v>7.7521109165487179</c:v>
                </c:pt>
                <c:pt idx="17">
                  <c:v>8.0938130781538487</c:v>
                </c:pt>
                <c:pt idx="18">
                  <c:v>8.2969873364055466</c:v>
                </c:pt>
                <c:pt idx="19">
                  <c:v>6.6623580768350594</c:v>
                </c:pt>
                <c:pt idx="20">
                  <c:v>7.3365272064884248</c:v>
                </c:pt>
                <c:pt idx="21">
                  <c:v>9.2666826598795673</c:v>
                </c:pt>
                <c:pt idx="22">
                  <c:v>9.6822663699398603</c:v>
                </c:pt>
                <c:pt idx="23">
                  <c:v>7.8352276585607772</c:v>
                </c:pt>
                <c:pt idx="24">
                  <c:v>6.7916507866315943</c:v>
                </c:pt>
                <c:pt idx="25">
                  <c:v>8.0938130781538487</c:v>
                </c:pt>
                <c:pt idx="26">
                  <c:v>7.4842903033987511</c:v>
                </c:pt>
                <c:pt idx="27">
                  <c:v>5.4894884951093408</c:v>
                </c:pt>
                <c:pt idx="28">
                  <c:v>6.9578842706557129</c:v>
                </c:pt>
                <c:pt idx="29">
                  <c:v>9.5622088537002217</c:v>
                </c:pt>
                <c:pt idx="30">
                  <c:v>9.6822663699398603</c:v>
                </c:pt>
                <c:pt idx="31">
                  <c:v>9.0542732080709722</c:v>
                </c:pt>
                <c:pt idx="32">
                  <c:v>8.5925135302262028</c:v>
                </c:pt>
                <c:pt idx="33">
                  <c:v>7.6320534003090783</c:v>
                </c:pt>
                <c:pt idx="34">
                  <c:v>6.1544224312058109</c:v>
                </c:pt>
                <c:pt idx="35">
                  <c:v>9.3867401761192077</c:v>
                </c:pt>
                <c:pt idx="36">
                  <c:v>5.738838721145517</c:v>
                </c:pt>
                <c:pt idx="37">
                  <c:v>8.7218062400227385</c:v>
                </c:pt>
                <c:pt idx="38">
                  <c:v>8.9711564660589147</c:v>
                </c:pt>
                <c:pt idx="39">
                  <c:v>8.5925135302262028</c:v>
                </c:pt>
                <c:pt idx="40">
                  <c:v>11.030604629246593</c:v>
                </c:pt>
                <c:pt idx="41">
                  <c:v>6.8747675286436545</c:v>
                </c:pt>
                <c:pt idx="42">
                  <c:v>6.6623580768350594</c:v>
                </c:pt>
                <c:pt idx="43">
                  <c:v>7.1702937224643071</c:v>
                </c:pt>
                <c:pt idx="44">
                  <c:v>7.6320534003090783</c:v>
                </c:pt>
                <c:pt idx="45">
                  <c:v>7.5027606905125426</c:v>
                </c:pt>
                <c:pt idx="46">
                  <c:v>8.4632208204296653</c:v>
                </c:pt>
                <c:pt idx="47">
                  <c:v>7.373467980716006</c:v>
                </c:pt>
                <c:pt idx="48">
                  <c:v>7.585877432524601</c:v>
                </c:pt>
                <c:pt idx="49">
                  <c:v>7.4196439485004841</c:v>
                </c:pt>
                <c:pt idx="50">
                  <c:v>10.651961693413881</c:v>
                </c:pt>
                <c:pt idx="51">
                  <c:v>8.3801040784176077</c:v>
                </c:pt>
                <c:pt idx="52">
                  <c:v>7.6320534003090783</c:v>
                </c:pt>
                <c:pt idx="53">
                  <c:v>5.738838721145517</c:v>
                </c:pt>
                <c:pt idx="54">
                  <c:v>8.176929820165908</c:v>
                </c:pt>
                <c:pt idx="55">
                  <c:v>8.4262800462020842</c:v>
                </c:pt>
                <c:pt idx="56">
                  <c:v>8.9249804982744365</c:v>
                </c:pt>
                <c:pt idx="57">
                  <c:v>8.001461142584894</c:v>
                </c:pt>
                <c:pt idx="58">
                  <c:v>6.1544224312058109</c:v>
                </c:pt>
                <c:pt idx="59">
                  <c:v>8.5093967882141435</c:v>
                </c:pt>
                <c:pt idx="60">
                  <c:v>11.279954855282771</c:v>
                </c:pt>
                <c:pt idx="61">
                  <c:v>8.6386894980106774</c:v>
                </c:pt>
                <c:pt idx="62">
                  <c:v>7.9645203683573138</c:v>
                </c:pt>
                <c:pt idx="63">
                  <c:v>5.2770790433007457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2-42D5-846D-1E1146B2B069}"/>
            </c:ext>
          </c:extLst>
        </c:ser>
        <c:ser>
          <c:idx val="2"/>
          <c:order val="2"/>
          <c:tx>
            <c:v>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TSLS_IV!$E$3:$E$66</c:f>
              <c:numCache>
                <c:formatCode>0.00</c:formatCode>
                <c:ptCount val="64"/>
                <c:pt idx="0">
                  <c:v>6.5</c:v>
                </c:pt>
                <c:pt idx="1">
                  <c:v>5.36</c:v>
                </c:pt>
                <c:pt idx="2">
                  <c:v>6.39</c:v>
                </c:pt>
                <c:pt idx="3">
                  <c:v>9.32</c:v>
                </c:pt>
                <c:pt idx="4">
                  <c:v>7.5</c:v>
                </c:pt>
                <c:pt idx="5">
                  <c:v>5.14</c:v>
                </c:pt>
                <c:pt idx="6">
                  <c:v>5.64</c:v>
                </c:pt>
                <c:pt idx="7">
                  <c:v>7.91</c:v>
                </c:pt>
                <c:pt idx="8">
                  <c:v>4.45</c:v>
                </c:pt>
                <c:pt idx="9">
                  <c:v>6.45</c:v>
                </c:pt>
                <c:pt idx="10">
                  <c:v>9.73</c:v>
                </c:pt>
                <c:pt idx="11">
                  <c:v>7.82</c:v>
                </c:pt>
                <c:pt idx="12">
                  <c:v>7.32</c:v>
                </c:pt>
                <c:pt idx="13">
                  <c:v>4.68</c:v>
                </c:pt>
                <c:pt idx="14">
                  <c:v>7.05</c:v>
                </c:pt>
                <c:pt idx="15">
                  <c:v>7</c:v>
                </c:pt>
                <c:pt idx="16">
                  <c:v>6.18</c:v>
                </c:pt>
                <c:pt idx="17">
                  <c:v>6.55</c:v>
                </c:pt>
                <c:pt idx="18">
                  <c:v>6.77</c:v>
                </c:pt>
                <c:pt idx="19">
                  <c:v>5</c:v>
                </c:pt>
                <c:pt idx="20">
                  <c:v>5.73</c:v>
                </c:pt>
                <c:pt idx="21">
                  <c:v>7.82</c:v>
                </c:pt>
                <c:pt idx="22">
                  <c:v>8.27</c:v>
                </c:pt>
                <c:pt idx="23">
                  <c:v>6.27</c:v>
                </c:pt>
                <c:pt idx="24">
                  <c:v>5.14</c:v>
                </c:pt>
                <c:pt idx="25">
                  <c:v>6.55</c:v>
                </c:pt>
                <c:pt idx="26">
                  <c:v>5.89</c:v>
                </c:pt>
                <c:pt idx="27">
                  <c:v>3.73</c:v>
                </c:pt>
                <c:pt idx="28">
                  <c:v>5.32</c:v>
                </c:pt>
                <c:pt idx="29">
                  <c:v>8.14</c:v>
                </c:pt>
                <c:pt idx="30">
                  <c:v>8.27</c:v>
                </c:pt>
                <c:pt idx="31">
                  <c:v>7.59</c:v>
                </c:pt>
                <c:pt idx="32">
                  <c:v>7.09</c:v>
                </c:pt>
                <c:pt idx="33">
                  <c:v>6.05</c:v>
                </c:pt>
                <c:pt idx="34">
                  <c:v>4.45</c:v>
                </c:pt>
                <c:pt idx="35">
                  <c:v>7.95</c:v>
                </c:pt>
                <c:pt idx="36">
                  <c:v>4</c:v>
                </c:pt>
                <c:pt idx="37">
                  <c:v>7.23</c:v>
                </c:pt>
                <c:pt idx="38">
                  <c:v>7.5</c:v>
                </c:pt>
                <c:pt idx="39">
                  <c:v>7.09</c:v>
                </c:pt>
                <c:pt idx="40">
                  <c:v>9.73</c:v>
                </c:pt>
                <c:pt idx="41">
                  <c:v>5.23</c:v>
                </c:pt>
                <c:pt idx="42">
                  <c:v>5</c:v>
                </c:pt>
                <c:pt idx="43">
                  <c:v>5.55</c:v>
                </c:pt>
                <c:pt idx="44">
                  <c:v>6.05</c:v>
                </c:pt>
                <c:pt idx="45">
                  <c:v>5.91</c:v>
                </c:pt>
                <c:pt idx="46">
                  <c:v>6.95</c:v>
                </c:pt>
                <c:pt idx="47">
                  <c:v>5.77</c:v>
                </c:pt>
                <c:pt idx="48">
                  <c:v>6</c:v>
                </c:pt>
                <c:pt idx="49">
                  <c:v>5.82</c:v>
                </c:pt>
                <c:pt idx="50">
                  <c:v>9.32</c:v>
                </c:pt>
                <c:pt idx="51">
                  <c:v>6.86</c:v>
                </c:pt>
                <c:pt idx="52">
                  <c:v>6.05</c:v>
                </c:pt>
                <c:pt idx="53">
                  <c:v>4</c:v>
                </c:pt>
                <c:pt idx="54">
                  <c:v>6.64</c:v>
                </c:pt>
                <c:pt idx="55">
                  <c:v>6.91</c:v>
                </c:pt>
                <c:pt idx="56">
                  <c:v>7.45</c:v>
                </c:pt>
                <c:pt idx="57">
                  <c:v>6.45</c:v>
                </c:pt>
                <c:pt idx="58">
                  <c:v>4.45</c:v>
                </c:pt>
                <c:pt idx="59">
                  <c:v>7</c:v>
                </c:pt>
                <c:pt idx="60">
                  <c:v>10</c:v>
                </c:pt>
                <c:pt idx="61">
                  <c:v>7.14</c:v>
                </c:pt>
                <c:pt idx="62">
                  <c:v>6.41</c:v>
                </c:pt>
                <c:pt idx="63">
                  <c:v>3.5</c:v>
                </c:pt>
              </c:numCache>
            </c:numRef>
          </c:xVal>
          <c:yVal>
            <c:numRef>
              <c:f>TSLS_IV!$B$3:$B$66</c:f>
              <c:numCache>
                <c:formatCode>0.00</c:formatCode>
                <c:ptCount val="64"/>
                <c:pt idx="0">
                  <c:v>8.39</c:v>
                </c:pt>
                <c:pt idx="1">
                  <c:v>7.77</c:v>
                </c:pt>
                <c:pt idx="2">
                  <c:v>9.1300000000000008</c:v>
                </c:pt>
                <c:pt idx="3">
                  <c:v>9.9</c:v>
                </c:pt>
                <c:pt idx="4">
                  <c:v>9.2899999999999991</c:v>
                </c:pt>
                <c:pt idx="5">
                  <c:v>6.88</c:v>
                </c:pt>
                <c:pt idx="6">
                  <c:v>7.93</c:v>
                </c:pt>
                <c:pt idx="7">
                  <c:v>8.73</c:v>
                </c:pt>
                <c:pt idx="8">
                  <c:v>6.85</c:v>
                </c:pt>
                <c:pt idx="9">
                  <c:v>7.5</c:v>
                </c:pt>
                <c:pt idx="10">
                  <c:v>9.99</c:v>
                </c:pt>
                <c:pt idx="11">
                  <c:v>9.34</c:v>
                </c:pt>
                <c:pt idx="12">
                  <c:v>8.81</c:v>
                </c:pt>
                <c:pt idx="13">
                  <c:v>7.42</c:v>
                </c:pt>
                <c:pt idx="14">
                  <c:v>8.7899999999999991</c:v>
                </c:pt>
                <c:pt idx="15">
                  <c:v>7.44</c:v>
                </c:pt>
                <c:pt idx="16">
                  <c:v>8.36</c:v>
                </c:pt>
                <c:pt idx="17">
                  <c:v>8.4700000000000006</c:v>
                </c:pt>
                <c:pt idx="18">
                  <c:v>7.95</c:v>
                </c:pt>
                <c:pt idx="19">
                  <c:v>7.95</c:v>
                </c:pt>
                <c:pt idx="20">
                  <c:v>6.11</c:v>
                </c:pt>
                <c:pt idx="21">
                  <c:v>8.9</c:v>
                </c:pt>
                <c:pt idx="22">
                  <c:v>7.27</c:v>
                </c:pt>
                <c:pt idx="23">
                  <c:v>7.37</c:v>
                </c:pt>
                <c:pt idx="24">
                  <c:v>8.2899999999999991</c:v>
                </c:pt>
                <c:pt idx="25">
                  <c:v>7.49</c:v>
                </c:pt>
                <c:pt idx="26">
                  <c:v>7.9</c:v>
                </c:pt>
                <c:pt idx="27">
                  <c:v>7.15</c:v>
                </c:pt>
                <c:pt idx="28">
                  <c:v>7.69</c:v>
                </c:pt>
                <c:pt idx="29">
                  <c:v>10.050000000000001</c:v>
                </c:pt>
                <c:pt idx="30">
                  <c:v>7.33</c:v>
                </c:pt>
                <c:pt idx="31">
                  <c:v>8.07</c:v>
                </c:pt>
                <c:pt idx="32">
                  <c:v>8.19</c:v>
                </c:pt>
                <c:pt idx="33">
                  <c:v>7.06</c:v>
                </c:pt>
                <c:pt idx="34">
                  <c:v>6.84</c:v>
                </c:pt>
                <c:pt idx="35">
                  <c:v>8.89</c:v>
                </c:pt>
                <c:pt idx="36">
                  <c:v>6.57</c:v>
                </c:pt>
                <c:pt idx="37">
                  <c:v>9.43</c:v>
                </c:pt>
                <c:pt idx="38">
                  <c:v>8.94</c:v>
                </c:pt>
                <c:pt idx="39">
                  <c:v>8.0399999999999991</c:v>
                </c:pt>
                <c:pt idx="40">
                  <c:v>9.76</c:v>
                </c:pt>
                <c:pt idx="41">
                  <c:v>7.54</c:v>
                </c:pt>
                <c:pt idx="42">
                  <c:v>6.73</c:v>
                </c:pt>
                <c:pt idx="43">
                  <c:v>6.81</c:v>
                </c:pt>
                <c:pt idx="44">
                  <c:v>7.35</c:v>
                </c:pt>
                <c:pt idx="45">
                  <c:v>8.84</c:v>
                </c:pt>
                <c:pt idx="46">
                  <c:v>8.2100000000000009</c:v>
                </c:pt>
                <c:pt idx="47">
                  <c:v>8.4</c:v>
                </c:pt>
                <c:pt idx="48">
                  <c:v>7.4</c:v>
                </c:pt>
                <c:pt idx="49">
                  <c:v>6.25</c:v>
                </c:pt>
                <c:pt idx="50">
                  <c:v>10.15</c:v>
                </c:pt>
                <c:pt idx="51">
                  <c:v>8.89</c:v>
                </c:pt>
                <c:pt idx="52">
                  <c:v>7.73</c:v>
                </c:pt>
                <c:pt idx="53">
                  <c:v>7.31</c:v>
                </c:pt>
                <c:pt idx="54">
                  <c:v>6.25</c:v>
                </c:pt>
                <c:pt idx="55">
                  <c:v>7.22</c:v>
                </c:pt>
                <c:pt idx="56">
                  <c:v>8.77</c:v>
                </c:pt>
                <c:pt idx="57">
                  <c:v>8.48</c:v>
                </c:pt>
                <c:pt idx="58">
                  <c:v>6.97</c:v>
                </c:pt>
                <c:pt idx="59">
                  <c:v>9.0299999999999994</c:v>
                </c:pt>
                <c:pt idx="60">
                  <c:v>10.220000000000001</c:v>
                </c:pt>
                <c:pt idx="61">
                  <c:v>9.07</c:v>
                </c:pt>
                <c:pt idx="62">
                  <c:v>7.28</c:v>
                </c:pt>
                <c:pt idx="63">
                  <c:v>6.87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A2-42D5-846D-1E1146B2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99360"/>
        <c:axId val="2055811840"/>
      </c:scatterChart>
      <c:valAx>
        <c:axId val="2059399360"/>
        <c:scaling>
          <c:orientation val="minMax"/>
          <c:max val="10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Protection</a:t>
                </a:r>
                <a:r>
                  <a:rPr lang="en-GB" baseline="0"/>
                  <a:t> against expropriation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11840"/>
        <c:crosses val="autoZero"/>
        <c:crossBetween val="midCat"/>
      </c:valAx>
      <c:valAx>
        <c:axId val="2055811840"/>
        <c:scaling>
          <c:orientation val="minMax"/>
          <c:max val="12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GDP</a:t>
                </a:r>
                <a:r>
                  <a:rPr lang="en-GB" baseline="0"/>
                  <a:t> per capita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39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593285214348208"/>
          <c:y val="9.317074948964707E-2"/>
          <c:w val="0.39813429571303588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IV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IV</a:t>
          </a:r>
        </a:p>
      </cx:txPr>
    </cx:title>
    <cx:plotArea>
      <cx:plotAreaRegion>
        <cx:series layoutId="clusteredColumn" uniqueId="{295AC34B-7DAE-4FC2-9B38-A6EF28520D62}">
          <cx:dataId val="0"/>
          <cx:layoutPr>
            <cx:binning intervalClosed="r">
              <cx:binCount val="9"/>
            </cx:binning>
          </cx:layoutPr>
        </cx:series>
      </cx:plotAreaRegion>
      <cx:axis id="0">
        <cx:catScaling gapWidth="0.4900000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OLS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OLS</a:t>
          </a:r>
        </a:p>
      </cx:txPr>
    </cx:title>
    <cx:plotArea>
      <cx:plotAreaRegion>
        <cx:series layoutId="clusteredColumn" uniqueId="{AA2F67CC-2322-49F6-820F-0821B53D517F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2044065</xdr:colOff>
      <xdr:row>22</xdr:row>
      <xdr:rowOff>0</xdr:rowOff>
    </xdr:from>
    <xdr:ext cx="859979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F6491E8-F6BA-6F2E-0085-012E2B1C409E}"/>
                </a:ext>
              </a:extLst>
            </xdr:cNvPr>
            <xdr:cNvSpPr txBox="1"/>
          </xdr:nvSpPr>
          <xdr:spPr>
            <a:xfrm>
              <a:off x="16912590" y="4191000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𝑍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F6491E8-F6BA-6F2E-0085-012E2B1C409E}"/>
                </a:ext>
              </a:extLst>
            </xdr:cNvPr>
            <xdr:cNvSpPr txBox="1"/>
          </xdr:nvSpPr>
          <xdr:spPr>
            <a:xfrm>
              <a:off x="16912590" y="4191000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𝜋_0+𝜋_1 𝑍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2028825</xdr:colOff>
      <xdr:row>23</xdr:row>
      <xdr:rowOff>32385</xdr:rowOff>
    </xdr:from>
    <xdr:ext cx="978729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99B1E0A-0E2C-48B1-B66B-5241907F2715}"/>
                </a:ext>
              </a:extLst>
            </xdr:cNvPr>
            <xdr:cNvSpPr txBox="1"/>
          </xdr:nvSpPr>
          <xdr:spPr>
            <a:xfrm>
              <a:off x="16897350" y="4413885"/>
              <a:ext cx="97872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n-GB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bSup>
                    <m:acc>
                      <m:accPr>
                        <m:chr m:val="̂"/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ac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99B1E0A-0E2C-48B1-B66B-5241907F2715}"/>
                </a:ext>
              </a:extLst>
            </xdr:cNvPr>
            <xdr:cNvSpPr txBox="1"/>
          </xdr:nvSpPr>
          <xdr:spPr>
            <a:xfrm>
              <a:off x="16897350" y="4413885"/>
              <a:ext cx="97872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𝛽_0^𝐼𝑉+</a:t>
              </a:r>
              <a:r>
                <a:rPr lang="en-GB" sz="11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𝛽_1^𝐼𝑉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𝑋 ̂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2015490</xdr:colOff>
      <xdr:row>24</xdr:row>
      <xdr:rowOff>127635</xdr:rowOff>
    </xdr:from>
    <xdr:ext cx="859979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5558BBD-870E-4F01-8897-91AF4C99E8C6}"/>
                </a:ext>
              </a:extLst>
            </xdr:cNvPr>
            <xdr:cNvSpPr txBox="1"/>
          </xdr:nvSpPr>
          <xdr:spPr>
            <a:xfrm>
              <a:off x="16884015" y="4699635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𝑍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5558BBD-870E-4F01-8897-91AF4C99E8C6}"/>
                </a:ext>
              </a:extLst>
            </xdr:cNvPr>
            <xdr:cNvSpPr txBox="1"/>
          </xdr:nvSpPr>
          <xdr:spPr>
            <a:xfrm>
              <a:off x="16884015" y="4699635"/>
              <a:ext cx="859979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𝜋_0+𝜋_1 𝑍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2017395</xdr:colOff>
      <xdr:row>25</xdr:row>
      <xdr:rowOff>180975</xdr:rowOff>
    </xdr:from>
    <xdr:ext cx="82567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C3B6394-7900-49D7-9296-85F48EEEA9B1}"/>
                </a:ext>
              </a:extLst>
            </xdr:cNvPr>
            <xdr:cNvSpPr txBox="1"/>
          </xdr:nvSpPr>
          <xdr:spPr>
            <a:xfrm>
              <a:off x="16885920" y="4943475"/>
              <a:ext cx="82567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𝑍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C3B6394-7900-49D7-9296-85F48EEEA9B1}"/>
                </a:ext>
              </a:extLst>
            </xdr:cNvPr>
            <xdr:cNvSpPr txBox="1"/>
          </xdr:nvSpPr>
          <xdr:spPr>
            <a:xfrm>
              <a:off x="16885920" y="4943475"/>
              <a:ext cx="82567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en-GB" sz="1100" b="0" i="0">
                  <a:latin typeface="Cambria Math" panose="02040503050406030204" pitchFamily="18" charset="0"/>
                </a:rPr>
                <a:t>=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𝛾_0+𝛾_1 𝑍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22</xdr:col>
      <xdr:colOff>53340</xdr:colOff>
      <xdr:row>25</xdr:row>
      <xdr:rowOff>15240</xdr:rowOff>
    </xdr:from>
    <xdr:ext cx="567398" cy="3175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8A61EBF-3C2A-6767-17AF-C49C4D39AE68}"/>
                </a:ext>
              </a:extLst>
            </xdr:cNvPr>
            <xdr:cNvSpPr txBox="1"/>
          </xdr:nvSpPr>
          <xdr:spPr>
            <a:xfrm>
              <a:off x="17941290" y="4777740"/>
              <a:ext cx="567398" cy="3175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8A61EBF-3C2A-6767-17AF-C49C4D39AE68}"/>
                </a:ext>
              </a:extLst>
            </xdr:cNvPr>
            <xdr:cNvSpPr txBox="1"/>
          </xdr:nvSpPr>
          <xdr:spPr>
            <a:xfrm>
              <a:off x="17941290" y="4777740"/>
              <a:ext cx="567398" cy="3175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_1^𝐼𝑉=𝛾_1/𝜋_1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1990725</xdr:colOff>
      <xdr:row>28</xdr:row>
      <xdr:rowOff>93345</xdr:rowOff>
    </xdr:from>
    <xdr:ext cx="1142108" cy="22416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DF628C5-D64F-3424-0F16-6C0006969DBF}"/>
                </a:ext>
              </a:extLst>
            </xdr:cNvPr>
            <xdr:cNvSpPr txBox="1"/>
          </xdr:nvSpPr>
          <xdr:spPr>
            <a:xfrm>
              <a:off x="16859250" y="5427345"/>
              <a:ext cx="1142108" cy="2241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𝑋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′</m:t>
                                </m:r>
                              </m:sup>
                            </m:sSup>
                            <m:acc>
                              <m:accPr>
                                <m:chr m:val="̂"/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𝑋</m:t>
                                </m:r>
                              </m:e>
                            </m:acc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</m:acc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′</m:t>
                        </m:r>
                      </m:sup>
                    </m:s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DF628C5-D64F-3424-0F16-6C0006969DBF}"/>
                </a:ext>
              </a:extLst>
            </xdr:cNvPr>
            <xdr:cNvSpPr txBox="1"/>
          </xdr:nvSpPr>
          <xdr:spPr>
            <a:xfrm>
              <a:off x="16859250" y="5427345"/>
              <a:ext cx="1142108" cy="2241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^𝐼𝑉=(𝑋 ̂^′ 𝑋 ̂ )^(−1)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𝑋 ̂^′ 𝑌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1975485</xdr:colOff>
      <xdr:row>30</xdr:row>
      <xdr:rowOff>169545</xdr:rowOff>
    </xdr:from>
    <xdr:ext cx="1115818" cy="1890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9667E29-4709-44FC-96F7-CC263E8561ED}"/>
                </a:ext>
              </a:extLst>
            </xdr:cNvPr>
            <xdr:cNvSpPr txBox="1"/>
          </xdr:nvSpPr>
          <xdr:spPr>
            <a:xfrm>
              <a:off x="16844010" y="5884545"/>
              <a:ext cx="1115818" cy="1890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𝐼𝑉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𝑍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′</m:t>
                                </m:r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𝑋</m:t>
                            </m:r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′</m:t>
                        </m:r>
                      </m:sup>
                    </m:s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9667E29-4709-44FC-96F7-CC263E8561ED}"/>
                </a:ext>
              </a:extLst>
            </xdr:cNvPr>
            <xdr:cNvSpPr txBox="1"/>
          </xdr:nvSpPr>
          <xdr:spPr>
            <a:xfrm>
              <a:off x="16844010" y="5884545"/>
              <a:ext cx="1115818" cy="1890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^𝐼𝑉=(𝑍^′ 𝑋)^(−1)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𝑍^′ 𝑌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20</xdr:col>
      <xdr:colOff>2000250</xdr:colOff>
      <xdr:row>33</xdr:row>
      <xdr:rowOff>53340</xdr:rowOff>
    </xdr:from>
    <xdr:ext cx="1601144" cy="4621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E4A402B-E075-A64C-29C5-61BC4E64033B}"/>
                </a:ext>
              </a:extLst>
            </xdr:cNvPr>
            <xdr:cNvSpPr txBox="1"/>
          </xdr:nvSpPr>
          <xdr:spPr>
            <a:xfrm>
              <a:off x="16868775" y="6339840"/>
              <a:ext cx="1601144" cy="4621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𝑉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𝐼𝑉</m:t>
                            </m:r>
                          </m:sup>
                        </m:sSup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𝑖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sup>
                      <m:e>
                        <m:sSubSup>
                          <m:sSubSup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𝜀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</m:t>
                            </m:r>
                          </m:sub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bSup>
                      </m:e>
                    </m:nary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n-GB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𝑋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′</m:t>
                                </m:r>
                              </m:sup>
                            </m:sSup>
                            <m:acc>
                              <m:accPr>
                                <m:chr m:val="̂"/>
                                <m:ctrlP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n-GB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𝑋</m:t>
                                </m:r>
                              </m:e>
                            </m:acc>
                          </m:e>
                        </m:d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E4A402B-E075-A64C-29C5-61BC4E64033B}"/>
                </a:ext>
              </a:extLst>
            </xdr:cNvPr>
            <xdr:cNvSpPr txBox="1"/>
          </xdr:nvSpPr>
          <xdr:spPr>
            <a:xfrm>
              <a:off x="16868775" y="6339840"/>
              <a:ext cx="1601144" cy="4621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𝑉(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𝛽^𝐼𝑉 )=1/𝑛 ∑_(𝑖=1)^𝑛▒𝜀_𝑖^2 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(𝑋 ̂^′ 𝑋 ̂ )^(−1)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16</xdr:col>
      <xdr:colOff>0</xdr:colOff>
      <xdr:row>47</xdr:row>
      <xdr:rowOff>0</xdr:rowOff>
    </xdr:from>
    <xdr:to>
      <xdr:col>19</xdr:col>
      <xdr:colOff>866775</xdr:colOff>
      <xdr:row>62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E9BC2-4D51-4FAE-8C83-4EBFBA13E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</xdr:colOff>
      <xdr:row>67</xdr:row>
      <xdr:rowOff>61912</xdr:rowOff>
    </xdr:from>
    <xdr:to>
      <xdr:col>20</xdr:col>
      <xdr:colOff>1085850</xdr:colOff>
      <xdr:row>81</xdr:row>
      <xdr:rowOff>138112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0D28DA9-375F-5C7E-43A7-C68FDBBAF7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82375" y="128254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390525</xdr:colOff>
      <xdr:row>67</xdr:row>
      <xdr:rowOff>71437</xdr:rowOff>
    </xdr:from>
    <xdr:to>
      <xdr:col>15</xdr:col>
      <xdr:colOff>485775</xdr:colOff>
      <xdr:row>81</xdr:row>
      <xdr:rowOff>147637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1E1A6C09-2E3C-84C8-332E-99445D88E1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00" y="128349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514351</xdr:colOff>
      <xdr:row>29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C5B44A-7D47-7177-6DDB-DA0A35595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059"/>
        <a:stretch/>
      </xdr:blipFill>
      <xdr:spPr>
        <a:xfrm>
          <a:off x="1" y="0"/>
          <a:ext cx="10267950" cy="5686425"/>
        </a:xfrm>
        <a:prstGeom prst="rect">
          <a:avLst/>
        </a:prstGeom>
      </xdr:spPr>
    </xdr:pic>
    <xdr:clientData/>
  </xdr:twoCellAnchor>
  <xdr:twoCellAnchor>
    <xdr:from>
      <xdr:col>0</xdr:col>
      <xdr:colOff>133349</xdr:colOff>
      <xdr:row>31</xdr:row>
      <xdr:rowOff>38099</xdr:rowOff>
    </xdr:from>
    <xdr:to>
      <xdr:col>16</xdr:col>
      <xdr:colOff>447674</xdr:colOff>
      <xdr:row>53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847FF99-9ED8-9F53-5A83-12D0139EC16D}"/>
            </a:ext>
          </a:extLst>
        </xdr:cNvPr>
        <xdr:cNvSpPr txBox="1"/>
      </xdr:nvSpPr>
      <xdr:spPr>
        <a:xfrm>
          <a:off x="133349" y="5943599"/>
          <a:ext cx="10067925" cy="4295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assume the original model suffers from endogeneity bias due to the likely effect income has on institutional development.</a:t>
          </a:r>
        </a:p>
        <a:p>
          <a:r>
            <a:rPr lang="en-CA" sz="1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Hausman test : Endogeneity is quite best identified by thinking about the data and model, we can formally test for endogeneity.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want to test for </a:t>
          </a:r>
          <a:r>
            <a:rPr lang="en-CA" sz="1800" b="1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correlation</a:t>
          </a:r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between the endogenous variable, X, and the errors, 𝑢𝑖.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𝐻0:𝐶𝑜𝑣(X,𝑢𝑖)=0(𝑛𝑜 𝑒𝑛𝑑𝑜𝑔𝑒𝑛𝑒𝑖𝑡𝑦)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𝐻1:</a:t>
          </a:r>
          <a:r>
            <a:rPr lang="en-CA" sz="18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𝐶𝑜𝑣(X,𝑢𝑖)≠0(𝑒𝑛𝑑𝑜𝑔𝑒𝑛𝑒𝑖𝑡𝑦)</a:t>
          </a:r>
        </a:p>
        <a:p>
          <a:endParaRPr lang="en-CA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test is running in two stages.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First, we regress 𝑎𝑣𝑒𝑥𝑝𝑟𝑖 on the instrument, 𝑙𝑜𝑔𝑒𝑚4𝑖: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X=𝜋0+</a:t>
          </a:r>
          <a:r>
            <a:rPr lang="en-CA" sz="1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𝜋1 </a:t>
          </a:r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Z+𝜐𝑖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Second, we retrieve the </a:t>
          </a:r>
          <a:r>
            <a:rPr lang="en-CA" sz="18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residuals 𝜐̂ 𝑖 </a:t>
          </a:r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include them in the original equation:</a:t>
          </a:r>
        </a:p>
        <a:p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Y=𝛽0+𝛽1 X+</a:t>
          </a:r>
          <a:r>
            <a:rPr lang="en-CA" sz="18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𝛼 𝜐̂ 𝑖</a:t>
          </a:r>
          <a:r>
            <a:rPr lang="en-CA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+𝑢𝑖</a:t>
          </a:r>
        </a:p>
        <a:p>
          <a:r>
            <a:rPr lang="en-CA" sz="18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𝛼 is statistically significant (with a p-value &lt; 0.05), then we reject the null hypothesis and conclude that X is endogenous.</a:t>
          </a:r>
        </a:p>
        <a:p>
          <a:endParaRPr lang="en-CA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ijun Yu" id="{9172F0DA-609A-491B-803B-983FA99A17E5}" userId="S::lijun.yu@omg.ca::e5d79840-940d-45b5-9096-bc6b56c0002d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3-12-15T21:06:49.35" personId="{9172F0DA-609A-491B-803B-983FA99A17E5}" id="{C76F1533-08D8-4AD7-A754-E08C1949FBBE}">
    <text>Extractive much less conductive to property rights protection.</text>
  </threadedComment>
  <threadedComment ref="W6" dT="2023-12-18T13:29:49.99" personId="{9172F0DA-609A-491B-803B-983FA99A17E5}" id="{3D9E9C76-9967-4131-9566-44A75AA11F9E}">
    <text xml:space="preserve">Instrument for itself
</text>
  </threadedComment>
  <threadedComment ref="R16" dT="2023-12-15T21:11:33.70" personId="{9172F0DA-609A-491B-803B-983FA99A17E5}" id="{33B891A5-0D1E-4566-BBEA-39652D15D3D1}">
    <text>&gt;10, satisfies the relevance Criterion.</text>
  </threadedComment>
  <threadedComment ref="R16" dT="2023-12-15T21:12:37.94" personId="{9172F0DA-609A-491B-803B-983FA99A17E5}" id="{80626D34-67A7-43AB-AB39-D37D1325C8AF}" parentId="{33B891A5-0D1E-4566-BBEA-39652D15D3D1}">
    <text>1/10 the bias. 1/23.34 means the bias is less than 4%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EA19-85F8-42A8-B8F9-5A39C745D460}">
  <sheetPr codeName="Sheet1"/>
  <dimension ref="A1:X66"/>
  <sheetViews>
    <sheetView tabSelected="1" workbookViewId="0">
      <selection activeCell="W24" sqref="W24"/>
    </sheetView>
  </sheetViews>
  <sheetFormatPr defaultRowHeight="15" x14ac:dyDescent="0.25"/>
  <cols>
    <col min="1" max="1" width="19.140625" bestFit="1" customWidth="1"/>
    <col min="2" max="3" width="10.140625" customWidth="1"/>
    <col min="5" max="6" width="11.140625" customWidth="1"/>
    <col min="8" max="8" width="14.140625" bestFit="1" customWidth="1"/>
    <col min="11" max="11" width="12.28515625" customWidth="1"/>
    <col min="17" max="17" width="13.140625" style="7" customWidth="1"/>
    <col min="18" max="19" width="13.140625" style="1" customWidth="1"/>
    <col min="20" max="20" width="13.140625" customWidth="1"/>
    <col min="21" max="21" width="38" bestFit="1" customWidth="1"/>
    <col min="22" max="22" width="7.28515625" bestFit="1" customWidth="1"/>
    <col min="23" max="23" width="39.28515625" customWidth="1"/>
    <col min="24" max="25" width="13.140625" customWidth="1"/>
    <col min="58" max="58" width="9" customWidth="1"/>
  </cols>
  <sheetData>
    <row r="1" spans="1:24" x14ac:dyDescent="0.25">
      <c r="A1" t="s">
        <v>108</v>
      </c>
      <c r="E1" s="18" t="s">
        <v>110</v>
      </c>
      <c r="H1" s="18" t="s">
        <v>109</v>
      </c>
    </row>
    <row r="2" spans="1:24" x14ac:dyDescent="0.25">
      <c r="A2" t="s">
        <v>65</v>
      </c>
      <c r="B2" s="1" t="s">
        <v>66</v>
      </c>
      <c r="C2" s="1"/>
      <c r="D2" s="1" t="s">
        <v>84</v>
      </c>
      <c r="E2" s="17" t="s">
        <v>67</v>
      </c>
      <c r="F2" s="17"/>
      <c r="G2" s="1" t="s">
        <v>84</v>
      </c>
      <c r="H2" s="17" t="s">
        <v>0</v>
      </c>
      <c r="I2" s="1"/>
      <c r="J2" s="1" t="s">
        <v>84</v>
      </c>
      <c r="K2" s="24" t="s">
        <v>68</v>
      </c>
      <c r="L2" s="1" t="s">
        <v>112</v>
      </c>
      <c r="M2" s="1" t="s">
        <v>85</v>
      </c>
      <c r="N2" s="44" t="s">
        <v>86</v>
      </c>
      <c r="O2" s="1" t="s">
        <v>87</v>
      </c>
      <c r="Q2" s="7" t="s">
        <v>70</v>
      </c>
      <c r="R2" s="1" t="s">
        <v>74</v>
      </c>
      <c r="S2" s="1" t="s">
        <v>75</v>
      </c>
      <c r="U2" t="s">
        <v>88</v>
      </c>
    </row>
    <row r="3" spans="1:24" x14ac:dyDescent="0.25">
      <c r="A3" t="s">
        <v>1</v>
      </c>
      <c r="B3" s="3">
        <v>8.39</v>
      </c>
      <c r="C3" s="3"/>
      <c r="D3" s="4">
        <v>1</v>
      </c>
      <c r="E3" s="3">
        <v>6.5</v>
      </c>
      <c r="F3" s="3"/>
      <c r="G3" s="4">
        <v>1</v>
      </c>
      <c r="H3" s="3">
        <v>4.3592696475512653</v>
      </c>
      <c r="I3" s="3"/>
      <c r="J3" s="4">
        <v>1</v>
      </c>
      <c r="K3" s="3" cm="1">
        <f t="array" ref="K3:K66">MMULT(G3:H66,TRANSPOSE(INDEX(Z_coefficient, 1,{2,1})))</f>
        <v>6.6924016887792659</v>
      </c>
      <c r="L3" s="3" cm="1">
        <f t="array" ref="L3:L66">Y-Y__OLS</f>
        <v>0.33590147938458159</v>
      </c>
      <c r="M3" s="3" cm="1">
        <f t="array" ref="M3:M66">MMULT(x_variable,TRANSPOSE(INDEX(X_coefficient,1,{2,1})))</f>
        <v>8.054098520615419</v>
      </c>
      <c r="N3" s="21" cm="1">
        <f t="array" ref="N3:N66">MMULT(x_variable,TRANSPOSE(INDEX(X_hat_coefficient,1,{2,1})))</f>
        <v>8.0476371103693722</v>
      </c>
      <c r="O3" s="3" cm="1">
        <f t="array" ref="O3:O66">Y-Y__IV</f>
        <v>0.34236288963062833</v>
      </c>
      <c r="Q3" s="19" t="s">
        <v>76</v>
      </c>
      <c r="R3" s="23" cm="1">
        <f t="array" ref="R3:S7">LINEST(Y,X,1,1)</f>
        <v>0.52203367049829175</v>
      </c>
      <c r="S3" s="2">
        <v>4.6608796623765221</v>
      </c>
    </row>
    <row r="4" spans="1:24" x14ac:dyDescent="0.25">
      <c r="A4" t="s">
        <v>2</v>
      </c>
      <c r="B4" s="3">
        <v>7.77</v>
      </c>
      <c r="C4" s="3"/>
      <c r="D4" s="4">
        <v>1</v>
      </c>
      <c r="E4" s="3">
        <v>5.36</v>
      </c>
      <c r="F4" s="3"/>
      <c r="G4" s="4">
        <v>1</v>
      </c>
      <c r="H4" s="3">
        <v>5.6347896031692493</v>
      </c>
      <c r="I4" s="3"/>
      <c r="J4" s="4">
        <v>1</v>
      </c>
      <c r="K4" s="3">
        <v>5.9101389832833586</v>
      </c>
      <c r="L4" s="3">
        <v>0.3110198637526338</v>
      </c>
      <c r="M4" s="3">
        <v>7.4589801362473658</v>
      </c>
      <c r="N4" s="3">
        <v>6.994825044883294</v>
      </c>
      <c r="O4" s="3">
        <v>0.77517495511670553</v>
      </c>
      <c r="Q4" s="19" t="s">
        <v>77</v>
      </c>
      <c r="R4" s="2">
        <v>6.1221084619445656E-2</v>
      </c>
      <c r="S4" s="2">
        <v>0.40877745442626334</v>
      </c>
      <c r="U4" s="13" t="s">
        <v>89</v>
      </c>
      <c r="W4" t="s">
        <v>93</v>
      </c>
    </row>
    <row r="5" spans="1:24" x14ac:dyDescent="0.25">
      <c r="A5" t="s">
        <v>3</v>
      </c>
      <c r="B5" s="3">
        <v>9.1300000000000008</v>
      </c>
      <c r="C5" s="3"/>
      <c r="D5" s="4">
        <v>1</v>
      </c>
      <c r="E5" s="3">
        <v>6.39</v>
      </c>
      <c r="F5" s="3"/>
      <c r="G5" s="4">
        <v>1</v>
      </c>
      <c r="H5" s="3">
        <v>4.2326561780196128</v>
      </c>
      <c r="I5" s="3"/>
      <c r="J5" s="4">
        <v>1</v>
      </c>
      <c r="K5" s="3">
        <v>6.7700523713827128</v>
      </c>
      <c r="L5" s="3">
        <v>1.1333251831393945</v>
      </c>
      <c r="M5" s="3">
        <v>7.9966748168606063</v>
      </c>
      <c r="N5" s="3">
        <v>7.9460499812435224</v>
      </c>
      <c r="O5" s="3">
        <v>1.1839500187564784</v>
      </c>
      <c r="Q5" s="19" t="s">
        <v>83</v>
      </c>
      <c r="R5" s="2">
        <v>0.53975254451410237</v>
      </c>
      <c r="S5" s="2">
        <v>0.71374995654085516</v>
      </c>
      <c r="T5" s="1" t="s">
        <v>82</v>
      </c>
      <c r="U5" s="13" t="s">
        <v>90</v>
      </c>
      <c r="W5" s="20" t="s">
        <v>94</v>
      </c>
    </row>
    <row r="6" spans="1:24" x14ac:dyDescent="0.25">
      <c r="A6" t="s">
        <v>4</v>
      </c>
      <c r="B6" s="3">
        <v>9.9</v>
      </c>
      <c r="C6" s="3"/>
      <c r="D6" s="4">
        <v>1</v>
      </c>
      <c r="E6" s="3">
        <v>9.32</v>
      </c>
      <c r="F6" s="3"/>
      <c r="G6" s="4">
        <v>1</v>
      </c>
      <c r="H6" s="3">
        <v>2.145931282948669</v>
      </c>
      <c r="I6" s="3"/>
      <c r="J6" s="4">
        <v>1</v>
      </c>
      <c r="K6" s="3">
        <v>8.0498183639523742</v>
      </c>
      <c r="L6" s="3">
        <v>0.37376652857939874</v>
      </c>
      <c r="M6" s="3">
        <v>9.5262334714206016</v>
      </c>
      <c r="N6" s="3">
        <v>10.651961693413881</v>
      </c>
      <c r="O6" s="3">
        <v>-0.75196169341388064</v>
      </c>
      <c r="Q6" s="19" t="s">
        <v>78</v>
      </c>
      <c r="R6" s="3">
        <v>72.710141818263111</v>
      </c>
      <c r="S6" s="4">
        <v>62</v>
      </c>
      <c r="T6" s="1" t="s">
        <v>81</v>
      </c>
      <c r="U6" s="13" t="s">
        <v>91</v>
      </c>
      <c r="W6" s="18" t="s">
        <v>95</v>
      </c>
    </row>
    <row r="7" spans="1:24" x14ac:dyDescent="0.25">
      <c r="A7" t="s">
        <v>5</v>
      </c>
      <c r="B7" s="3">
        <v>9.2899999999999991</v>
      </c>
      <c r="C7" s="3"/>
      <c r="D7" s="4">
        <v>1</v>
      </c>
      <c r="E7" s="3">
        <v>7.5</v>
      </c>
      <c r="F7" s="3"/>
      <c r="G7" s="4">
        <v>1</v>
      </c>
      <c r="H7" s="3">
        <v>4.4426512564903167</v>
      </c>
      <c r="I7" s="3"/>
      <c r="J7" s="4">
        <v>1</v>
      </c>
      <c r="K7" s="3">
        <v>6.6412646425025876</v>
      </c>
      <c r="L7" s="3">
        <v>0.7138678088862882</v>
      </c>
      <c r="M7" s="3">
        <v>8.5761321911137109</v>
      </c>
      <c r="N7" s="3">
        <v>8.9711564660589147</v>
      </c>
      <c r="O7" s="3">
        <v>0.31884353394108444</v>
      </c>
      <c r="Q7" s="19" t="s">
        <v>79</v>
      </c>
      <c r="R7" s="3">
        <v>37.041381971351512</v>
      </c>
      <c r="S7" s="3">
        <v>31.585218028648509</v>
      </c>
      <c r="T7" s="1" t="s">
        <v>80</v>
      </c>
      <c r="U7" s="13" t="s">
        <v>92</v>
      </c>
    </row>
    <row r="8" spans="1:24" x14ac:dyDescent="0.25">
      <c r="A8" t="s">
        <v>6</v>
      </c>
      <c r="B8" s="3">
        <v>6.88</v>
      </c>
      <c r="C8" s="3"/>
      <c r="D8" s="4">
        <v>1</v>
      </c>
      <c r="E8" s="3">
        <v>5.14</v>
      </c>
      <c r="F8" s="3"/>
      <c r="G8" s="4">
        <v>1</v>
      </c>
      <c r="H8" s="3">
        <v>4.2684379155610186</v>
      </c>
      <c r="I8" s="3"/>
      <c r="J8" s="4">
        <v>1</v>
      </c>
      <c r="K8" s="3">
        <v>6.7481078156012053</v>
      </c>
      <c r="L8" s="3">
        <v>-0.46413272873774147</v>
      </c>
      <c r="M8" s="3">
        <v>7.3441327287377414</v>
      </c>
      <c r="N8" s="3">
        <v>6.7916507866315943</v>
      </c>
      <c r="O8" s="3">
        <v>8.8349213368405621E-2</v>
      </c>
    </row>
    <row r="9" spans="1:24" x14ac:dyDescent="0.25">
      <c r="A9" t="s">
        <v>7</v>
      </c>
      <c r="B9" s="3">
        <v>7.93</v>
      </c>
      <c r="C9" s="3"/>
      <c r="D9" s="4">
        <v>1</v>
      </c>
      <c r="E9" s="3">
        <v>5.64</v>
      </c>
      <c r="F9" s="3"/>
      <c r="G9" s="4">
        <v>1</v>
      </c>
      <c r="H9" s="3">
        <v>4.2626798770413155</v>
      </c>
      <c r="I9" s="3"/>
      <c r="J9" s="4">
        <v>1</v>
      </c>
      <c r="K9" s="3">
        <v>6.7516391588553297</v>
      </c>
      <c r="L9" s="3">
        <v>0.32485043601311236</v>
      </c>
      <c r="M9" s="3">
        <v>7.6051495639868874</v>
      </c>
      <c r="N9" s="3">
        <v>7.2534104644763655</v>
      </c>
      <c r="O9" s="3">
        <v>0.67658953552363421</v>
      </c>
      <c r="Q9" s="7" t="s">
        <v>72</v>
      </c>
      <c r="R9" s="2">
        <f>R3/R4</f>
        <v>8.5270242065015314</v>
      </c>
      <c r="S9" s="2">
        <f>S3/S4</f>
        <v>11.401997864383851</v>
      </c>
    </row>
    <row r="10" spans="1:24" x14ac:dyDescent="0.25">
      <c r="A10" t="s">
        <v>8</v>
      </c>
      <c r="B10" s="3">
        <v>8.73</v>
      </c>
      <c r="C10" s="3"/>
      <c r="D10" s="4">
        <v>1</v>
      </c>
      <c r="E10" s="3">
        <v>7.91</v>
      </c>
      <c r="F10" s="3"/>
      <c r="G10" s="4">
        <v>1</v>
      </c>
      <c r="H10" s="3">
        <v>4.2626798770413155</v>
      </c>
      <c r="I10" s="3"/>
      <c r="J10" s="4">
        <v>1</v>
      </c>
      <c r="K10" s="3">
        <v>6.7516391588553297</v>
      </c>
      <c r="L10" s="3">
        <v>-6.0165996018010759E-2</v>
      </c>
      <c r="M10" s="3">
        <v>8.7901659960180112</v>
      </c>
      <c r="N10" s="3">
        <v>9.3497994018916266</v>
      </c>
      <c r="O10" s="3">
        <v>-0.61979940189162619</v>
      </c>
      <c r="Q10" s="7" t="s">
        <v>73</v>
      </c>
      <c r="R10" s="5">
        <f>_xlfn.T.DIST.2T(ABS(R9),$S6)</f>
        <v>4.8419236751467278E-12</v>
      </c>
      <c r="S10" s="5">
        <f>_xlfn.T.DIST.2T(ABS(S9),$S6)</f>
        <v>7.3604403146715146E-17</v>
      </c>
    </row>
    <row r="11" spans="1:24" x14ac:dyDescent="0.25">
      <c r="A11" t="s">
        <v>9</v>
      </c>
      <c r="B11" s="3">
        <v>6.85</v>
      </c>
      <c r="C11" s="3"/>
      <c r="D11" s="4">
        <v>1</v>
      </c>
      <c r="E11" s="3">
        <v>4.45</v>
      </c>
      <c r="F11" s="3"/>
      <c r="G11" s="4">
        <v>1</v>
      </c>
      <c r="H11" s="3">
        <v>5.6347896031692493</v>
      </c>
      <c r="I11" s="3"/>
      <c r="J11" s="4">
        <v>1</v>
      </c>
      <c r="K11" s="3">
        <v>5.9101389832833586</v>
      </c>
      <c r="L11" s="3">
        <v>-0.1339294960939208</v>
      </c>
      <c r="M11" s="3">
        <v>6.9839294960939204</v>
      </c>
      <c r="N11" s="3">
        <v>6.1544224312058109</v>
      </c>
      <c r="O11" s="3">
        <v>0.69557756879418875</v>
      </c>
    </row>
    <row r="12" spans="1:24" x14ac:dyDescent="0.25">
      <c r="A12" t="s">
        <v>10</v>
      </c>
      <c r="B12" s="3">
        <v>7.5</v>
      </c>
      <c r="C12" s="3"/>
      <c r="D12" s="4">
        <v>1</v>
      </c>
      <c r="E12" s="3">
        <v>6.45</v>
      </c>
      <c r="F12" s="3"/>
      <c r="G12" s="4">
        <v>1</v>
      </c>
      <c r="H12" s="3">
        <v>5.6347896031692493</v>
      </c>
      <c r="I12" s="3"/>
      <c r="J12" s="4">
        <v>1</v>
      </c>
      <c r="K12" s="3">
        <v>5.9101389832833586</v>
      </c>
      <c r="L12" s="3">
        <v>-0.52799683709050349</v>
      </c>
      <c r="M12" s="3">
        <v>8.0279968370905035</v>
      </c>
      <c r="N12" s="3">
        <v>8.001461142584894</v>
      </c>
      <c r="O12" s="3">
        <v>-0.50146114258489405</v>
      </c>
      <c r="Q12" s="10" t="s">
        <v>69</v>
      </c>
      <c r="R12" s="1" t="s">
        <v>74</v>
      </c>
      <c r="S12" s="1" t="s">
        <v>75</v>
      </c>
      <c r="U12" s="31" t="s">
        <v>98</v>
      </c>
      <c r="V12" s="32" t="s">
        <v>74</v>
      </c>
      <c r="W12" s="33" t="s">
        <v>75</v>
      </c>
      <c r="X12" s="34"/>
    </row>
    <row r="13" spans="1:24" x14ac:dyDescent="0.25">
      <c r="A13" s="18" t="s">
        <v>11</v>
      </c>
      <c r="B13" s="3">
        <v>9.99</v>
      </c>
      <c r="C13" s="3"/>
      <c r="D13" s="4">
        <v>1</v>
      </c>
      <c r="E13" s="3">
        <v>9.73</v>
      </c>
      <c r="F13" s="3"/>
      <c r="G13" s="4">
        <v>1</v>
      </c>
      <c r="H13" s="22">
        <v>2.7788192719904172</v>
      </c>
      <c r="I13" s="3"/>
      <c r="J13" s="4">
        <v>1</v>
      </c>
      <c r="K13" s="3">
        <v>7.6616749496505605</v>
      </c>
      <c r="L13" s="3">
        <v>0.24973272367510013</v>
      </c>
      <c r="M13" s="3">
        <v>9.7402672763249001</v>
      </c>
      <c r="N13" s="3">
        <v>11.030604629246593</v>
      </c>
      <c r="O13" s="3">
        <v>-1.0406046292465927</v>
      </c>
      <c r="Q13" s="7" t="s">
        <v>76</v>
      </c>
      <c r="R13" s="2" cm="1">
        <f t="array" ref="R13:S17">LINEST(X,Z,1,1)</f>
        <v>-0.61328927238688646</v>
      </c>
      <c r="S13" s="2">
        <v>9.3658949990642206</v>
      </c>
      <c r="U13" s="35" t="s">
        <v>76</v>
      </c>
      <c r="V13" s="26" cm="1">
        <f t="array" ref="V13:W17">LINEST(Y,Z,1,1)</f>
        <v>-0.56638451368604537</v>
      </c>
      <c r="W13" s="28">
        <v>10.694346613379039</v>
      </c>
      <c r="X13" s="36"/>
    </row>
    <row r="14" spans="1:24" x14ac:dyDescent="0.25">
      <c r="A14" t="s">
        <v>12</v>
      </c>
      <c r="B14" s="3">
        <v>9.34</v>
      </c>
      <c r="C14" s="3"/>
      <c r="D14" s="4">
        <v>1</v>
      </c>
      <c r="E14" s="3">
        <v>7.82</v>
      </c>
      <c r="F14" s="3"/>
      <c r="G14" s="4">
        <v>1</v>
      </c>
      <c r="H14" s="3">
        <v>4.2326561780196128</v>
      </c>
      <c r="I14" s="3"/>
      <c r="J14" s="4">
        <v>1</v>
      </c>
      <c r="K14" s="3">
        <v>6.7700523713827128</v>
      </c>
      <c r="L14" s="3">
        <v>0.59681703432683619</v>
      </c>
      <c r="M14" s="3">
        <v>8.7431829656731637</v>
      </c>
      <c r="N14" s="3">
        <v>9.2666826598795673</v>
      </c>
      <c r="O14" s="3">
        <v>7.3317340120432561E-2</v>
      </c>
      <c r="Q14" s="7" t="s">
        <v>77</v>
      </c>
      <c r="R14" s="2">
        <v>0.12694119631697998</v>
      </c>
      <c r="S14" s="2">
        <v>0.6105940799040388</v>
      </c>
      <c r="U14" s="35" t="s">
        <v>77</v>
      </c>
      <c r="V14" s="26">
        <v>7.7619848822544663E-2</v>
      </c>
      <c r="W14" s="28">
        <v>0.37335570759665726</v>
      </c>
      <c r="X14" s="36"/>
    </row>
    <row r="15" spans="1:24" x14ac:dyDescent="0.25">
      <c r="A15" t="s">
        <v>13</v>
      </c>
      <c r="B15" s="3">
        <v>8.81</v>
      </c>
      <c r="C15" s="3"/>
      <c r="D15" s="4">
        <v>1</v>
      </c>
      <c r="E15" s="3">
        <v>7.32</v>
      </c>
      <c r="F15" s="3"/>
      <c r="G15" s="4">
        <v>1</v>
      </c>
      <c r="H15" s="3">
        <v>4.2626798770413155</v>
      </c>
      <c r="I15" s="3"/>
      <c r="J15" s="4">
        <v>1</v>
      </c>
      <c r="K15" s="3">
        <v>6.7516391588553297</v>
      </c>
      <c r="L15" s="3">
        <v>0.32783386957598282</v>
      </c>
      <c r="M15" s="3">
        <v>8.4821661304240177</v>
      </c>
      <c r="N15" s="3">
        <v>8.8049229820347961</v>
      </c>
      <c r="O15" s="3">
        <v>5.0770179652044334E-3</v>
      </c>
      <c r="Q15" s="7" t="s">
        <v>83</v>
      </c>
      <c r="R15" s="2">
        <v>0.27350556389072439</v>
      </c>
      <c r="S15" s="2">
        <v>1.2620174991214428</v>
      </c>
      <c r="T15" s="1" t="s">
        <v>82</v>
      </c>
      <c r="U15" s="35" t="s">
        <v>83</v>
      </c>
      <c r="V15" s="26">
        <v>0.46201474640807594</v>
      </c>
      <c r="W15" s="28">
        <v>0.77167704681627625</v>
      </c>
      <c r="X15" s="37" t="s">
        <v>82</v>
      </c>
    </row>
    <row r="16" spans="1:24" x14ac:dyDescent="0.25">
      <c r="A16" t="s">
        <v>14</v>
      </c>
      <c r="B16" s="3">
        <v>7.42</v>
      </c>
      <c r="C16" s="3"/>
      <c r="D16" s="4">
        <v>1</v>
      </c>
      <c r="E16" s="3">
        <v>4.68</v>
      </c>
      <c r="F16" s="3"/>
      <c r="G16" s="4">
        <v>1</v>
      </c>
      <c r="H16" s="3">
        <v>5.4806389233419912</v>
      </c>
      <c r="I16" s="3"/>
      <c r="J16" s="4">
        <v>1</v>
      </c>
      <c r="K16" s="3">
        <v>6.0046779415525622</v>
      </c>
      <c r="L16" s="3">
        <v>0.31600275969147251</v>
      </c>
      <c r="M16" s="3">
        <v>7.1039972403085274</v>
      </c>
      <c r="N16" s="3">
        <v>6.3668318830144051</v>
      </c>
      <c r="O16" s="3">
        <v>1.0531681169855949</v>
      </c>
      <c r="Q16" s="7" t="s">
        <v>78</v>
      </c>
      <c r="R16" s="21">
        <v>23.341328052062703</v>
      </c>
      <c r="S16" s="4">
        <v>62</v>
      </c>
      <c r="T16" s="1" t="s">
        <v>81</v>
      </c>
      <c r="U16" s="46" t="s">
        <v>78</v>
      </c>
      <c r="V16" s="38">
        <v>53.244794510722087</v>
      </c>
      <c r="W16" s="39">
        <v>62</v>
      </c>
      <c r="X16" s="37" t="s">
        <v>81</v>
      </c>
    </row>
    <row r="17" spans="1:24" x14ac:dyDescent="0.25">
      <c r="A17" t="s">
        <v>15</v>
      </c>
      <c r="B17" s="3">
        <v>8.7899999999999991</v>
      </c>
      <c r="C17" s="3"/>
      <c r="D17" s="4">
        <v>1</v>
      </c>
      <c r="E17" s="3">
        <v>7.05</v>
      </c>
      <c r="F17" s="3"/>
      <c r="G17" s="4">
        <v>1</v>
      </c>
      <c r="H17" s="3">
        <v>4.3579900568456402</v>
      </c>
      <c r="I17" s="3"/>
      <c r="J17" s="4">
        <v>1</v>
      </c>
      <c r="K17" s="3">
        <v>6.6931864480320717</v>
      </c>
      <c r="L17" s="3">
        <v>0.44878296061052048</v>
      </c>
      <c r="M17" s="3">
        <v>8.3412170393894787</v>
      </c>
      <c r="N17" s="3">
        <v>8.5555727559986199</v>
      </c>
      <c r="O17" s="3">
        <v>0.23442724400137926</v>
      </c>
      <c r="Q17" s="7" t="s">
        <v>79</v>
      </c>
      <c r="R17" s="3">
        <v>37.175457015998091</v>
      </c>
      <c r="S17" s="3">
        <v>98.746666421501942</v>
      </c>
      <c r="T17" s="1" t="s">
        <v>80</v>
      </c>
      <c r="U17" s="40" t="s">
        <v>79</v>
      </c>
      <c r="V17" s="41">
        <v>31.706501195848475</v>
      </c>
      <c r="W17" s="42">
        <v>36.92009880415155</v>
      </c>
      <c r="X17" s="43" t="s">
        <v>80</v>
      </c>
    </row>
    <row r="18" spans="1:24" x14ac:dyDescent="0.25">
      <c r="A18" t="s">
        <v>64</v>
      </c>
      <c r="B18" s="3">
        <v>7.44</v>
      </c>
      <c r="C18" s="3"/>
      <c r="D18" s="4">
        <v>1</v>
      </c>
      <c r="E18" s="3">
        <v>7</v>
      </c>
      <c r="F18" s="3"/>
      <c r="G18" s="4">
        <v>1</v>
      </c>
      <c r="H18" s="3">
        <v>6.5042881735366453</v>
      </c>
      <c r="I18" s="3"/>
      <c r="J18" s="4">
        <v>1</v>
      </c>
      <c r="K18" s="3">
        <v>5.3768848377213008</v>
      </c>
      <c r="L18" s="3">
        <v>-0.87511535586456279</v>
      </c>
      <c r="M18" s="3">
        <v>8.3151153558645632</v>
      </c>
      <c r="N18" s="3">
        <v>8.5093967882141435</v>
      </c>
      <c r="O18" s="3">
        <v>-1.0693967882141431</v>
      </c>
      <c r="U18" s="25"/>
      <c r="V18" s="25"/>
      <c r="W18" s="6"/>
    </row>
    <row r="19" spans="1:24" x14ac:dyDescent="0.25">
      <c r="A19" t="s">
        <v>16</v>
      </c>
      <c r="B19" s="3">
        <v>8.36</v>
      </c>
      <c r="C19" s="3"/>
      <c r="D19" s="4">
        <v>1</v>
      </c>
      <c r="E19" s="3">
        <v>6.18</v>
      </c>
      <c r="F19" s="3"/>
      <c r="G19" s="4">
        <v>1</v>
      </c>
      <c r="H19" s="3">
        <v>4.8675344504555822</v>
      </c>
      <c r="I19" s="3"/>
      <c r="J19" s="4">
        <v>1</v>
      </c>
      <c r="K19" s="3">
        <v>6.3806883376262133</v>
      </c>
      <c r="L19" s="3">
        <v>0.47295225394403495</v>
      </c>
      <c r="M19" s="3">
        <v>7.8870477460559645</v>
      </c>
      <c r="N19" s="3">
        <v>7.7521109165487179</v>
      </c>
      <c r="O19" s="3">
        <v>0.60788908345128156</v>
      </c>
      <c r="Q19" s="7" t="s">
        <v>72</v>
      </c>
      <c r="R19" s="2">
        <f>R13/R14</f>
        <v>-4.8312863765318976</v>
      </c>
      <c r="S19" s="2">
        <f>S13/S14</f>
        <v>15.338987565251481</v>
      </c>
      <c r="U19" s="25" t="s">
        <v>72</v>
      </c>
      <c r="V19" s="26">
        <f>V13/V14</f>
        <v>-7.2969030766978147</v>
      </c>
      <c r="W19" s="28">
        <f>W13/W14</f>
        <v>28.64385462919541</v>
      </c>
    </row>
    <row r="20" spans="1:24" x14ac:dyDescent="0.25">
      <c r="A20" t="s">
        <v>17</v>
      </c>
      <c r="B20" s="3">
        <v>8.4700000000000006</v>
      </c>
      <c r="C20" s="3"/>
      <c r="D20" s="4">
        <v>1</v>
      </c>
      <c r="E20" s="3">
        <v>6.55</v>
      </c>
      <c r="F20" s="3"/>
      <c r="G20" s="4">
        <v>1</v>
      </c>
      <c r="H20" s="3">
        <v>4.2626798770413155</v>
      </c>
      <c r="I20" s="3"/>
      <c r="J20" s="4">
        <v>1</v>
      </c>
      <c r="K20" s="3">
        <v>6.7516391588553297</v>
      </c>
      <c r="L20" s="3">
        <v>0.38979979585966795</v>
      </c>
      <c r="M20" s="3">
        <v>8.0802002041403327</v>
      </c>
      <c r="N20" s="3">
        <v>8.0938130781538487</v>
      </c>
      <c r="O20" s="3">
        <v>0.37618692184615199</v>
      </c>
      <c r="Q20" s="14" t="s">
        <v>73</v>
      </c>
      <c r="R20" s="15">
        <f>_xlfn.T.DIST.2T(ABS(R19),$S16)</f>
        <v>9.2728626120306051E-6</v>
      </c>
      <c r="S20" s="15">
        <f>_xlfn.T.DIST.2T(ABS(S19),$S16)</f>
        <v>8.8881661688124077E-23</v>
      </c>
      <c r="U20" s="25" t="s">
        <v>73</v>
      </c>
      <c r="V20" s="27">
        <f>_xlfn.T.DIST.2T(ABS(V19),$S16)</f>
        <v>6.5760531571825321E-10</v>
      </c>
      <c r="W20" s="29">
        <f>_xlfn.T.DIST.2T(ABS(W19),$S16)</f>
        <v>1.8481536730883353E-37</v>
      </c>
    </row>
    <row r="21" spans="1:24" x14ac:dyDescent="0.25">
      <c r="A21" t="s">
        <v>18</v>
      </c>
      <c r="B21" s="3">
        <v>7.95</v>
      </c>
      <c r="C21" s="3"/>
      <c r="D21" s="4">
        <v>1</v>
      </c>
      <c r="E21" s="3">
        <v>6.77</v>
      </c>
      <c r="F21" s="3"/>
      <c r="G21" s="4">
        <v>1</v>
      </c>
      <c r="H21" s="3">
        <v>4.2165621949463494</v>
      </c>
      <c r="I21" s="3"/>
      <c r="J21" s="4">
        <v>1</v>
      </c>
      <c r="K21" s="3">
        <v>6.779922638551521</v>
      </c>
      <c r="L21" s="3">
        <v>-0.24504761164995781</v>
      </c>
      <c r="M21" s="3">
        <v>8.195047611649958</v>
      </c>
      <c r="N21" s="3">
        <v>8.2969873364055466</v>
      </c>
      <c r="O21" s="3">
        <v>-0.34698733640554646</v>
      </c>
    </row>
    <row r="22" spans="1:24" x14ac:dyDescent="0.25">
      <c r="A22" t="s">
        <v>19</v>
      </c>
      <c r="B22" s="3">
        <v>7.95</v>
      </c>
      <c r="C22" s="3"/>
      <c r="D22" s="4">
        <v>1</v>
      </c>
      <c r="E22" s="3">
        <v>5</v>
      </c>
      <c r="F22" s="3"/>
      <c r="G22" s="4">
        <v>1</v>
      </c>
      <c r="H22" s="3">
        <v>4.3579900568456402</v>
      </c>
      <c r="I22" s="3"/>
      <c r="J22" s="4">
        <v>1</v>
      </c>
      <c r="K22" s="3">
        <v>6.6931864480320717</v>
      </c>
      <c r="L22" s="3">
        <v>0.67895198513201915</v>
      </c>
      <c r="M22" s="3">
        <v>7.271048014867981</v>
      </c>
      <c r="N22" s="3">
        <v>6.6623580768350594</v>
      </c>
      <c r="O22" s="3">
        <v>1.2876419231649407</v>
      </c>
      <c r="Q22" s="8" t="s">
        <v>71</v>
      </c>
      <c r="R22" s="1" t="s">
        <v>74</v>
      </c>
      <c r="S22" s="1" t="s">
        <v>75</v>
      </c>
    </row>
    <row r="23" spans="1:24" x14ac:dyDescent="0.25">
      <c r="A23" t="s">
        <v>20</v>
      </c>
      <c r="B23" s="3">
        <v>6.11</v>
      </c>
      <c r="C23" s="3"/>
      <c r="D23" s="4">
        <v>1</v>
      </c>
      <c r="E23" s="3">
        <v>5.73</v>
      </c>
      <c r="F23" s="3"/>
      <c r="G23" s="4">
        <v>1</v>
      </c>
      <c r="H23" s="3">
        <v>3.2580965380214821</v>
      </c>
      <c r="I23" s="3"/>
      <c r="J23" s="4">
        <v>1</v>
      </c>
      <c r="K23" s="3">
        <v>7.367739343894792</v>
      </c>
      <c r="L23" s="3">
        <v>-1.5421325943317337</v>
      </c>
      <c r="M23" s="3">
        <v>7.652132594331734</v>
      </c>
      <c r="N23" s="3">
        <v>7.3365272064884248</v>
      </c>
      <c r="O23" s="3">
        <v>-1.2265272064884245</v>
      </c>
      <c r="Q23" s="7" t="s">
        <v>76</v>
      </c>
      <c r="R23" s="23" cm="1">
        <f t="array" ref="R23:S27">LINEST(Y,X_hat,1,1)</f>
        <v>0.92351935568954202</v>
      </c>
      <c r="S23" s="2">
        <v>2.0447612983873489</v>
      </c>
      <c r="U23" s="6" t="s">
        <v>102</v>
      </c>
    </row>
    <row r="24" spans="1:24" x14ac:dyDescent="0.25">
      <c r="A24" t="s">
        <v>21</v>
      </c>
      <c r="B24" s="3">
        <v>8.9</v>
      </c>
      <c r="C24" s="3"/>
      <c r="D24" s="4">
        <v>1</v>
      </c>
      <c r="E24" s="3">
        <v>7.82</v>
      </c>
      <c r="F24" s="3"/>
      <c r="G24" s="4">
        <v>1</v>
      </c>
      <c r="H24" s="3">
        <v>5.6347896031692493</v>
      </c>
      <c r="I24" s="3"/>
      <c r="J24" s="4">
        <v>1</v>
      </c>
      <c r="K24" s="3">
        <v>5.9101389832833586</v>
      </c>
      <c r="L24" s="3">
        <v>0.15681703432683669</v>
      </c>
      <c r="M24" s="3">
        <v>8.7431829656731637</v>
      </c>
      <c r="N24" s="3">
        <v>9.2666826598795673</v>
      </c>
      <c r="O24" s="3">
        <v>-0.36668265987956694</v>
      </c>
      <c r="Q24" s="7" t="s">
        <v>77</v>
      </c>
      <c r="R24" s="23">
        <v>0.12656319345103278</v>
      </c>
      <c r="S24" s="23">
        <v>0.83031960570784713</v>
      </c>
    </row>
    <row r="25" spans="1:24" x14ac:dyDescent="0.25">
      <c r="A25" s="18" t="s">
        <v>22</v>
      </c>
      <c r="B25" s="3">
        <v>7.27</v>
      </c>
      <c r="C25" s="3"/>
      <c r="D25" s="4">
        <v>1</v>
      </c>
      <c r="E25" s="3">
        <v>8.27</v>
      </c>
      <c r="F25" s="3"/>
      <c r="G25" s="4">
        <v>1</v>
      </c>
      <c r="H25" s="22">
        <v>7.2930176797727819</v>
      </c>
      <c r="I25" s="3"/>
      <c r="J25" s="4">
        <v>1</v>
      </c>
      <c r="K25" s="3">
        <v>4.8931654927316721</v>
      </c>
      <c r="L25" s="3">
        <v>-1.7080981173973946</v>
      </c>
      <c r="M25" s="3">
        <v>8.9780981173973942</v>
      </c>
      <c r="N25" s="3">
        <v>9.6822663699398603</v>
      </c>
      <c r="O25" s="3">
        <v>-2.4122663699398608</v>
      </c>
      <c r="Q25" s="7" t="s">
        <v>83</v>
      </c>
      <c r="R25" s="2">
        <v>0.46201474640807594</v>
      </c>
      <c r="S25" s="2">
        <v>0.77167704681627625</v>
      </c>
      <c r="T25" s="1" t="s">
        <v>82</v>
      </c>
    </row>
    <row r="26" spans="1:24" x14ac:dyDescent="0.25">
      <c r="A26" t="s">
        <v>23</v>
      </c>
      <c r="B26" s="3">
        <v>7.37</v>
      </c>
      <c r="C26" s="3"/>
      <c r="D26" s="4">
        <v>1</v>
      </c>
      <c r="E26" s="3">
        <v>6.27</v>
      </c>
      <c r="F26" s="3"/>
      <c r="G26" s="4">
        <v>1</v>
      </c>
      <c r="H26" s="3">
        <v>6.5042881735366453</v>
      </c>
      <c r="I26" s="3"/>
      <c r="J26" s="4">
        <v>1</v>
      </c>
      <c r="K26" s="3">
        <v>5.3768848377213008</v>
      </c>
      <c r="L26" s="3">
        <v>-0.56403077640081101</v>
      </c>
      <c r="M26" s="3">
        <v>7.9340307764008111</v>
      </c>
      <c r="N26" s="3">
        <v>7.8352276585607772</v>
      </c>
      <c r="O26" s="3">
        <v>-0.46522765856077708</v>
      </c>
      <c r="Q26" s="7" t="s">
        <v>78</v>
      </c>
      <c r="R26" s="3">
        <v>53.244794510722087</v>
      </c>
      <c r="S26" s="4">
        <v>62</v>
      </c>
      <c r="T26" s="1" t="s">
        <v>81</v>
      </c>
      <c r="U26" s="18" t="s">
        <v>103</v>
      </c>
    </row>
    <row r="27" spans="1:24" x14ac:dyDescent="0.25">
      <c r="A27" t="s">
        <v>24</v>
      </c>
      <c r="B27" s="3">
        <v>8.2899999999999991</v>
      </c>
      <c r="C27" s="3"/>
      <c r="D27" s="4">
        <v>1</v>
      </c>
      <c r="E27" s="3">
        <v>5.14</v>
      </c>
      <c r="F27" s="3"/>
      <c r="G27" s="4">
        <v>1</v>
      </c>
      <c r="H27" s="3">
        <v>4.2626798770413155</v>
      </c>
      <c r="I27" s="3"/>
      <c r="J27" s="4">
        <v>1</v>
      </c>
      <c r="K27" s="3">
        <v>6.7516391588553297</v>
      </c>
      <c r="L27" s="3">
        <v>0.94586727126225778</v>
      </c>
      <c r="M27" s="3">
        <v>7.3441327287377414</v>
      </c>
      <c r="N27" s="3">
        <v>6.7916507866315943</v>
      </c>
      <c r="O27" s="3">
        <v>1.4983492133684049</v>
      </c>
      <c r="Q27" s="7" t="s">
        <v>79</v>
      </c>
      <c r="R27" s="3">
        <v>31.706501195848475</v>
      </c>
      <c r="S27" s="3">
        <v>36.92009880415155</v>
      </c>
      <c r="T27" s="1" t="s">
        <v>80</v>
      </c>
    </row>
    <row r="28" spans="1:24" x14ac:dyDescent="0.25">
      <c r="A28" t="s">
        <v>25</v>
      </c>
      <c r="B28" s="3">
        <v>7.49</v>
      </c>
      <c r="C28" s="3"/>
      <c r="D28" s="4">
        <v>1</v>
      </c>
      <c r="E28" s="3">
        <v>6.55</v>
      </c>
      <c r="F28" s="3"/>
      <c r="G28" s="4">
        <v>1</v>
      </c>
      <c r="H28" s="3">
        <v>6.1800166536525722</v>
      </c>
      <c r="I28" s="3"/>
      <c r="J28" s="4">
        <v>1</v>
      </c>
      <c r="K28" s="3">
        <v>5.5757570822067937</v>
      </c>
      <c r="L28" s="3">
        <v>-0.59020020414033247</v>
      </c>
      <c r="M28" s="3">
        <v>8.0802002041403327</v>
      </c>
      <c r="N28" s="3">
        <v>8.0938130781538487</v>
      </c>
      <c r="O28" s="3">
        <v>-0.60381307815384844</v>
      </c>
    </row>
    <row r="29" spans="1:24" x14ac:dyDescent="0.25">
      <c r="A29" t="s">
        <v>26</v>
      </c>
      <c r="B29" s="3">
        <v>7.9</v>
      </c>
      <c r="C29" s="3"/>
      <c r="D29" s="4">
        <v>1</v>
      </c>
      <c r="E29" s="3">
        <v>5.89</v>
      </c>
      <c r="F29" s="3"/>
      <c r="G29" s="4">
        <v>1</v>
      </c>
      <c r="H29" s="3">
        <v>3.4713451415642371</v>
      </c>
      <c r="I29" s="3"/>
      <c r="J29" s="4">
        <v>1</v>
      </c>
      <c r="K29" s="3">
        <v>7.2369562629905362</v>
      </c>
      <c r="L29" s="3">
        <v>0.16434201838854001</v>
      </c>
      <c r="M29" s="3">
        <v>7.7356579816114603</v>
      </c>
      <c r="N29" s="3">
        <v>7.4842903033987511</v>
      </c>
      <c r="O29" s="3">
        <v>0.41570969660124923</v>
      </c>
      <c r="Q29" s="7" t="s">
        <v>72</v>
      </c>
      <c r="R29" s="2">
        <f>R23/R24</f>
        <v>7.2969030766978165</v>
      </c>
      <c r="S29" s="2">
        <f>S23/S24</f>
        <v>2.4626195555676307</v>
      </c>
    </row>
    <row r="30" spans="1:24" x14ac:dyDescent="0.25">
      <c r="A30" t="s">
        <v>27</v>
      </c>
      <c r="B30" s="3">
        <v>7.15</v>
      </c>
      <c r="C30" s="3"/>
      <c r="D30" s="4">
        <v>1</v>
      </c>
      <c r="E30" s="3">
        <v>3.73</v>
      </c>
      <c r="F30" s="3"/>
      <c r="G30" s="4">
        <v>1</v>
      </c>
      <c r="H30" s="3">
        <v>4.8675344504555822</v>
      </c>
      <c r="I30" s="3"/>
      <c r="J30" s="4">
        <v>1</v>
      </c>
      <c r="K30" s="3">
        <v>6.3806883376262133</v>
      </c>
      <c r="L30" s="3">
        <v>0.54193474666485031</v>
      </c>
      <c r="M30" s="3">
        <v>6.60806525333515</v>
      </c>
      <c r="N30" s="3">
        <v>5.4894884951093408</v>
      </c>
      <c r="O30" s="3">
        <v>1.6605115048906596</v>
      </c>
      <c r="Q30" s="7" t="s">
        <v>73</v>
      </c>
      <c r="R30" s="5">
        <f>_xlfn.T.DIST.2T(ABS(R29),$S26)</f>
        <v>6.5760531571825083E-10</v>
      </c>
      <c r="S30" s="9">
        <f>_xlfn.T.DIST.2T(ABS(S29),$S26)</f>
        <v>1.6584548054828729E-2</v>
      </c>
      <c r="U30" t="s">
        <v>104</v>
      </c>
    </row>
    <row r="31" spans="1:24" x14ac:dyDescent="0.25">
      <c r="A31" t="s">
        <v>28</v>
      </c>
      <c r="B31" s="3">
        <v>7.69</v>
      </c>
      <c r="C31" s="3"/>
      <c r="D31" s="4">
        <v>1</v>
      </c>
      <c r="E31" s="3">
        <v>5.32</v>
      </c>
      <c r="F31" s="3"/>
      <c r="G31" s="4">
        <v>1</v>
      </c>
      <c r="H31" s="3">
        <v>4.3579900568456402</v>
      </c>
      <c r="I31" s="3"/>
      <c r="J31" s="4">
        <v>1</v>
      </c>
      <c r="K31" s="3">
        <v>6.6931864480320717</v>
      </c>
      <c r="L31" s="3">
        <v>0.25190121057256665</v>
      </c>
      <c r="M31" s="3">
        <v>7.4380987894274337</v>
      </c>
      <c r="N31" s="3">
        <v>6.9578842706557129</v>
      </c>
      <c r="O31" s="3">
        <v>0.73211572934428748</v>
      </c>
    </row>
    <row r="32" spans="1:24" x14ac:dyDescent="0.25">
      <c r="A32" t="s">
        <v>29</v>
      </c>
      <c r="B32" s="3">
        <v>10.050000000000001</v>
      </c>
      <c r="C32" s="3"/>
      <c r="D32" s="4">
        <v>1</v>
      </c>
      <c r="E32" s="3">
        <v>8.14</v>
      </c>
      <c r="F32" s="3"/>
      <c r="G32" s="4">
        <v>1</v>
      </c>
      <c r="H32" s="3">
        <v>2.7013612129514133</v>
      </c>
      <c r="I32" s="3"/>
      <c r="J32" s="4">
        <v>1</v>
      </c>
      <c r="K32" s="3">
        <v>7.7091791463190908</v>
      </c>
      <c r="L32" s="3">
        <v>1.1397662597673843</v>
      </c>
      <c r="M32" s="3">
        <v>8.9102337402326164</v>
      </c>
      <c r="N32" s="3">
        <v>9.5622088537002217</v>
      </c>
      <c r="O32" s="3">
        <v>0.48779114629977904</v>
      </c>
      <c r="R32" s="1" t="s">
        <v>96</v>
      </c>
      <c r="S32" s="1" t="s">
        <v>97</v>
      </c>
      <c r="T32" s="1" t="s">
        <v>98</v>
      </c>
      <c r="U32" s="6" t="s">
        <v>105</v>
      </c>
    </row>
    <row r="33" spans="1:21" x14ac:dyDescent="0.25">
      <c r="A33" t="s">
        <v>30</v>
      </c>
      <c r="B33" s="3">
        <v>7.33</v>
      </c>
      <c r="C33" s="3"/>
      <c r="D33" s="4">
        <v>1</v>
      </c>
      <c r="E33" s="3">
        <v>8.27</v>
      </c>
      <c r="F33" s="3"/>
      <c r="G33" s="4">
        <v>1</v>
      </c>
      <c r="H33" s="3">
        <v>3.8842406244156944</v>
      </c>
      <c r="I33" s="3"/>
      <c r="J33" s="4">
        <v>1</v>
      </c>
      <c r="K33" s="3">
        <v>6.9837318927407335</v>
      </c>
      <c r="L33" s="3">
        <v>-1.6480981173973941</v>
      </c>
      <c r="M33" s="3">
        <v>8.9780981173973942</v>
      </c>
      <c r="N33" s="3">
        <v>9.6822663699398603</v>
      </c>
      <c r="O33" s="3">
        <v>-2.3522663699398603</v>
      </c>
      <c r="Q33" s="7" t="s">
        <v>99</v>
      </c>
      <c r="R33" s="12" cm="1">
        <f t="array" ref="R33:R34">MMULT(MMULT(MINVERSE(MMULT(TRANSPOSE(x_hat_varibale),x_hat_varibale)),TRANSPOSE(x_hat_varibale)),Y)</f>
        <v>2.0447612983874444</v>
      </c>
      <c r="S33" s="12" cm="1">
        <f t="array" ref="S33:S34">MMULT(MMULT(MINVERSE(MMULT(TRANSPOSE(z_variable),x_variable)),TRANSPOSE(z_variable)),Y)</f>
        <v>2.0447612983872885</v>
      </c>
    </row>
    <row r="34" spans="1:21" x14ac:dyDescent="0.25">
      <c r="A34" t="s">
        <v>31</v>
      </c>
      <c r="B34" s="3">
        <v>8.07</v>
      </c>
      <c r="C34" s="3"/>
      <c r="D34" s="4">
        <v>1</v>
      </c>
      <c r="E34" s="3">
        <v>7.59</v>
      </c>
      <c r="F34" s="3"/>
      <c r="G34" s="4">
        <v>1</v>
      </c>
      <c r="H34" s="3">
        <v>5.1357984370502621</v>
      </c>
      <c r="I34" s="3"/>
      <c r="J34" s="4">
        <v>1</v>
      </c>
      <c r="K34" s="3">
        <v>6.2161649124799565</v>
      </c>
      <c r="L34" s="3">
        <v>-0.55311522145855641</v>
      </c>
      <c r="M34" s="3">
        <v>8.6231152214585567</v>
      </c>
      <c r="N34" s="3">
        <v>9.0542732080709722</v>
      </c>
      <c r="O34" s="3">
        <v>-0.98427320807097196</v>
      </c>
      <c r="Q34" s="7" t="s">
        <v>100</v>
      </c>
      <c r="R34" s="12">
        <v>0.92351935568952448</v>
      </c>
      <c r="S34" s="12">
        <v>0.92351935568954946</v>
      </c>
      <c r="T34" s="30">
        <f>Gamma_1/pi_1</f>
        <v>0.92351935568954191</v>
      </c>
    </row>
    <row r="35" spans="1:21" x14ac:dyDescent="0.25">
      <c r="A35" t="s">
        <v>32</v>
      </c>
      <c r="B35" s="3">
        <v>8.19</v>
      </c>
      <c r="C35" s="3"/>
      <c r="D35" s="4">
        <v>1</v>
      </c>
      <c r="E35" s="3">
        <v>7.09</v>
      </c>
      <c r="F35" s="3"/>
      <c r="G35" s="4">
        <v>1</v>
      </c>
      <c r="H35" s="3">
        <v>4.8675344504555822</v>
      </c>
      <c r="I35" s="3"/>
      <c r="J35" s="4">
        <v>1</v>
      </c>
      <c r="K35" s="3">
        <v>6.3806883376262133</v>
      </c>
      <c r="L35" s="3">
        <v>-0.1720983862094112</v>
      </c>
      <c r="M35" s="3">
        <v>8.3620983862094107</v>
      </c>
      <c r="N35" s="3">
        <v>8.5925135302262028</v>
      </c>
      <c r="O35" s="3">
        <v>-0.40251353022620329</v>
      </c>
      <c r="U35" t="s">
        <v>106</v>
      </c>
    </row>
    <row r="36" spans="1:21" x14ac:dyDescent="0.25">
      <c r="A36" t="s">
        <v>33</v>
      </c>
      <c r="B36" s="3">
        <v>7.06</v>
      </c>
      <c r="C36" s="3"/>
      <c r="D36" s="4">
        <v>1</v>
      </c>
      <c r="E36" s="3">
        <v>6.05</v>
      </c>
      <c r="F36" s="3"/>
      <c r="G36" s="4">
        <v>1</v>
      </c>
      <c r="H36" s="3">
        <v>4.9767337424205742</v>
      </c>
      <c r="I36" s="3"/>
      <c r="J36" s="4">
        <v>1</v>
      </c>
      <c r="K36" s="3">
        <v>6.3137175833118402</v>
      </c>
      <c r="L36" s="3">
        <v>-0.75918336889118709</v>
      </c>
      <c r="M36" s="3">
        <v>7.8191833688911867</v>
      </c>
      <c r="N36" s="3">
        <v>7.6320534003090783</v>
      </c>
      <c r="O36" s="3">
        <v>-0.5720534003090787</v>
      </c>
    </row>
    <row r="37" spans="1:21" x14ac:dyDescent="0.25">
      <c r="A37" t="s">
        <v>34</v>
      </c>
      <c r="B37" s="3">
        <v>6.84</v>
      </c>
      <c r="C37" s="3"/>
      <c r="D37" s="4">
        <v>1</v>
      </c>
      <c r="E37" s="3">
        <v>4.45</v>
      </c>
      <c r="F37" s="3"/>
      <c r="G37" s="4">
        <v>1</v>
      </c>
      <c r="H37" s="3">
        <v>6.2842087851520274</v>
      </c>
      <c r="I37" s="3"/>
      <c r="J37" s="4">
        <v>1</v>
      </c>
      <c r="K37" s="3">
        <v>5.5118571656910547</v>
      </c>
      <c r="L37" s="3">
        <v>-0.14392949609392058</v>
      </c>
      <c r="M37" s="3">
        <v>6.9839294960939204</v>
      </c>
      <c r="N37" s="3">
        <v>6.1544224312058109</v>
      </c>
      <c r="O37" s="3">
        <v>0.68557756879418896</v>
      </c>
      <c r="Q37" s="10" t="s">
        <v>101</v>
      </c>
    </row>
    <row r="38" spans="1:21" x14ac:dyDescent="0.25">
      <c r="A38" t="s">
        <v>35</v>
      </c>
      <c r="B38" s="3">
        <v>8.89</v>
      </c>
      <c r="C38" s="3"/>
      <c r="D38" s="4">
        <v>1</v>
      </c>
      <c r="E38" s="3">
        <v>7.95</v>
      </c>
      <c r="F38" s="3"/>
      <c r="G38" s="4">
        <v>1</v>
      </c>
      <c r="H38" s="3">
        <v>2.8735646395797834</v>
      </c>
      <c r="I38" s="3"/>
      <c r="J38" s="4">
        <v>1</v>
      </c>
      <c r="K38" s="3">
        <v>7.6035686320996501</v>
      </c>
      <c r="L38" s="3">
        <v>7.8952657162059126E-2</v>
      </c>
      <c r="M38" s="3">
        <v>8.8110473428379414</v>
      </c>
      <c r="N38" s="3">
        <v>9.3867401761192077</v>
      </c>
      <c r="O38" s="3">
        <v>-0.49674017611920718</v>
      </c>
      <c r="R38" s="45" cm="1">
        <f t="array" ref="R38:S39">1/COUNT(Y)*SUMSQ(e__IV)*MINVERSE(MMULT(TRANSPOSE(x_hat_varibale),x_hat_varibale))</f>
        <v>0.96771941449551324</v>
      </c>
      <c r="S38" s="45">
        <v>-0.1465078993863855</v>
      </c>
    </row>
    <row r="39" spans="1:21" x14ac:dyDescent="0.25">
      <c r="A39" t="s">
        <v>36</v>
      </c>
      <c r="B39" s="3">
        <v>6.57</v>
      </c>
      <c r="C39" s="3"/>
      <c r="D39" s="4">
        <v>1</v>
      </c>
      <c r="E39" s="3">
        <v>4</v>
      </c>
      <c r="F39" s="3"/>
      <c r="G39" s="4">
        <v>1</v>
      </c>
      <c r="H39" s="3">
        <v>7.9861648603327273</v>
      </c>
      <c r="I39" s="3"/>
      <c r="J39" s="4">
        <v>1</v>
      </c>
      <c r="K39" s="3">
        <v>4.4680657627090419</v>
      </c>
      <c r="L39" s="3">
        <v>-0.17901434436968877</v>
      </c>
      <c r="M39" s="3">
        <v>6.7490143443696891</v>
      </c>
      <c r="N39" s="3">
        <v>5.738838721145517</v>
      </c>
      <c r="O39" s="3">
        <v>0.83116127885448332</v>
      </c>
      <c r="R39" s="45">
        <v>-0.1465078993863855</v>
      </c>
      <c r="S39" s="45">
        <v>2.2484007291390721E-2</v>
      </c>
    </row>
    <row r="40" spans="1:21" x14ac:dyDescent="0.25">
      <c r="A40" t="s">
        <v>37</v>
      </c>
      <c r="B40" s="3">
        <v>9.43</v>
      </c>
      <c r="C40" s="3"/>
      <c r="D40" s="4">
        <v>1</v>
      </c>
      <c r="E40" s="3">
        <v>7.23</v>
      </c>
      <c r="F40" s="3"/>
      <c r="G40" s="4">
        <v>1</v>
      </c>
      <c r="H40" s="3">
        <v>2.7911651078127169</v>
      </c>
      <c r="I40" s="3"/>
      <c r="J40" s="4">
        <v>1</v>
      </c>
      <c r="K40" s="3">
        <v>7.654103380982094</v>
      </c>
      <c r="L40" s="3">
        <v>0.99481689992082778</v>
      </c>
      <c r="M40" s="3">
        <v>8.4351831000791719</v>
      </c>
      <c r="N40" s="3">
        <v>8.7218062400227385</v>
      </c>
      <c r="O40" s="3">
        <v>0.70819375997726119</v>
      </c>
    </row>
    <row r="41" spans="1:21" x14ac:dyDescent="0.25">
      <c r="A41" t="s">
        <v>38</v>
      </c>
      <c r="B41" s="3">
        <v>8.94</v>
      </c>
      <c r="C41" s="3"/>
      <c r="D41" s="4">
        <v>1</v>
      </c>
      <c r="E41" s="3">
        <v>7.5</v>
      </c>
      <c r="F41" s="3"/>
      <c r="G41" s="4">
        <v>1</v>
      </c>
      <c r="H41" s="3">
        <v>4.2626798770413155</v>
      </c>
      <c r="I41" s="3"/>
      <c r="J41" s="4">
        <v>1</v>
      </c>
      <c r="K41" s="3">
        <v>6.7516391588553297</v>
      </c>
      <c r="L41" s="3">
        <v>0.36386780888628856</v>
      </c>
      <c r="M41" s="3">
        <v>8.5761321911137109</v>
      </c>
      <c r="N41" s="3">
        <v>8.9711564660589147</v>
      </c>
      <c r="O41" s="3">
        <v>-3.11564660589152E-2</v>
      </c>
      <c r="Q41" s="11" t="s">
        <v>71</v>
      </c>
      <c r="R41" s="1" t="s">
        <v>74</v>
      </c>
      <c r="S41" s="1" t="s">
        <v>75</v>
      </c>
    </row>
    <row r="42" spans="1:21" x14ac:dyDescent="0.25">
      <c r="A42" t="s">
        <v>39</v>
      </c>
      <c r="B42" s="3">
        <v>8.0399999999999991</v>
      </c>
      <c r="C42" s="3"/>
      <c r="D42" s="4">
        <v>1</v>
      </c>
      <c r="E42" s="3">
        <v>7.09</v>
      </c>
      <c r="F42" s="3"/>
      <c r="G42" s="4">
        <v>1</v>
      </c>
      <c r="H42" s="3">
        <v>4.3592696475512653</v>
      </c>
      <c r="I42" s="3"/>
      <c r="J42" s="4">
        <v>1</v>
      </c>
      <c r="K42" s="3">
        <v>6.6924016887792659</v>
      </c>
      <c r="L42" s="3">
        <v>-0.32209838620941156</v>
      </c>
      <c r="M42" s="3">
        <v>8.3620983862094107</v>
      </c>
      <c r="N42" s="3">
        <v>8.5925135302262028</v>
      </c>
      <c r="O42" s="3">
        <v>-0.55251353022620364</v>
      </c>
      <c r="Q42" s="7" t="s">
        <v>76</v>
      </c>
      <c r="R42" s="2">
        <f>R23</f>
        <v>0.92351935568954202</v>
      </c>
      <c r="S42" s="2">
        <f>S23</f>
        <v>2.0447612983873489</v>
      </c>
    </row>
    <row r="43" spans="1:21" x14ac:dyDescent="0.25">
      <c r="A43" t="s">
        <v>40</v>
      </c>
      <c r="B43" s="3">
        <v>9.76</v>
      </c>
      <c r="C43" s="3"/>
      <c r="D43" s="4">
        <v>1</v>
      </c>
      <c r="E43" s="3">
        <v>9.73</v>
      </c>
      <c r="F43" s="3"/>
      <c r="G43" s="4">
        <v>1</v>
      </c>
      <c r="H43" s="3">
        <v>2.145931282948669</v>
      </c>
      <c r="I43" s="3"/>
      <c r="J43" s="4">
        <v>1</v>
      </c>
      <c r="K43" s="3">
        <v>8.0498183639523742</v>
      </c>
      <c r="L43" s="3">
        <v>1.9732723675099706E-2</v>
      </c>
      <c r="M43" s="3">
        <v>9.7402672763249001</v>
      </c>
      <c r="N43" s="3">
        <v>11.030604629246593</v>
      </c>
      <c r="O43" s="3">
        <v>-1.2706046292465931</v>
      </c>
      <c r="Q43" s="7" t="s">
        <v>77</v>
      </c>
      <c r="R43" s="2">
        <f>SQRT(S39)</f>
        <v>0.14994668149509252</v>
      </c>
      <c r="S43" s="2">
        <f>SQRT(R38)</f>
        <v>0.9837273069786735</v>
      </c>
    </row>
    <row r="44" spans="1:21" x14ac:dyDescent="0.25">
      <c r="A44" t="s">
        <v>41</v>
      </c>
      <c r="B44" s="3">
        <v>7.54</v>
      </c>
      <c r="C44" s="3"/>
      <c r="D44" s="4">
        <v>1</v>
      </c>
      <c r="E44" s="3">
        <v>5.23</v>
      </c>
      <c r="F44" s="3"/>
      <c r="G44" s="4">
        <v>1</v>
      </c>
      <c r="H44" s="3">
        <v>5.0955889999764192</v>
      </c>
      <c r="I44" s="3"/>
      <c r="J44" s="4">
        <v>1</v>
      </c>
      <c r="K44" s="3">
        <v>6.2408249288860596</v>
      </c>
      <c r="L44" s="3">
        <v>0.14888424091741204</v>
      </c>
      <c r="M44" s="3">
        <v>7.391115759082588</v>
      </c>
      <c r="N44" s="3">
        <v>6.8747675286436545</v>
      </c>
      <c r="O44" s="3">
        <v>0.66523247135634556</v>
      </c>
      <c r="Q44" s="7" t="s">
        <v>107</v>
      </c>
      <c r="R44" s="2">
        <f>R42/R43</f>
        <v>6.1589849570613344</v>
      </c>
      <c r="S44" s="2">
        <f>S42/S43</f>
        <v>2.0785854818521146</v>
      </c>
    </row>
    <row r="45" spans="1:21" x14ac:dyDescent="0.25">
      <c r="A45" t="s">
        <v>42</v>
      </c>
      <c r="B45" s="3">
        <v>6.73</v>
      </c>
      <c r="C45" s="3"/>
      <c r="D45" s="4">
        <v>1</v>
      </c>
      <c r="E45" s="3">
        <v>5</v>
      </c>
      <c r="F45" s="3"/>
      <c r="G45" s="4">
        <v>1</v>
      </c>
      <c r="H45" s="3">
        <v>5.9914645471079817</v>
      </c>
      <c r="I45" s="3"/>
      <c r="J45" s="4">
        <v>1</v>
      </c>
      <c r="K45" s="3">
        <v>5.6913940664365406</v>
      </c>
      <c r="L45" s="3">
        <v>-0.5410480148679806</v>
      </c>
      <c r="M45" s="3">
        <v>7.271048014867981</v>
      </c>
      <c r="N45" s="3">
        <v>6.6623580768350594</v>
      </c>
      <c r="O45" s="3">
        <v>6.7641923164940998E-2</v>
      </c>
      <c r="Q45" s="14" t="s">
        <v>73</v>
      </c>
      <c r="R45" s="16">
        <f>2*(1 - _xlfn.NORM.S.DIST(ABS(R44),1))</f>
        <v>7.3212680362644278E-10</v>
      </c>
      <c r="S45" s="16">
        <f>2*(1 - _xlfn.NORM.S.DIST(ABS(S44),1))</f>
        <v>3.7655466527437564E-2</v>
      </c>
    </row>
    <row r="46" spans="1:21" x14ac:dyDescent="0.25">
      <c r="A46" t="s">
        <v>43</v>
      </c>
      <c r="B46" s="3">
        <v>6.81</v>
      </c>
      <c r="C46" s="3"/>
      <c r="D46" s="4">
        <v>1</v>
      </c>
      <c r="E46" s="3">
        <v>5.55</v>
      </c>
      <c r="F46" s="3"/>
      <c r="G46" s="4">
        <v>1</v>
      </c>
      <c r="H46" s="3">
        <v>7.6029004622047553</v>
      </c>
      <c r="I46" s="3"/>
      <c r="J46" s="4">
        <v>1</v>
      </c>
      <c r="K46" s="3">
        <v>4.7031177065687437</v>
      </c>
      <c r="L46" s="3">
        <v>-0.74816653364204111</v>
      </c>
      <c r="M46" s="3">
        <v>7.5581665336420407</v>
      </c>
      <c r="N46" s="3">
        <v>7.1702937224643071</v>
      </c>
      <c r="O46" s="3">
        <v>-0.36029372246430746</v>
      </c>
    </row>
    <row r="47" spans="1:21" x14ac:dyDescent="0.25">
      <c r="A47" t="s">
        <v>44</v>
      </c>
      <c r="B47" s="3">
        <v>7.35</v>
      </c>
      <c r="C47" s="3"/>
      <c r="D47" s="4">
        <v>1</v>
      </c>
      <c r="E47" s="3">
        <v>6.05</v>
      </c>
      <c r="F47" s="3"/>
      <c r="G47" s="4">
        <v>1</v>
      </c>
      <c r="H47" s="3">
        <v>3.6106476058443628</v>
      </c>
      <c r="I47" s="3"/>
      <c r="J47" s="4">
        <v>1</v>
      </c>
      <c r="K47" s="3">
        <v>7.1515235560304777</v>
      </c>
      <c r="L47" s="3">
        <v>-0.46918336889118706</v>
      </c>
      <c r="M47" s="3">
        <v>7.8191833688911867</v>
      </c>
      <c r="N47" s="3">
        <v>7.6320534003090783</v>
      </c>
      <c r="O47" s="3">
        <v>-0.28205340030907866</v>
      </c>
    </row>
    <row r="48" spans="1:21" x14ac:dyDescent="0.25">
      <c r="A48" t="s">
        <v>45</v>
      </c>
      <c r="B48" s="3">
        <v>8.84</v>
      </c>
      <c r="C48" s="3"/>
      <c r="D48" s="4">
        <v>1</v>
      </c>
      <c r="E48" s="3">
        <v>5.91</v>
      </c>
      <c r="F48" s="3"/>
      <c r="G48" s="4">
        <v>1</v>
      </c>
      <c r="H48" s="3">
        <v>5.0955889999764192</v>
      </c>
      <c r="I48" s="3"/>
      <c r="J48" s="4">
        <v>1</v>
      </c>
      <c r="K48" s="3">
        <v>6.2408249288860596</v>
      </c>
      <c r="L48" s="3">
        <v>1.0939013449785735</v>
      </c>
      <c r="M48" s="3">
        <v>7.7460986550214264</v>
      </c>
      <c r="N48" s="3">
        <v>7.5027606905125426</v>
      </c>
      <c r="O48" s="3">
        <v>1.3372393094874573</v>
      </c>
    </row>
    <row r="49" spans="1:15" x14ac:dyDescent="0.25">
      <c r="A49" t="s">
        <v>46</v>
      </c>
      <c r="B49" s="3">
        <v>8.2100000000000009</v>
      </c>
      <c r="C49" s="3"/>
      <c r="D49" s="4">
        <v>1</v>
      </c>
      <c r="E49" s="3">
        <v>6.95</v>
      </c>
      <c r="F49" s="3"/>
      <c r="G49" s="4">
        <v>1</v>
      </c>
      <c r="H49" s="3">
        <v>4.3579900568456402</v>
      </c>
      <c r="I49" s="3"/>
      <c r="J49" s="4">
        <v>1</v>
      </c>
      <c r="K49" s="3">
        <v>6.6931864480320717</v>
      </c>
      <c r="L49" s="3">
        <v>-7.9013672339648622E-2</v>
      </c>
      <c r="M49" s="3">
        <v>8.2890136723396495</v>
      </c>
      <c r="N49" s="3">
        <v>8.4632208204296653</v>
      </c>
      <c r="O49" s="3">
        <v>-0.25322082042966443</v>
      </c>
    </row>
    <row r="50" spans="1:15" x14ac:dyDescent="0.25">
      <c r="A50" t="s">
        <v>47</v>
      </c>
      <c r="B50" s="3">
        <v>8.4</v>
      </c>
      <c r="C50" s="3"/>
      <c r="D50" s="4">
        <v>1</v>
      </c>
      <c r="E50" s="3">
        <v>5.77</v>
      </c>
      <c r="F50" s="3"/>
      <c r="G50" s="4">
        <v>1</v>
      </c>
      <c r="H50" s="3">
        <v>4.2626798770413155</v>
      </c>
      <c r="I50" s="3"/>
      <c r="J50" s="4">
        <v>1</v>
      </c>
      <c r="K50" s="3">
        <v>6.7516391588553297</v>
      </c>
      <c r="L50" s="3">
        <v>0.72698605884833523</v>
      </c>
      <c r="M50" s="3">
        <v>7.6730139411516651</v>
      </c>
      <c r="N50" s="3">
        <v>7.373467980716006</v>
      </c>
      <c r="O50" s="3">
        <v>1.0265320192839944</v>
      </c>
    </row>
    <row r="51" spans="1:15" x14ac:dyDescent="0.25">
      <c r="A51" t="s">
        <v>48</v>
      </c>
      <c r="B51" s="3">
        <v>7.4</v>
      </c>
      <c r="C51" s="3"/>
      <c r="D51" s="4">
        <v>1</v>
      </c>
      <c r="E51" s="3">
        <v>6</v>
      </c>
      <c r="F51" s="3"/>
      <c r="G51" s="4">
        <v>1</v>
      </c>
      <c r="H51" s="3">
        <v>5.1038827418702803</v>
      </c>
      <c r="I51" s="3"/>
      <c r="J51" s="4">
        <v>1</v>
      </c>
      <c r="K51" s="3">
        <v>6.2357384659546096</v>
      </c>
      <c r="L51" s="3">
        <v>-0.39308168536627264</v>
      </c>
      <c r="M51" s="3">
        <v>7.793081685366273</v>
      </c>
      <c r="N51" s="3">
        <v>7.585877432524601</v>
      </c>
      <c r="O51" s="3">
        <v>-0.18587743252460065</v>
      </c>
    </row>
    <row r="52" spans="1:15" x14ac:dyDescent="0.25">
      <c r="A52" t="s">
        <v>49</v>
      </c>
      <c r="B52" s="3">
        <v>6.25</v>
      </c>
      <c r="C52" s="3"/>
      <c r="D52" s="4">
        <v>1</v>
      </c>
      <c r="E52" s="3">
        <v>5.82</v>
      </c>
      <c r="F52" s="3"/>
      <c r="G52" s="4">
        <v>1</v>
      </c>
      <c r="H52" s="3">
        <v>6.1800166536525722</v>
      </c>
      <c r="I52" s="3"/>
      <c r="J52" s="4">
        <v>1</v>
      </c>
      <c r="K52" s="3">
        <v>5.5757570822067937</v>
      </c>
      <c r="L52" s="3">
        <v>-1.4491156246765797</v>
      </c>
      <c r="M52" s="3">
        <v>7.6991156246765797</v>
      </c>
      <c r="N52" s="3">
        <v>7.4196439485004841</v>
      </c>
      <c r="O52" s="3">
        <v>-1.1696439485004841</v>
      </c>
    </row>
    <row r="53" spans="1:15" x14ac:dyDescent="0.25">
      <c r="A53" t="s">
        <v>50</v>
      </c>
      <c r="B53" s="3">
        <v>10.15</v>
      </c>
      <c r="C53" s="3"/>
      <c r="D53" s="4">
        <v>1</v>
      </c>
      <c r="E53" s="3">
        <v>9.32</v>
      </c>
      <c r="F53" s="3"/>
      <c r="G53" s="4">
        <v>1</v>
      </c>
      <c r="H53" s="3">
        <v>2.8735646395797834</v>
      </c>
      <c r="I53" s="3"/>
      <c r="J53" s="4">
        <v>1</v>
      </c>
      <c r="K53" s="3">
        <v>7.6035686320996501</v>
      </c>
      <c r="L53" s="3">
        <v>0.62376652857939874</v>
      </c>
      <c r="M53" s="3">
        <v>9.5262334714206016</v>
      </c>
      <c r="N53" s="3">
        <v>10.651961693413881</v>
      </c>
      <c r="O53" s="3">
        <v>-0.50196169341388064</v>
      </c>
    </row>
    <row r="54" spans="1:15" x14ac:dyDescent="0.25">
      <c r="A54" t="s">
        <v>51</v>
      </c>
      <c r="B54" s="3">
        <v>8.89</v>
      </c>
      <c r="C54" s="3"/>
      <c r="D54" s="4">
        <v>1</v>
      </c>
      <c r="E54" s="3">
        <v>6.86</v>
      </c>
      <c r="F54" s="3"/>
      <c r="G54" s="4">
        <v>1</v>
      </c>
      <c r="H54" s="3">
        <v>2.7408400239252009</v>
      </c>
      <c r="I54" s="3"/>
      <c r="J54" s="4">
        <v>1</v>
      </c>
      <c r="K54" s="3">
        <v>7.6849672150622776</v>
      </c>
      <c r="L54" s="3">
        <v>0.64796935800519684</v>
      </c>
      <c r="M54" s="3">
        <v>8.2420306419948037</v>
      </c>
      <c r="N54" s="3">
        <v>8.3801040784176077</v>
      </c>
      <c r="O54" s="3">
        <v>0.50989592158239283</v>
      </c>
    </row>
    <row r="55" spans="1:15" x14ac:dyDescent="0.25">
      <c r="A55" t="s">
        <v>52</v>
      </c>
      <c r="B55" s="3">
        <v>7.73</v>
      </c>
      <c r="C55" s="3"/>
      <c r="D55" s="4">
        <v>1</v>
      </c>
      <c r="E55" s="3">
        <v>6.05</v>
      </c>
      <c r="F55" s="3"/>
      <c r="G55" s="4">
        <v>1</v>
      </c>
      <c r="H55" s="3">
        <v>4.2456340097683265</v>
      </c>
      <c r="I55" s="3"/>
      <c r="J55" s="4">
        <v>1</v>
      </c>
      <c r="K55" s="3">
        <v>6.7620932063923842</v>
      </c>
      <c r="L55" s="3">
        <v>-8.9183368891186277E-2</v>
      </c>
      <c r="M55" s="3">
        <v>7.8191833688911867</v>
      </c>
      <c r="N55" s="3">
        <v>7.6320534003090783</v>
      </c>
      <c r="O55" s="3">
        <v>9.794659969092212E-2</v>
      </c>
    </row>
    <row r="56" spans="1:15" x14ac:dyDescent="0.25">
      <c r="A56" t="s">
        <v>53</v>
      </c>
      <c r="B56" s="3">
        <v>7.31</v>
      </c>
      <c r="C56" s="3"/>
      <c r="D56" s="4">
        <v>1</v>
      </c>
      <c r="E56" s="3">
        <v>4</v>
      </c>
      <c r="F56" s="3"/>
      <c r="G56" s="4">
        <v>1</v>
      </c>
      <c r="H56" s="3">
        <v>4.4796069630127455</v>
      </c>
      <c r="I56" s="3"/>
      <c r="J56" s="4">
        <v>1</v>
      </c>
      <c r="K56" s="3">
        <v>6.6186001041389035</v>
      </c>
      <c r="L56" s="3">
        <v>0.56098565563031055</v>
      </c>
      <c r="M56" s="3">
        <v>6.7490143443696891</v>
      </c>
      <c r="N56" s="3">
        <v>5.738838721145517</v>
      </c>
      <c r="O56" s="3">
        <v>1.5711612788544826</v>
      </c>
    </row>
    <row r="57" spans="1:15" x14ac:dyDescent="0.25">
      <c r="A57" t="s">
        <v>54</v>
      </c>
      <c r="B57" s="3">
        <v>6.25</v>
      </c>
      <c r="C57" s="3"/>
      <c r="D57" s="4">
        <v>1</v>
      </c>
      <c r="E57" s="3">
        <v>6.64</v>
      </c>
      <c r="F57" s="3"/>
      <c r="G57" s="4">
        <v>1</v>
      </c>
      <c r="H57" s="3">
        <v>4.9767337424205742</v>
      </c>
      <c r="I57" s="3"/>
      <c r="J57" s="4">
        <v>1</v>
      </c>
      <c r="K57" s="3">
        <v>6.3137175833118402</v>
      </c>
      <c r="L57" s="3">
        <v>-1.8771832344851802</v>
      </c>
      <c r="M57" s="3">
        <v>8.1271832344851802</v>
      </c>
      <c r="N57" s="3">
        <v>8.176929820165908</v>
      </c>
      <c r="O57" s="3">
        <v>-1.926929820165908</v>
      </c>
    </row>
    <row r="58" spans="1:15" x14ac:dyDescent="0.25">
      <c r="A58" t="s">
        <v>55</v>
      </c>
      <c r="B58" s="3">
        <v>7.22</v>
      </c>
      <c r="C58" s="3"/>
      <c r="D58" s="4">
        <v>1</v>
      </c>
      <c r="E58" s="3">
        <v>6.91</v>
      </c>
      <c r="F58" s="3"/>
      <c r="G58" s="4">
        <v>1</v>
      </c>
      <c r="H58" s="3">
        <v>6.5042881735366453</v>
      </c>
      <c r="I58" s="3"/>
      <c r="J58" s="4">
        <v>1</v>
      </c>
      <c r="K58" s="3">
        <v>5.3768848377213008</v>
      </c>
      <c r="L58" s="3">
        <v>-1.0481323255197195</v>
      </c>
      <c r="M58" s="3">
        <v>8.2681323255197192</v>
      </c>
      <c r="N58" s="3">
        <v>8.4262800462020842</v>
      </c>
      <c r="O58" s="3">
        <v>-1.2062800462020844</v>
      </c>
    </row>
    <row r="59" spans="1:15" x14ac:dyDescent="0.25">
      <c r="A59" t="s">
        <v>56</v>
      </c>
      <c r="B59" s="3">
        <v>8.77</v>
      </c>
      <c r="C59" s="3"/>
      <c r="D59" s="4">
        <v>1</v>
      </c>
      <c r="E59" s="3">
        <v>7.45</v>
      </c>
      <c r="F59" s="3"/>
      <c r="G59" s="4">
        <v>1</v>
      </c>
      <c r="H59" s="3">
        <v>4.4426512564903167</v>
      </c>
      <c r="I59" s="3"/>
      <c r="J59" s="4">
        <v>1</v>
      </c>
      <c r="K59" s="3">
        <v>6.6412646425025876</v>
      </c>
      <c r="L59" s="3">
        <v>0.21996949241120412</v>
      </c>
      <c r="M59" s="3">
        <v>8.5500305075887955</v>
      </c>
      <c r="N59" s="3">
        <v>8.9249804982744365</v>
      </c>
      <c r="O59" s="3">
        <v>-0.15498049827443694</v>
      </c>
    </row>
    <row r="60" spans="1:15" x14ac:dyDescent="0.25">
      <c r="A60" t="s">
        <v>57</v>
      </c>
      <c r="B60" s="3">
        <v>8.48</v>
      </c>
      <c r="C60" s="3"/>
      <c r="D60" s="4">
        <v>1</v>
      </c>
      <c r="E60" s="3">
        <v>6.45</v>
      </c>
      <c r="F60" s="3"/>
      <c r="G60" s="4">
        <v>1</v>
      </c>
      <c r="H60" s="3">
        <v>4.1431347263915326</v>
      </c>
      <c r="I60" s="3"/>
      <c r="J60" s="4">
        <v>1</v>
      </c>
      <c r="K60" s="3">
        <v>6.8249549173147157</v>
      </c>
      <c r="L60" s="3">
        <v>0.45200316290949694</v>
      </c>
      <c r="M60" s="3">
        <v>8.0279968370905035</v>
      </c>
      <c r="N60" s="3">
        <v>8.001461142584894</v>
      </c>
      <c r="O60" s="3">
        <v>0.47853885741510638</v>
      </c>
    </row>
    <row r="61" spans="1:15" x14ac:dyDescent="0.25">
      <c r="A61" t="s">
        <v>58</v>
      </c>
      <c r="B61" s="3">
        <v>6.97</v>
      </c>
      <c r="C61" s="3"/>
      <c r="D61" s="4">
        <v>1</v>
      </c>
      <c r="E61" s="3">
        <v>4.45</v>
      </c>
      <c r="F61" s="3"/>
      <c r="G61" s="4">
        <v>1</v>
      </c>
      <c r="H61" s="3">
        <v>5.6347896031692493</v>
      </c>
      <c r="I61" s="3"/>
      <c r="J61" s="4">
        <v>1</v>
      </c>
      <c r="K61" s="3">
        <v>5.9101389832833586</v>
      </c>
      <c r="L61" s="3">
        <v>-1.392949609392069E-2</v>
      </c>
      <c r="M61" s="3">
        <v>6.9839294960939204</v>
      </c>
      <c r="N61" s="3">
        <v>6.1544224312058109</v>
      </c>
      <c r="O61" s="3">
        <v>0.81557756879418886</v>
      </c>
    </row>
    <row r="62" spans="1:15" x14ac:dyDescent="0.25">
      <c r="A62" t="s">
        <v>59</v>
      </c>
      <c r="B62" s="3">
        <v>9.0299999999999994</v>
      </c>
      <c r="C62" s="3"/>
      <c r="D62" s="4">
        <v>1</v>
      </c>
      <c r="E62" s="3">
        <v>7</v>
      </c>
      <c r="F62" s="3"/>
      <c r="G62" s="4">
        <v>1</v>
      </c>
      <c r="H62" s="3">
        <v>4.2626798770413155</v>
      </c>
      <c r="I62" s="3"/>
      <c r="J62" s="4">
        <v>1</v>
      </c>
      <c r="K62" s="3">
        <v>6.7516391588553297</v>
      </c>
      <c r="L62" s="3">
        <v>0.71488464413543618</v>
      </c>
      <c r="M62" s="3">
        <v>8.3151153558645632</v>
      </c>
      <c r="N62" s="3">
        <v>8.5093967882141435</v>
      </c>
      <c r="O62" s="3">
        <v>0.52060321178585589</v>
      </c>
    </row>
    <row r="63" spans="1:15" x14ac:dyDescent="0.25">
      <c r="A63" t="s">
        <v>60</v>
      </c>
      <c r="B63" s="3">
        <v>10.220000000000001</v>
      </c>
      <c r="C63" s="3"/>
      <c r="D63" s="4">
        <v>1</v>
      </c>
      <c r="E63" s="3">
        <v>10</v>
      </c>
      <c r="F63" s="3"/>
      <c r="G63" s="4">
        <v>1</v>
      </c>
      <c r="H63" s="3">
        <v>2.7080502011022101</v>
      </c>
      <c r="I63" s="3"/>
      <c r="J63" s="4">
        <v>1</v>
      </c>
      <c r="K63" s="3">
        <v>7.7050768616430849</v>
      </c>
      <c r="L63" s="3">
        <v>0.33878363264056155</v>
      </c>
      <c r="M63" s="3">
        <v>9.8812163673594391</v>
      </c>
      <c r="N63" s="3">
        <v>11.279954855282771</v>
      </c>
      <c r="O63" s="3">
        <v>-1.0599548552827702</v>
      </c>
    </row>
    <row r="64" spans="1:15" x14ac:dyDescent="0.25">
      <c r="A64" t="s">
        <v>61</v>
      </c>
      <c r="B64" s="3">
        <v>9.07</v>
      </c>
      <c r="C64" s="3"/>
      <c r="D64" s="4">
        <v>1</v>
      </c>
      <c r="E64" s="3">
        <v>7.14</v>
      </c>
      <c r="F64" s="3"/>
      <c r="G64" s="4">
        <v>1</v>
      </c>
      <c r="H64" s="3">
        <v>4.3579900568456402</v>
      </c>
      <c r="I64" s="3"/>
      <c r="J64" s="4">
        <v>1</v>
      </c>
      <c r="K64" s="3">
        <v>6.6931864480320717</v>
      </c>
      <c r="L64" s="3">
        <v>0.68179993026567587</v>
      </c>
      <c r="M64" s="3">
        <v>8.3882000697343244</v>
      </c>
      <c r="N64" s="3">
        <v>8.6386894980106774</v>
      </c>
      <c r="O64" s="3">
        <v>0.43131050198932286</v>
      </c>
    </row>
    <row r="65" spans="1:15" x14ac:dyDescent="0.25">
      <c r="A65" t="s">
        <v>62</v>
      </c>
      <c r="B65" s="3">
        <v>7.28</v>
      </c>
      <c r="C65" s="3"/>
      <c r="D65" s="4">
        <v>1</v>
      </c>
      <c r="E65" s="3">
        <v>6.41</v>
      </c>
      <c r="F65" s="3"/>
      <c r="G65" s="4">
        <v>1</v>
      </c>
      <c r="H65" s="3">
        <v>4.9416424226093039</v>
      </c>
      <c r="I65" s="3"/>
      <c r="J65" s="4">
        <v>1</v>
      </c>
      <c r="K65" s="3">
        <v>6.3352387133059898</v>
      </c>
      <c r="L65" s="3">
        <v>-0.72711549027057121</v>
      </c>
      <c r="M65" s="3">
        <v>8.0071154902705715</v>
      </c>
      <c r="N65" s="3">
        <v>7.9645203683573138</v>
      </c>
      <c r="O65" s="3">
        <v>-0.68452036835731356</v>
      </c>
    </row>
    <row r="66" spans="1:15" x14ac:dyDescent="0.25">
      <c r="A66" t="s">
        <v>63</v>
      </c>
      <c r="B66" s="3">
        <v>6.87</v>
      </c>
      <c r="C66" s="3"/>
      <c r="D66" s="4">
        <v>1</v>
      </c>
      <c r="E66" s="3">
        <v>3.5</v>
      </c>
      <c r="F66" s="3"/>
      <c r="G66" s="4">
        <v>1</v>
      </c>
      <c r="H66" s="3">
        <v>5.4806389233419912</v>
      </c>
      <c r="I66" s="3"/>
      <c r="J66" s="4">
        <v>1</v>
      </c>
      <c r="K66" s="3">
        <v>6.0046779415525622</v>
      </c>
      <c r="L66" s="3">
        <v>0.38200249087945704</v>
      </c>
      <c r="M66" s="3">
        <v>6.4879975091205431</v>
      </c>
      <c r="N66" s="3">
        <v>5.2770790433007457</v>
      </c>
      <c r="O66" s="3">
        <v>1.5929209566992544</v>
      </c>
    </row>
  </sheetData>
  <conditionalFormatting sqref="B3:B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S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3:S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1AFA-834E-426F-8E7D-7A86C194AF22}">
  <sheetPr codeName="Sheet2"/>
  <dimension ref="A1"/>
  <sheetViews>
    <sheetView workbookViewId="0">
      <selection activeCell="A55" sqref="A55"/>
    </sheetView>
  </sheetViews>
  <sheetFormatPr defaultRowHeight="15" x14ac:dyDescent="0.25"/>
  <sheetData>
    <row r="1" spans="1:1" x14ac:dyDescent="0.25">
      <c r="A1" t="s">
        <v>111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15</vt:i4>
      </vt:variant>
    </vt:vector>
  </HeadingPairs>
  <TitlesOfParts>
    <vt:vector size="17" baseType="lpstr">
      <vt:lpstr>TSLS_IV</vt:lpstr>
      <vt:lpstr>Theory</vt:lpstr>
      <vt:lpstr>e__IV</vt:lpstr>
      <vt:lpstr>Gamma_1</vt:lpstr>
      <vt:lpstr>pi_1</vt:lpstr>
      <vt:lpstr>X</vt:lpstr>
      <vt:lpstr>X_coefficient</vt:lpstr>
      <vt:lpstr>X_hat</vt:lpstr>
      <vt:lpstr>X_hat_coefficient</vt:lpstr>
      <vt:lpstr>x_hat_varibale</vt:lpstr>
      <vt:lpstr>x_variable</vt:lpstr>
      <vt:lpstr>Y</vt:lpstr>
      <vt:lpstr>Y__IV</vt:lpstr>
      <vt:lpstr>Y__OLS</vt:lpstr>
      <vt:lpstr>Z</vt:lpstr>
      <vt:lpstr>Z_coefficient</vt:lpstr>
      <vt:lpstr>z_variable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lijun.yu@omg.ca</dc:creator>
  <cp:lastModifiedBy>Lijun Yu</cp:lastModifiedBy>
  <dcterms:created xsi:type="dcterms:W3CDTF">2023-11-02T11:58:44Z</dcterms:created>
  <dcterms:modified xsi:type="dcterms:W3CDTF">2024-10-24T17:57:09Z</dcterms:modified>
</cp:coreProperties>
</file>