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inflation_cr_expansion\output\"/>
    </mc:Choice>
  </mc:AlternateContent>
  <xr:revisionPtr revIDLastSave="0" documentId="13_ncr:1_{D26C23C6-A802-4CD3-B71D-25A13C0EB01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sa_df_fl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7" i="1" l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U95" i="1"/>
  <c r="T95" i="1"/>
  <c r="S95" i="1"/>
  <c r="R95" i="1"/>
  <c r="Q95" i="1"/>
  <c r="Q58" i="1" s="1"/>
  <c r="P95" i="1"/>
  <c r="O95" i="1"/>
  <c r="N95" i="1"/>
  <c r="M95" i="1"/>
  <c r="L95" i="1"/>
  <c r="K95" i="1"/>
  <c r="K58" i="1" s="1"/>
  <c r="J95" i="1"/>
  <c r="I95" i="1"/>
  <c r="H95" i="1"/>
  <c r="G95" i="1"/>
  <c r="F95" i="1"/>
  <c r="E95" i="1"/>
  <c r="D95" i="1"/>
  <c r="C95" i="1"/>
  <c r="B95" i="1"/>
  <c r="U94" i="1"/>
  <c r="T94" i="1"/>
  <c r="S94" i="1"/>
  <c r="R94" i="1"/>
  <c r="Q94" i="1"/>
  <c r="P94" i="1"/>
  <c r="P64" i="1" s="1"/>
  <c r="P66" i="1" s="1"/>
  <c r="O94" i="1"/>
  <c r="N94" i="1"/>
  <c r="M94" i="1"/>
  <c r="L94" i="1"/>
  <c r="K94" i="1"/>
  <c r="J94" i="1"/>
  <c r="I94" i="1"/>
  <c r="H94" i="1"/>
  <c r="H58" i="1" s="1"/>
  <c r="G94" i="1"/>
  <c r="F94" i="1"/>
  <c r="E94" i="1"/>
  <c r="D94" i="1"/>
  <c r="C94" i="1"/>
  <c r="B94" i="1"/>
  <c r="U93" i="1"/>
  <c r="U64" i="1" s="1"/>
  <c r="U66" i="1" s="1"/>
  <c r="T93" i="1"/>
  <c r="S93" i="1"/>
  <c r="R93" i="1"/>
  <c r="Q93" i="1"/>
  <c r="P93" i="1"/>
  <c r="P61" i="1" s="1"/>
  <c r="O93" i="1"/>
  <c r="N93" i="1"/>
  <c r="M93" i="1"/>
  <c r="L93" i="1"/>
  <c r="K93" i="1"/>
  <c r="J93" i="1"/>
  <c r="I93" i="1"/>
  <c r="H93" i="1"/>
  <c r="G93" i="1"/>
  <c r="F93" i="1"/>
  <c r="E93" i="1"/>
  <c r="D93" i="1"/>
  <c r="D61" i="1" s="1"/>
  <c r="C93" i="1"/>
  <c r="C59" i="1" s="1"/>
  <c r="B93" i="1"/>
  <c r="U92" i="1"/>
  <c r="T92" i="1"/>
  <c r="S92" i="1"/>
  <c r="R92" i="1"/>
  <c r="Q92" i="1"/>
  <c r="P92" i="1"/>
  <c r="O92" i="1"/>
  <c r="N92" i="1"/>
  <c r="M92" i="1"/>
  <c r="L92" i="1"/>
  <c r="L61" i="1" s="1"/>
  <c r="K92" i="1"/>
  <c r="K61" i="1" s="1"/>
  <c r="J92" i="1"/>
  <c r="I92" i="1"/>
  <c r="H92" i="1"/>
  <c r="G92" i="1"/>
  <c r="F92" i="1"/>
  <c r="E92" i="1"/>
  <c r="D92" i="1"/>
  <c r="C92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T37" i="1"/>
  <c r="S37" i="1"/>
  <c r="R37" i="1"/>
  <c r="Q37" i="1"/>
  <c r="P37" i="1"/>
  <c r="O37" i="1"/>
  <c r="N37" i="1"/>
  <c r="N55" i="1" s="1"/>
  <c r="M37" i="1"/>
  <c r="L37" i="1"/>
  <c r="K37" i="1"/>
  <c r="J37" i="1"/>
  <c r="I37" i="1"/>
  <c r="H37" i="1"/>
  <c r="G37" i="1"/>
  <c r="F37" i="1"/>
  <c r="E37" i="1"/>
  <c r="D37" i="1"/>
  <c r="D56" i="1" s="1"/>
  <c r="C37" i="1"/>
  <c r="B37" i="1"/>
  <c r="I62" i="1"/>
  <c r="T58" i="1"/>
  <c r="R58" i="1"/>
  <c r="F58" i="1"/>
  <c r="E58" i="1"/>
  <c r="N61" i="1"/>
  <c r="M61" i="1"/>
  <c r="D64" i="1"/>
  <c r="D66" i="1" s="1"/>
  <c r="B92" i="1"/>
  <c r="B64" i="1" s="1"/>
  <c r="B66" i="1" s="1"/>
  <c r="L55" i="1" l="1"/>
  <c r="C56" i="1"/>
  <c r="K57" i="1"/>
  <c r="S54" i="1"/>
  <c r="G54" i="1"/>
  <c r="O56" i="1"/>
  <c r="E56" i="1"/>
  <c r="Q56" i="1"/>
  <c r="R55" i="1"/>
  <c r="F55" i="1"/>
  <c r="J57" i="1"/>
  <c r="M55" i="1"/>
  <c r="N56" i="1"/>
  <c r="G56" i="1"/>
  <c r="K56" i="1"/>
  <c r="P56" i="1"/>
  <c r="S56" i="1"/>
  <c r="D57" i="1"/>
  <c r="F56" i="1"/>
  <c r="R56" i="1"/>
  <c r="L57" i="1"/>
  <c r="P57" i="1"/>
  <c r="H54" i="1"/>
  <c r="T54" i="1"/>
  <c r="I57" i="1"/>
  <c r="U57" i="1"/>
  <c r="M54" i="1"/>
  <c r="I54" i="1"/>
  <c r="U54" i="1"/>
  <c r="J54" i="1"/>
  <c r="C55" i="1"/>
  <c r="O55" i="1"/>
  <c r="H56" i="1"/>
  <c r="T56" i="1"/>
  <c r="M57" i="1"/>
  <c r="K54" i="1"/>
  <c r="D55" i="1"/>
  <c r="P55" i="1"/>
  <c r="I56" i="1"/>
  <c r="U56" i="1"/>
  <c r="N57" i="1"/>
  <c r="L54" i="1"/>
  <c r="E55" i="1"/>
  <c r="Q55" i="1"/>
  <c r="J56" i="1"/>
  <c r="C57" i="1"/>
  <c r="O57" i="1"/>
  <c r="N54" i="1"/>
  <c r="G55" i="1"/>
  <c r="S55" i="1"/>
  <c r="L56" i="1"/>
  <c r="E57" i="1"/>
  <c r="Q57" i="1"/>
  <c r="C54" i="1"/>
  <c r="O54" i="1"/>
  <c r="H55" i="1"/>
  <c r="T55" i="1"/>
  <c r="M56" i="1"/>
  <c r="F57" i="1"/>
  <c r="R57" i="1"/>
  <c r="D54" i="1"/>
  <c r="P54" i="1"/>
  <c r="I55" i="1"/>
  <c r="U55" i="1"/>
  <c r="G57" i="1"/>
  <c r="S57" i="1"/>
  <c r="E54" i="1"/>
  <c r="Q54" i="1"/>
  <c r="J55" i="1"/>
  <c r="H57" i="1"/>
  <c r="T57" i="1"/>
  <c r="F54" i="1"/>
  <c r="R54" i="1"/>
  <c r="K55" i="1"/>
  <c r="U62" i="1"/>
  <c r="O59" i="1"/>
  <c r="D58" i="1"/>
  <c r="P58" i="1"/>
  <c r="D59" i="1"/>
  <c r="P59" i="1"/>
  <c r="C61" i="1"/>
  <c r="S58" i="1"/>
  <c r="I58" i="1"/>
  <c r="U58" i="1"/>
  <c r="Q64" i="1"/>
  <c r="Q66" i="1" s="1"/>
  <c r="F64" i="1"/>
  <c r="F66" i="1" s="1"/>
  <c r="R64" i="1"/>
  <c r="R66" i="1" s="1"/>
  <c r="J58" i="1"/>
  <c r="G58" i="1"/>
  <c r="E64" i="1"/>
  <c r="E66" i="1" s="1"/>
  <c r="G64" i="1"/>
  <c r="S64" i="1"/>
  <c r="K59" i="1"/>
  <c r="K60" i="1" s="1"/>
  <c r="H64" i="1"/>
  <c r="H66" i="1" s="1"/>
  <c r="T64" i="1"/>
  <c r="T66" i="1" s="1"/>
  <c r="L59" i="1"/>
  <c r="L60" i="1" s="1"/>
  <c r="O61" i="1"/>
  <c r="I61" i="1"/>
  <c r="I63" i="1" s="1"/>
  <c r="U61" i="1"/>
  <c r="U63" i="1" s="1"/>
  <c r="M59" i="1"/>
  <c r="J61" i="1"/>
  <c r="B59" i="1"/>
  <c r="N59" i="1"/>
  <c r="L58" i="1"/>
  <c r="E59" i="1"/>
  <c r="E60" i="1" s="1"/>
  <c r="Q59" i="1"/>
  <c r="Q60" i="1" s="1"/>
  <c r="E61" i="1"/>
  <c r="Q61" i="1"/>
  <c r="J62" i="1"/>
  <c r="J63" i="1" s="1"/>
  <c r="J64" i="1"/>
  <c r="J66" i="1" s="1"/>
  <c r="M58" i="1"/>
  <c r="M60" i="1" s="1"/>
  <c r="F59" i="1"/>
  <c r="F60" i="1" s="1"/>
  <c r="R59" i="1"/>
  <c r="R60" i="1" s="1"/>
  <c r="F61" i="1"/>
  <c r="R61" i="1"/>
  <c r="K62" i="1"/>
  <c r="K63" i="1" s="1"/>
  <c r="K64" i="1"/>
  <c r="K66" i="1" s="1"/>
  <c r="N58" i="1"/>
  <c r="G59" i="1"/>
  <c r="G60" i="1" s="1"/>
  <c r="S59" i="1"/>
  <c r="S60" i="1" s="1"/>
  <c r="G61" i="1"/>
  <c r="S61" i="1"/>
  <c r="L62" i="1"/>
  <c r="L63" i="1" s="1"/>
  <c r="L64" i="1"/>
  <c r="L66" i="1" s="1"/>
  <c r="C58" i="1"/>
  <c r="C60" i="1" s="1"/>
  <c r="O58" i="1"/>
  <c r="O60" i="1" s="1"/>
  <c r="H59" i="1"/>
  <c r="H60" i="1" s="1"/>
  <c r="T59" i="1"/>
  <c r="T60" i="1" s="1"/>
  <c r="H61" i="1"/>
  <c r="T61" i="1"/>
  <c r="M62" i="1"/>
  <c r="M63" i="1" s="1"/>
  <c r="M64" i="1"/>
  <c r="M66" i="1" s="1"/>
  <c r="I59" i="1"/>
  <c r="I60" i="1" s="1"/>
  <c r="U59" i="1"/>
  <c r="U60" i="1" s="1"/>
  <c r="N62" i="1"/>
  <c r="N63" i="1" s="1"/>
  <c r="N64" i="1"/>
  <c r="N66" i="1" s="1"/>
  <c r="G66" i="1"/>
  <c r="S66" i="1"/>
  <c r="P60" i="1"/>
  <c r="J59" i="1"/>
  <c r="J60" i="1" s="1"/>
  <c r="C62" i="1"/>
  <c r="C63" i="1" s="1"/>
  <c r="O62" i="1"/>
  <c r="C64" i="1"/>
  <c r="C66" i="1" s="1"/>
  <c r="O64" i="1"/>
  <c r="O66" i="1" s="1"/>
  <c r="B61" i="1"/>
  <c r="D62" i="1"/>
  <c r="D63" i="1" s="1"/>
  <c r="P62" i="1"/>
  <c r="P63" i="1" s="1"/>
  <c r="I64" i="1"/>
  <c r="I66" i="1" s="1"/>
  <c r="B62" i="1"/>
  <c r="E62" i="1"/>
  <c r="Q62" i="1"/>
  <c r="F62" i="1"/>
  <c r="F63" i="1" s="1"/>
  <c r="R62" i="1"/>
  <c r="R63" i="1" s="1"/>
  <c r="D60" i="1"/>
  <c r="G62" i="1"/>
  <c r="S62" i="1"/>
  <c r="H62" i="1"/>
  <c r="T62" i="1"/>
  <c r="T63" i="1" s="1"/>
  <c r="B56" i="1"/>
  <c r="B58" i="1"/>
  <c r="B54" i="1"/>
  <c r="B55" i="1"/>
  <c r="B57" i="1"/>
  <c r="N60" i="1" l="1"/>
  <c r="G63" i="1"/>
  <c r="O63" i="1"/>
  <c r="B63" i="1"/>
  <c r="E63" i="1"/>
  <c r="H63" i="1"/>
  <c r="Q63" i="1"/>
  <c r="S63" i="1"/>
  <c r="V66" i="1"/>
  <c r="V57" i="1"/>
  <c r="B60" i="1"/>
</calcChain>
</file>

<file path=xl/sharedStrings.xml><?xml version="1.0" encoding="utf-8"?>
<sst xmlns="http://schemas.openxmlformats.org/spreadsheetml/2006/main" count="141" uniqueCount="38">
  <si>
    <t>Atlanta</t>
  </si>
  <si>
    <t>Baltimore</t>
  </si>
  <si>
    <t>Boston</t>
  </si>
  <si>
    <t>Chicago</t>
  </si>
  <si>
    <t>Dallas</t>
  </si>
  <si>
    <t>Denver</t>
  </si>
  <si>
    <t>Houston</t>
  </si>
  <si>
    <t>LosAngeles</t>
  </si>
  <si>
    <t>Miami</t>
  </si>
  <si>
    <t>Minneapolis</t>
  </si>
  <si>
    <t>NewYork</t>
  </si>
  <si>
    <t>Philadelphia</t>
  </si>
  <si>
    <t>Phoenix</t>
  </si>
  <si>
    <t>SanDiego</t>
  </si>
  <si>
    <t>SanFrancisco</t>
  </si>
  <si>
    <t>Seattle</t>
  </si>
  <si>
    <t>StLouis</t>
  </si>
  <si>
    <t>Tampa</t>
  </si>
  <si>
    <t>WashingtonDC</t>
  </si>
  <si>
    <t>Detroit</t>
  </si>
  <si>
    <t>Cap Rates</t>
  </si>
  <si>
    <t>Cap Rate Delta</t>
  </si>
  <si>
    <t>capture count</t>
  </si>
  <si>
    <t>cap rate increases</t>
  </si>
  <si>
    <t>correctly flagged increases</t>
  </si>
  <si>
    <t>total expansion bps</t>
  </si>
  <si>
    <t>false alarms</t>
  </si>
  <si>
    <t>total compression bps</t>
  </si>
  <si>
    <t>compression captured</t>
  </si>
  <si>
    <t>% of all expansion avoided</t>
  </si>
  <si>
    <t>% of all compression gained</t>
  </si>
  <si>
    <t>net CR compression from strat</t>
  </si>
  <si>
    <t>net CR compression buy &amp; hold</t>
  </si>
  <si>
    <t>strat out(under) performance</t>
  </si>
  <si>
    <t>x</t>
  </si>
  <si>
    <t>year</t>
  </si>
  <si>
    <t>EOY CRs</t>
  </si>
  <si>
    <t>expansion avoided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</si>
</sst>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16" fillId="33" borderId="10" xfId="0" applyFont="1" applyFill="1" applyBorder="1"/>
    <xf numFmtId="0" fontId="0" fillId="0" borderId="0" xfId="0" applyAlignment="1">
      <alignment horizontal="left"/>
    </xf>
    <xf numFmtId="9" fontId="0" fillId="0" borderId="0" xfId="1" applyNumberFormat="1" applyFont="1"/>
    <xf numFmtId="1" fontId="0" fillId="0" borderId="0" xfId="0" applyNumberFormat="1"/>
    <xf numFmtId="43" fontId="0" fillId="0" borderId="0" xfId="43" applyFont="1"/>
    <xf numFmtId="166" fontId="0" fillId="0" borderId="0" xfId="43" applyNumberFormat="1" applyFont="1"/>
    <xf numFmtId="9" fontId="0" fillId="0" borderId="0" xfId="1" applyFont="1"/>
    <xf numFmtId="166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2312335958005249E-2"/>
                  <c:y val="-0.36040609507144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msa_df_flag!$Y$66:$Y$85</c:f>
              <c:numCache>
                <c:formatCode>_(* #,##0.00_);_(* \(#,##0.00\);_(* "-"??_);_(@_)</c:formatCode>
                <c:ptCount val="20"/>
                <c:pt idx="0">
                  <c:v>6.56853648392203E-2</c:v>
                </c:pt>
                <c:pt idx="1">
                  <c:v>5.8234567197658002E-2</c:v>
                </c:pt>
                <c:pt idx="2">
                  <c:v>6.4366622098576104E-2</c:v>
                </c:pt>
                <c:pt idx="3">
                  <c:v>6.44981918732635E-2</c:v>
                </c:pt>
                <c:pt idx="4">
                  <c:v>6.6130509136852006E-2</c:v>
                </c:pt>
                <c:pt idx="5">
                  <c:v>5.6590900744514998E-2</c:v>
                </c:pt>
                <c:pt idx="6">
                  <c:v>6.4546459226739294E-2</c:v>
                </c:pt>
                <c:pt idx="7">
                  <c:v>7.14931804494124E-2</c:v>
                </c:pt>
                <c:pt idx="8">
                  <c:v>5.4218996551731402E-2</c:v>
                </c:pt>
                <c:pt idx="9">
                  <c:v>6.1021976384384398E-2</c:v>
                </c:pt>
                <c:pt idx="10">
                  <c:v>6.44199395766646E-2</c:v>
                </c:pt>
                <c:pt idx="11">
                  <c:v>5.6300580220185102E-2</c:v>
                </c:pt>
                <c:pt idx="12">
                  <c:v>6.4974313343064097E-2</c:v>
                </c:pt>
                <c:pt idx="13">
                  <c:v>5.7788216139723701E-2</c:v>
                </c:pt>
                <c:pt idx="14">
                  <c:v>4.7407207633789097E-2</c:v>
                </c:pt>
                <c:pt idx="15">
                  <c:v>4.9381859630104601E-2</c:v>
                </c:pt>
                <c:pt idx="16">
                  <c:v>5.6465367791983002E-2</c:v>
                </c:pt>
                <c:pt idx="17">
                  <c:v>6.7071548821548796E-2</c:v>
                </c:pt>
                <c:pt idx="18">
                  <c:v>6.3319946257295104E-2</c:v>
                </c:pt>
                <c:pt idx="19">
                  <c:v>5.7079610448183798E-2</c:v>
                </c:pt>
              </c:numCache>
            </c:numRef>
          </c:xVal>
          <c:yVal>
            <c:numRef>
              <c:f>msa_df_flag!$Z$66:$Z$85</c:f>
              <c:numCache>
                <c:formatCode>_(* #,##0.00_);_(* \(#,##0.00\);_(* "-"??_);_(@_)</c:formatCode>
                <c:ptCount val="20"/>
                <c:pt idx="0">
                  <c:v>-0.15043889737609928</c:v>
                </c:pt>
                <c:pt idx="1">
                  <c:v>-0.46820538179404803</c:v>
                </c:pt>
                <c:pt idx="2">
                  <c:v>0.18192302462857413</c:v>
                </c:pt>
                <c:pt idx="3">
                  <c:v>-0.34744173154658209</c:v>
                </c:pt>
                <c:pt idx="4">
                  <c:v>0.21229523654162064</c:v>
                </c:pt>
                <c:pt idx="5">
                  <c:v>0.39147800290400925</c:v>
                </c:pt>
                <c:pt idx="6">
                  <c:v>1.371420243572647</c:v>
                </c:pt>
                <c:pt idx="7">
                  <c:v>-0.46140809794129778</c:v>
                </c:pt>
                <c:pt idx="8">
                  <c:v>0.2749965979407889</c:v>
                </c:pt>
                <c:pt idx="9">
                  <c:v>0.54397665843639631</c:v>
                </c:pt>
                <c:pt idx="10">
                  <c:v>0.34969363196100733</c:v>
                </c:pt>
                <c:pt idx="11">
                  <c:v>0.43028258040770084</c:v>
                </c:pt>
                <c:pt idx="12">
                  <c:v>-0.16287492973259632</c:v>
                </c:pt>
                <c:pt idx="13">
                  <c:v>0.72724984860304231</c:v>
                </c:pt>
                <c:pt idx="14">
                  <c:v>2.8178955976730382</c:v>
                </c:pt>
                <c:pt idx="15">
                  <c:v>0.35829243169097102</c:v>
                </c:pt>
                <c:pt idx="16">
                  <c:v>-9.3819237638901432E-2</c:v>
                </c:pt>
                <c:pt idx="17">
                  <c:v>1.6585949226625996</c:v>
                </c:pt>
                <c:pt idx="18">
                  <c:v>0.40139730844240229</c:v>
                </c:pt>
                <c:pt idx="19">
                  <c:v>-0.46198733386549262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A-4A18-A067-0AEEF3C83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2592"/>
        <c:axId val="91392176"/>
      </c:scatterChart>
      <c:valAx>
        <c:axId val="913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2176"/>
        <c:crosses val="autoZero"/>
        <c:crossBetween val="midCat"/>
      </c:valAx>
      <c:valAx>
        <c:axId val="913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219075</xdr:colOff>
      <xdr:row>65</xdr:row>
      <xdr:rowOff>176212</xdr:rowOff>
    </xdr:from>
    <xdr:to>
      <xdr:col>33</xdr:col>
      <xdr:colOff>523875</xdr:colOff>
      <xdr:row>80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FF5AA-A80A-4111-BA02-82538E6A5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U17"/>
    </sheetView>
  </sheetViews>
  <sheetFormatPr defaultRowHeight="15" x14ac:dyDescent="0.25"/>
  <cols>
    <col min="1" max="1" width="29.42578125" bestFit="1" customWidth="1"/>
  </cols>
  <sheetData>
    <row r="1" spans="1:21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>
        <v>2005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</row>
    <row r="3" spans="1:21" x14ac:dyDescent="0.25">
      <c r="A3">
        <v>2006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1</v>
      </c>
      <c r="R3" t="b">
        <v>1</v>
      </c>
      <c r="S3" t="b">
        <v>0</v>
      </c>
      <c r="T3" t="b">
        <v>0</v>
      </c>
      <c r="U3" t="b">
        <v>0</v>
      </c>
    </row>
    <row r="4" spans="1:21" x14ac:dyDescent="0.25">
      <c r="A4">
        <v>2007</v>
      </c>
      <c r="B4" t="b">
        <v>0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0</v>
      </c>
      <c r="I4" t="b">
        <v>0</v>
      </c>
      <c r="J4" t="b">
        <v>0</v>
      </c>
      <c r="K4" t="b">
        <v>1</v>
      </c>
      <c r="L4" t="b">
        <v>1</v>
      </c>
      <c r="M4" t="b">
        <v>0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1</v>
      </c>
      <c r="T4" t="b">
        <v>1</v>
      </c>
      <c r="U4" t="b">
        <v>1</v>
      </c>
    </row>
    <row r="5" spans="1:21" x14ac:dyDescent="0.25">
      <c r="A5">
        <v>2008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 t="b">
        <v>0</v>
      </c>
      <c r="N5" t="b">
        <v>0</v>
      </c>
      <c r="O5" t="b">
        <v>0</v>
      </c>
      <c r="P5" t="b">
        <v>1</v>
      </c>
      <c r="Q5" t="b">
        <v>0</v>
      </c>
      <c r="R5" t="b">
        <v>0</v>
      </c>
      <c r="S5" t="b">
        <v>0</v>
      </c>
      <c r="T5" t="b">
        <v>0</v>
      </c>
      <c r="U5" t="b">
        <v>0</v>
      </c>
    </row>
    <row r="6" spans="1:21" x14ac:dyDescent="0.25">
      <c r="A6">
        <v>2009</v>
      </c>
      <c r="B6" t="b">
        <v>0</v>
      </c>
      <c r="C6" t="b">
        <v>0</v>
      </c>
      <c r="D6" t="b">
        <v>1</v>
      </c>
      <c r="E6" t="b">
        <v>0</v>
      </c>
      <c r="F6" t="b">
        <v>1</v>
      </c>
      <c r="G6" t="b">
        <v>0</v>
      </c>
      <c r="H6" t="b">
        <v>0</v>
      </c>
      <c r="I6" t="b">
        <v>0</v>
      </c>
      <c r="J6" t="b">
        <v>1</v>
      </c>
      <c r="K6" t="b">
        <v>1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1</v>
      </c>
      <c r="R6" t="b">
        <v>0</v>
      </c>
      <c r="S6" t="b">
        <v>0</v>
      </c>
      <c r="T6" t="b">
        <v>0</v>
      </c>
      <c r="U6" t="b">
        <v>0</v>
      </c>
    </row>
    <row r="7" spans="1:21" x14ac:dyDescent="0.25">
      <c r="A7">
        <v>2010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</row>
    <row r="8" spans="1:21" x14ac:dyDescent="0.25">
      <c r="A8">
        <v>2011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1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1</v>
      </c>
    </row>
    <row r="9" spans="1:21" x14ac:dyDescent="0.25">
      <c r="A9">
        <v>2012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 t="b">
        <v>1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</row>
    <row r="10" spans="1:21" x14ac:dyDescent="0.25">
      <c r="A10">
        <v>2013</v>
      </c>
      <c r="B10" t="b">
        <v>0</v>
      </c>
      <c r="C10" t="b">
        <v>0</v>
      </c>
      <c r="D10" t="b">
        <v>0</v>
      </c>
      <c r="E10" t="b">
        <v>1</v>
      </c>
      <c r="F10" t="b">
        <v>0</v>
      </c>
      <c r="G10" t="b">
        <v>0</v>
      </c>
      <c r="H10" t="b">
        <v>1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1</v>
      </c>
      <c r="O10" t="b">
        <v>1</v>
      </c>
      <c r="P10" t="b">
        <v>0</v>
      </c>
      <c r="Q10" t="b">
        <v>0</v>
      </c>
      <c r="R10" t="b">
        <v>1</v>
      </c>
      <c r="S10" t="b">
        <v>0</v>
      </c>
      <c r="T10" t="b">
        <v>0</v>
      </c>
      <c r="U10" t="b">
        <v>0</v>
      </c>
    </row>
    <row r="11" spans="1:21" x14ac:dyDescent="0.25">
      <c r="A11">
        <v>2014</v>
      </c>
      <c r="B11" t="b">
        <v>0</v>
      </c>
      <c r="C11" t="b">
        <v>1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</row>
    <row r="12" spans="1:21" x14ac:dyDescent="0.25">
      <c r="A12">
        <v>2015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1</v>
      </c>
      <c r="R12" t="b">
        <v>0</v>
      </c>
      <c r="S12" t="b">
        <v>0</v>
      </c>
      <c r="T12" t="b">
        <v>0</v>
      </c>
      <c r="U12" t="b">
        <v>0</v>
      </c>
    </row>
    <row r="13" spans="1:21" x14ac:dyDescent="0.25">
      <c r="A13">
        <v>2016</v>
      </c>
      <c r="B13" t="b">
        <v>0</v>
      </c>
      <c r="C13" t="b">
        <v>0</v>
      </c>
      <c r="D13" t="b">
        <v>1</v>
      </c>
      <c r="E13" t="b">
        <v>1</v>
      </c>
      <c r="F13" t="b">
        <v>0</v>
      </c>
      <c r="G13" t="b">
        <v>1</v>
      </c>
      <c r="H13" t="b">
        <v>0</v>
      </c>
      <c r="I13" t="b">
        <v>1</v>
      </c>
      <c r="J13" t="b">
        <v>0</v>
      </c>
      <c r="K13" t="b">
        <v>1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1</v>
      </c>
      <c r="S13" t="b">
        <v>1</v>
      </c>
      <c r="T13" t="b">
        <v>0</v>
      </c>
      <c r="U13" t="b">
        <v>0</v>
      </c>
    </row>
    <row r="14" spans="1:21" x14ac:dyDescent="0.25">
      <c r="A14">
        <v>2017</v>
      </c>
      <c r="B14" t="b">
        <v>0</v>
      </c>
      <c r="C14" t="b">
        <v>1</v>
      </c>
      <c r="D14" t="b">
        <v>1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t="b">
        <v>1</v>
      </c>
      <c r="K14" t="b">
        <v>0</v>
      </c>
      <c r="L14" t="b">
        <v>1</v>
      </c>
      <c r="M14" t="b">
        <v>0</v>
      </c>
      <c r="N14" t="b">
        <v>1</v>
      </c>
      <c r="O14" t="b">
        <v>0</v>
      </c>
      <c r="P14" t="b">
        <v>0</v>
      </c>
      <c r="Q14" t="b">
        <v>0</v>
      </c>
      <c r="R14" t="b">
        <v>0</v>
      </c>
      <c r="S14" t="b">
        <v>1</v>
      </c>
      <c r="T14" t="b">
        <v>1</v>
      </c>
      <c r="U14" t="b">
        <v>0</v>
      </c>
    </row>
    <row r="15" spans="1:21" x14ac:dyDescent="0.25">
      <c r="A15">
        <v>2018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1</v>
      </c>
      <c r="R15" t="b">
        <v>0</v>
      </c>
      <c r="S15" t="b">
        <v>0</v>
      </c>
      <c r="T15" t="b">
        <v>0</v>
      </c>
      <c r="U15" t="b">
        <v>1</v>
      </c>
    </row>
    <row r="16" spans="1:21" x14ac:dyDescent="0.25">
      <c r="A16">
        <v>2019</v>
      </c>
      <c r="B16" t="b">
        <v>0</v>
      </c>
      <c r="C16" t="b">
        <v>1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0</v>
      </c>
      <c r="L16" t="b">
        <v>1</v>
      </c>
      <c r="M16" t="b">
        <v>1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</row>
    <row r="17" spans="1:21" x14ac:dyDescent="0.25">
      <c r="A17">
        <v>2020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</row>
    <row r="19" spans="1:21" x14ac:dyDescent="0.25">
      <c r="A19" t="s">
        <v>35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19</v>
      </c>
      <c r="I19" t="s">
        <v>6</v>
      </c>
      <c r="J19" t="s">
        <v>7</v>
      </c>
      <c r="K19" t="s">
        <v>8</v>
      </c>
      <c r="L19" t="s">
        <v>9</v>
      </c>
      <c r="M19" t="s">
        <v>10</v>
      </c>
      <c r="N19" t="s">
        <v>11</v>
      </c>
      <c r="O19" t="s">
        <v>12</v>
      </c>
      <c r="P19" t="s">
        <v>13</v>
      </c>
      <c r="Q19" t="s">
        <v>14</v>
      </c>
      <c r="R19" t="s">
        <v>15</v>
      </c>
      <c r="S19" t="s">
        <v>16</v>
      </c>
      <c r="T19" t="s">
        <v>17</v>
      </c>
      <c r="U19" t="s">
        <v>18</v>
      </c>
    </row>
    <row r="20" spans="1:21" x14ac:dyDescent="0.25">
      <c r="A20">
        <v>2005</v>
      </c>
      <c r="B20" t="b">
        <v>0</v>
      </c>
      <c r="C20" t="b">
        <v>0</v>
      </c>
      <c r="D20" t="b">
        <v>0</v>
      </c>
      <c r="E20" t="b">
        <v>0</v>
      </c>
      <c r="F20" t="b">
        <v>1</v>
      </c>
      <c r="G20" t="b">
        <v>1</v>
      </c>
      <c r="H20" t="b">
        <v>1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1</v>
      </c>
      <c r="Q20" t="b">
        <v>0</v>
      </c>
      <c r="R20" t="b">
        <v>0</v>
      </c>
      <c r="S20" t="b">
        <v>1</v>
      </c>
      <c r="T20" t="b">
        <v>0</v>
      </c>
      <c r="U20" t="b">
        <v>1</v>
      </c>
    </row>
    <row r="21" spans="1:21" x14ac:dyDescent="0.25">
      <c r="A21">
        <v>2006</v>
      </c>
      <c r="B21" t="b">
        <v>0</v>
      </c>
      <c r="C21" t="b">
        <v>1</v>
      </c>
      <c r="D21" t="b">
        <v>1</v>
      </c>
      <c r="E21" t="b">
        <v>0</v>
      </c>
      <c r="F21" t="b">
        <v>0</v>
      </c>
      <c r="G21" t="b">
        <v>1</v>
      </c>
      <c r="H21" t="b">
        <v>0</v>
      </c>
      <c r="I21" t="b">
        <v>0</v>
      </c>
      <c r="J21" t="b">
        <v>0</v>
      </c>
      <c r="K21" t="b">
        <v>1</v>
      </c>
      <c r="L21" t="b">
        <v>1</v>
      </c>
      <c r="M21" t="b">
        <v>1</v>
      </c>
      <c r="N21" t="b">
        <v>0</v>
      </c>
      <c r="O21" t="b">
        <v>1</v>
      </c>
      <c r="P21" t="b">
        <v>1</v>
      </c>
      <c r="Q21" t="b">
        <v>1</v>
      </c>
      <c r="R21" t="b">
        <v>0</v>
      </c>
      <c r="S21" t="b">
        <v>0</v>
      </c>
      <c r="T21" t="b">
        <v>1</v>
      </c>
      <c r="U21" t="b">
        <v>0</v>
      </c>
    </row>
    <row r="22" spans="1:21" x14ac:dyDescent="0.25">
      <c r="A22">
        <v>2007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0</v>
      </c>
      <c r="R22" t="b">
        <v>1</v>
      </c>
      <c r="S22" t="b">
        <v>1</v>
      </c>
      <c r="T22" t="b">
        <v>1</v>
      </c>
      <c r="U22" t="b">
        <v>1</v>
      </c>
    </row>
    <row r="23" spans="1:21" x14ac:dyDescent="0.25">
      <c r="A23">
        <v>2008</v>
      </c>
      <c r="B23" t="b">
        <v>1</v>
      </c>
      <c r="C23" t="b">
        <v>1</v>
      </c>
      <c r="D23" t="b">
        <v>1</v>
      </c>
      <c r="E23" t="b">
        <v>1</v>
      </c>
      <c r="F23" t="b">
        <v>0</v>
      </c>
      <c r="G23" t="b">
        <v>1</v>
      </c>
      <c r="H23" t="b">
        <v>0</v>
      </c>
      <c r="I23" t="b">
        <v>1</v>
      </c>
      <c r="J23" t="b">
        <v>1</v>
      </c>
      <c r="K23" t="b">
        <v>1</v>
      </c>
      <c r="L23" t="b">
        <v>0</v>
      </c>
      <c r="M23" t="b">
        <v>1</v>
      </c>
      <c r="N23" t="b">
        <v>1</v>
      </c>
      <c r="O23" t="b">
        <v>1</v>
      </c>
      <c r="P23" t="b">
        <v>1</v>
      </c>
      <c r="Q23" t="b">
        <v>0</v>
      </c>
      <c r="R23" t="b">
        <v>1</v>
      </c>
      <c r="S23" t="b">
        <v>0</v>
      </c>
      <c r="T23" t="b">
        <v>1</v>
      </c>
      <c r="U23" t="b">
        <v>1</v>
      </c>
    </row>
    <row r="24" spans="1:21" x14ac:dyDescent="0.25">
      <c r="A24">
        <v>2009</v>
      </c>
      <c r="B24" t="b">
        <v>0</v>
      </c>
      <c r="C24" t="b">
        <v>0</v>
      </c>
      <c r="D24" t="b">
        <v>1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1</v>
      </c>
      <c r="M24" t="b">
        <v>0</v>
      </c>
      <c r="N24" t="b">
        <v>0</v>
      </c>
      <c r="O24" t="b">
        <v>0</v>
      </c>
      <c r="P24" t="b">
        <v>0</v>
      </c>
      <c r="Q24" t="b">
        <v>1</v>
      </c>
      <c r="R24" t="b">
        <v>0</v>
      </c>
      <c r="S24" t="b">
        <v>0</v>
      </c>
      <c r="T24" t="b">
        <v>0</v>
      </c>
      <c r="U24" t="b">
        <v>0</v>
      </c>
    </row>
    <row r="25" spans="1:21" x14ac:dyDescent="0.25">
      <c r="A25">
        <v>2010</v>
      </c>
      <c r="B25" t="b">
        <v>0</v>
      </c>
      <c r="C25" t="b">
        <v>0</v>
      </c>
      <c r="D25" t="b">
        <v>0</v>
      </c>
      <c r="E25" t="b">
        <v>1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1</v>
      </c>
      <c r="O25" t="b">
        <v>0</v>
      </c>
      <c r="P25" t="b">
        <v>0</v>
      </c>
      <c r="Q25" t="b">
        <v>0</v>
      </c>
      <c r="R25" t="b">
        <v>0</v>
      </c>
      <c r="S25" t="b">
        <v>1</v>
      </c>
      <c r="T25" t="b">
        <v>0</v>
      </c>
      <c r="U25" t="b">
        <v>0</v>
      </c>
    </row>
    <row r="26" spans="1:21" x14ac:dyDescent="0.25">
      <c r="A26">
        <v>2011</v>
      </c>
      <c r="B26" t="b">
        <v>0</v>
      </c>
      <c r="C26" t="b">
        <v>0</v>
      </c>
      <c r="D26" t="b">
        <v>0</v>
      </c>
      <c r="E26" t="b">
        <v>0</v>
      </c>
      <c r="F26" t="b">
        <v>1</v>
      </c>
      <c r="G26" t="b">
        <v>1</v>
      </c>
      <c r="H26" t="b">
        <v>1</v>
      </c>
      <c r="I26" t="b">
        <v>1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1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</row>
    <row r="27" spans="1:21" x14ac:dyDescent="0.25">
      <c r="A27">
        <v>2012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0</v>
      </c>
      <c r="I27" t="b">
        <v>1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1</v>
      </c>
      <c r="Q27" t="b">
        <v>0</v>
      </c>
      <c r="R27" t="b">
        <v>0</v>
      </c>
      <c r="S27" t="b">
        <v>0</v>
      </c>
      <c r="T27" t="b">
        <v>1</v>
      </c>
      <c r="U27" t="b">
        <v>0</v>
      </c>
    </row>
    <row r="28" spans="1:21" x14ac:dyDescent="0.25">
      <c r="A28">
        <v>2013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1</v>
      </c>
      <c r="L28" t="b">
        <v>0</v>
      </c>
      <c r="M28" t="b">
        <v>1</v>
      </c>
      <c r="N28" t="b">
        <v>1</v>
      </c>
      <c r="O28" t="b">
        <v>0</v>
      </c>
      <c r="P28" t="b">
        <v>0</v>
      </c>
      <c r="Q28" t="b">
        <v>0</v>
      </c>
      <c r="R28" t="b">
        <v>1</v>
      </c>
      <c r="S28" t="b">
        <v>1</v>
      </c>
      <c r="T28" t="b">
        <v>1</v>
      </c>
      <c r="U28" t="b">
        <v>0</v>
      </c>
    </row>
    <row r="29" spans="1:21" x14ac:dyDescent="0.25">
      <c r="A29">
        <v>2014</v>
      </c>
      <c r="B29" t="b">
        <v>0</v>
      </c>
      <c r="C29" t="b">
        <v>1</v>
      </c>
      <c r="D29" t="b">
        <v>0</v>
      </c>
      <c r="E29" t="b">
        <v>1</v>
      </c>
      <c r="F29" t="b">
        <v>0</v>
      </c>
      <c r="G29" t="b">
        <v>1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1</v>
      </c>
      <c r="R29" t="b">
        <v>0</v>
      </c>
      <c r="S29" t="b">
        <v>0</v>
      </c>
      <c r="T29" t="b">
        <v>0</v>
      </c>
      <c r="U29" t="b">
        <v>0</v>
      </c>
    </row>
    <row r="30" spans="1:21" x14ac:dyDescent="0.25">
      <c r="A30">
        <v>2015</v>
      </c>
      <c r="B30" t="b">
        <v>0</v>
      </c>
      <c r="C30" t="b">
        <v>0</v>
      </c>
      <c r="D30" t="b">
        <v>1</v>
      </c>
      <c r="E30" t="b">
        <v>0</v>
      </c>
      <c r="F30" t="b">
        <v>0</v>
      </c>
      <c r="G30" t="b">
        <v>0</v>
      </c>
      <c r="H30" t="b">
        <v>1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1</v>
      </c>
      <c r="R30" t="b">
        <v>1</v>
      </c>
      <c r="S30" t="b">
        <v>0</v>
      </c>
      <c r="T30" t="b">
        <v>0</v>
      </c>
      <c r="U30" t="b">
        <v>0</v>
      </c>
    </row>
    <row r="31" spans="1:21" x14ac:dyDescent="0.25">
      <c r="A31">
        <v>2016</v>
      </c>
      <c r="B31" t="b">
        <v>1</v>
      </c>
      <c r="C31" t="b">
        <v>1</v>
      </c>
      <c r="D31" t="b">
        <v>1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1</v>
      </c>
      <c r="L31" t="b">
        <v>0</v>
      </c>
      <c r="M31" t="b">
        <v>0</v>
      </c>
      <c r="N31" t="b">
        <v>1</v>
      </c>
      <c r="O31" t="b">
        <v>0</v>
      </c>
      <c r="P31" t="b">
        <v>0</v>
      </c>
      <c r="Q31" t="b">
        <v>1</v>
      </c>
      <c r="R31" t="b">
        <v>0</v>
      </c>
      <c r="S31" t="b">
        <v>0</v>
      </c>
      <c r="T31" t="b">
        <v>0</v>
      </c>
      <c r="U31" t="b">
        <v>0</v>
      </c>
    </row>
    <row r="32" spans="1:21" x14ac:dyDescent="0.25">
      <c r="A32">
        <v>2017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1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1</v>
      </c>
      <c r="T32" t="b">
        <v>0</v>
      </c>
      <c r="U32" t="b">
        <v>0</v>
      </c>
    </row>
    <row r="33" spans="1:21" x14ac:dyDescent="0.25">
      <c r="A33">
        <v>2018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1</v>
      </c>
      <c r="K33" t="b">
        <v>0</v>
      </c>
      <c r="L33" t="b">
        <v>0</v>
      </c>
      <c r="M33" t="b">
        <v>1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1</v>
      </c>
    </row>
    <row r="34" spans="1:21" x14ac:dyDescent="0.25">
      <c r="A34">
        <v>2019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1</v>
      </c>
      <c r="R34" t="b">
        <v>0</v>
      </c>
      <c r="S34" t="b">
        <v>0</v>
      </c>
      <c r="T34" t="b">
        <v>0</v>
      </c>
      <c r="U34" t="b">
        <v>0</v>
      </c>
    </row>
    <row r="35" spans="1:21" x14ac:dyDescent="0.25">
      <c r="A35">
        <v>2020</v>
      </c>
      <c r="B35" t="b">
        <v>0</v>
      </c>
      <c r="C35" t="b">
        <v>0</v>
      </c>
      <c r="D35" t="b">
        <v>0</v>
      </c>
      <c r="E35" t="b">
        <v>1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1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</row>
    <row r="37" spans="1:21" x14ac:dyDescent="0.25">
      <c r="B37" t="str">
        <f>IF(AND(B20=TRUE(),B2=TRUE()),"True Positive",IF(AND(B20=FALSE(),B2=FALSE()),"True Negative",IF(AND(B2=TRUE(),B20=FALSE()),"False Positive","False Negative")))</f>
        <v>True Negative</v>
      </c>
      <c r="C37" t="str">
        <f t="shared" ref="C37:U37" si="0">IF(AND(C20=TRUE(),C2=TRUE()),"True Positive",IF(AND(C20=FALSE(),C2=FALSE()),"True Negative",IF(AND(C2=TRUE(),C20=FALSE()),"False Positive","False Negative")))</f>
        <v>True Negative</v>
      </c>
      <c r="D37" t="str">
        <f t="shared" si="0"/>
        <v>True Negative</v>
      </c>
      <c r="E37" t="str">
        <f t="shared" si="0"/>
        <v>True Negative</v>
      </c>
      <c r="F37" t="str">
        <f t="shared" si="0"/>
        <v>False Negative</v>
      </c>
      <c r="G37" t="str">
        <f t="shared" si="0"/>
        <v>False Negative</v>
      </c>
      <c r="H37" t="str">
        <f t="shared" si="0"/>
        <v>False Negative</v>
      </c>
      <c r="I37" t="str">
        <f t="shared" si="0"/>
        <v>True Negative</v>
      </c>
      <c r="J37" t="str">
        <f t="shared" si="0"/>
        <v>True Negative</v>
      </c>
      <c r="K37" t="str">
        <f t="shared" si="0"/>
        <v>True Negative</v>
      </c>
      <c r="L37" t="str">
        <f t="shared" si="0"/>
        <v>True Negative</v>
      </c>
      <c r="M37" t="str">
        <f t="shared" si="0"/>
        <v>True Negative</v>
      </c>
      <c r="N37" t="str">
        <f t="shared" si="0"/>
        <v>True Negative</v>
      </c>
      <c r="O37" t="str">
        <f t="shared" si="0"/>
        <v>True Negative</v>
      </c>
      <c r="P37" t="str">
        <f t="shared" si="0"/>
        <v>False Negative</v>
      </c>
      <c r="Q37" t="str">
        <f t="shared" si="0"/>
        <v>True Negative</v>
      </c>
      <c r="R37" t="str">
        <f t="shared" si="0"/>
        <v>True Negative</v>
      </c>
      <c r="S37" t="str">
        <f t="shared" si="0"/>
        <v>False Negative</v>
      </c>
      <c r="T37" t="str">
        <f t="shared" si="0"/>
        <v>True Negative</v>
      </c>
      <c r="U37" t="str">
        <f t="shared" si="0"/>
        <v>False Negative</v>
      </c>
    </row>
    <row r="38" spans="1:21" x14ac:dyDescent="0.25">
      <c r="B38" t="str">
        <f t="shared" ref="B38:U38" si="1">IF(AND(B21=TRUE(),B3=TRUE()),"True Positive",IF(AND(B21=FALSE(),B3=FALSE()),"True Negative",IF(AND(B3=TRUE(),B21=FALSE()),"False Positive","False Negative")))</f>
        <v>True Negative</v>
      </c>
      <c r="C38" t="str">
        <f t="shared" si="1"/>
        <v>False Negative</v>
      </c>
      <c r="D38" t="str">
        <f t="shared" si="1"/>
        <v>False Negative</v>
      </c>
      <c r="E38" t="str">
        <f t="shared" si="1"/>
        <v>True Negative</v>
      </c>
      <c r="F38" t="str">
        <f t="shared" si="1"/>
        <v>True Negative</v>
      </c>
      <c r="G38" t="str">
        <f t="shared" si="1"/>
        <v>False Negative</v>
      </c>
      <c r="H38" t="str">
        <f t="shared" si="1"/>
        <v>False Positive</v>
      </c>
      <c r="I38" t="str">
        <f t="shared" si="1"/>
        <v>True Negative</v>
      </c>
      <c r="J38" t="str">
        <f t="shared" si="1"/>
        <v>True Negative</v>
      </c>
      <c r="K38" t="str">
        <f t="shared" si="1"/>
        <v>False Negative</v>
      </c>
      <c r="L38" t="str">
        <f t="shared" si="1"/>
        <v>False Negative</v>
      </c>
      <c r="M38" t="str">
        <f t="shared" si="1"/>
        <v>False Negative</v>
      </c>
      <c r="N38" t="str">
        <f t="shared" si="1"/>
        <v>False Positive</v>
      </c>
      <c r="O38" t="str">
        <f t="shared" si="1"/>
        <v>False Negative</v>
      </c>
      <c r="P38" t="str">
        <f t="shared" si="1"/>
        <v>False Negative</v>
      </c>
      <c r="Q38" t="str">
        <f t="shared" si="1"/>
        <v>True Positive</v>
      </c>
      <c r="R38" t="str">
        <f t="shared" si="1"/>
        <v>False Positive</v>
      </c>
      <c r="S38" t="str">
        <f t="shared" si="1"/>
        <v>True Negative</v>
      </c>
      <c r="T38" t="str">
        <f t="shared" si="1"/>
        <v>False Negative</v>
      </c>
      <c r="U38" t="str">
        <f t="shared" si="1"/>
        <v>True Negative</v>
      </c>
    </row>
    <row r="39" spans="1:21" x14ac:dyDescent="0.25">
      <c r="B39" t="str">
        <f t="shared" ref="B39:U39" si="2">IF(AND(B22=TRUE(),B4=TRUE()),"True Positive",IF(AND(B22=FALSE(),B4=FALSE()),"True Negative",IF(AND(B4=TRUE(),B22=FALSE()),"False Positive","False Negative")))</f>
        <v>False Negative</v>
      </c>
      <c r="C39" t="str">
        <f t="shared" si="2"/>
        <v>True Positive</v>
      </c>
      <c r="D39" t="str">
        <f t="shared" si="2"/>
        <v>True Negative</v>
      </c>
      <c r="E39" t="str">
        <f t="shared" si="2"/>
        <v>True Positive</v>
      </c>
      <c r="F39" t="str">
        <f t="shared" si="2"/>
        <v>True Positive</v>
      </c>
      <c r="G39" t="str">
        <f t="shared" si="2"/>
        <v>False Negative</v>
      </c>
      <c r="H39" t="str">
        <f t="shared" si="2"/>
        <v>False Negative</v>
      </c>
      <c r="I39" t="str">
        <f t="shared" si="2"/>
        <v>False Negative</v>
      </c>
      <c r="J39" t="str">
        <f t="shared" si="2"/>
        <v>False Negative</v>
      </c>
      <c r="K39" t="str">
        <f t="shared" si="2"/>
        <v>True Positive</v>
      </c>
      <c r="L39" t="str">
        <f t="shared" si="2"/>
        <v>True Positive</v>
      </c>
      <c r="M39" t="str">
        <f t="shared" si="2"/>
        <v>False Negative</v>
      </c>
      <c r="N39" t="str">
        <f t="shared" si="2"/>
        <v>False Negative</v>
      </c>
      <c r="O39" t="str">
        <f t="shared" si="2"/>
        <v>True Positive</v>
      </c>
      <c r="P39" t="str">
        <f t="shared" si="2"/>
        <v>False Negative</v>
      </c>
      <c r="Q39" t="str">
        <f t="shared" si="2"/>
        <v>False Positive</v>
      </c>
      <c r="R39" t="str">
        <f t="shared" si="2"/>
        <v>False Negative</v>
      </c>
      <c r="S39" t="str">
        <f t="shared" si="2"/>
        <v>True Positive</v>
      </c>
      <c r="T39" t="str">
        <f t="shared" si="2"/>
        <v>True Positive</v>
      </c>
      <c r="U39" t="str">
        <f t="shared" si="2"/>
        <v>True Positive</v>
      </c>
    </row>
    <row r="40" spans="1:21" x14ac:dyDescent="0.25">
      <c r="B40" t="str">
        <f t="shared" ref="B40:U40" si="3">IF(AND(B23=TRUE(),B5=TRUE()),"True Positive",IF(AND(B23=FALSE(),B5=FALSE()),"True Negative",IF(AND(B5=TRUE(),B23=FALSE()),"False Positive","False Negative")))</f>
        <v>False Negative</v>
      </c>
      <c r="C40" t="str">
        <f t="shared" si="3"/>
        <v>False Negative</v>
      </c>
      <c r="D40" t="str">
        <f t="shared" si="3"/>
        <v>False Negative</v>
      </c>
      <c r="E40" t="str">
        <f t="shared" si="3"/>
        <v>False Negative</v>
      </c>
      <c r="F40" t="str">
        <f t="shared" si="3"/>
        <v>True Negative</v>
      </c>
      <c r="G40" t="str">
        <f t="shared" si="3"/>
        <v>True Positive</v>
      </c>
      <c r="H40" t="str">
        <f t="shared" si="3"/>
        <v>True Negative</v>
      </c>
      <c r="I40" t="str">
        <f t="shared" si="3"/>
        <v>False Negative</v>
      </c>
      <c r="J40" t="str">
        <f t="shared" si="3"/>
        <v>False Negative</v>
      </c>
      <c r="K40" t="str">
        <f t="shared" si="3"/>
        <v>False Negative</v>
      </c>
      <c r="L40" t="str">
        <f t="shared" si="3"/>
        <v>False Positive</v>
      </c>
      <c r="M40" t="str">
        <f t="shared" si="3"/>
        <v>False Negative</v>
      </c>
      <c r="N40" t="str">
        <f t="shared" si="3"/>
        <v>False Negative</v>
      </c>
      <c r="O40" t="str">
        <f t="shared" si="3"/>
        <v>False Negative</v>
      </c>
      <c r="P40" t="str">
        <f t="shared" si="3"/>
        <v>True Positive</v>
      </c>
      <c r="Q40" t="str">
        <f t="shared" si="3"/>
        <v>True Negative</v>
      </c>
      <c r="R40" t="str">
        <f t="shared" si="3"/>
        <v>False Negative</v>
      </c>
      <c r="S40" t="str">
        <f t="shared" si="3"/>
        <v>True Negative</v>
      </c>
      <c r="T40" t="str">
        <f t="shared" si="3"/>
        <v>False Negative</v>
      </c>
      <c r="U40" t="str">
        <f t="shared" si="3"/>
        <v>False Negative</v>
      </c>
    </row>
    <row r="41" spans="1:21" x14ac:dyDescent="0.25">
      <c r="B41" t="str">
        <f t="shared" ref="B41:U41" si="4">IF(AND(B24=TRUE(),B6=TRUE()),"True Positive",IF(AND(B24=FALSE(),B6=FALSE()),"True Negative",IF(AND(B6=TRUE(),B24=FALSE()),"False Positive","False Negative")))</f>
        <v>True Negative</v>
      </c>
      <c r="C41" t="str">
        <f t="shared" si="4"/>
        <v>True Negative</v>
      </c>
      <c r="D41" t="str">
        <f t="shared" si="4"/>
        <v>True Positive</v>
      </c>
      <c r="E41" t="str">
        <f t="shared" si="4"/>
        <v>True Negative</v>
      </c>
      <c r="F41" t="str">
        <f t="shared" si="4"/>
        <v>False Positive</v>
      </c>
      <c r="G41" t="str">
        <f t="shared" si="4"/>
        <v>True Negative</v>
      </c>
      <c r="H41" t="str">
        <f t="shared" si="4"/>
        <v>True Negative</v>
      </c>
      <c r="I41" t="str">
        <f t="shared" si="4"/>
        <v>True Negative</v>
      </c>
      <c r="J41" t="str">
        <f t="shared" si="4"/>
        <v>False Positive</v>
      </c>
      <c r="K41" t="str">
        <f t="shared" si="4"/>
        <v>False Positive</v>
      </c>
      <c r="L41" t="str">
        <f t="shared" si="4"/>
        <v>False Negative</v>
      </c>
      <c r="M41" t="str">
        <f t="shared" si="4"/>
        <v>True Negative</v>
      </c>
      <c r="N41" t="str">
        <f t="shared" si="4"/>
        <v>True Negative</v>
      </c>
      <c r="O41" t="str">
        <f t="shared" si="4"/>
        <v>True Negative</v>
      </c>
      <c r="P41" t="str">
        <f t="shared" si="4"/>
        <v>True Negative</v>
      </c>
      <c r="Q41" t="str">
        <f t="shared" si="4"/>
        <v>True Positive</v>
      </c>
      <c r="R41" t="str">
        <f t="shared" si="4"/>
        <v>True Negative</v>
      </c>
      <c r="S41" t="str">
        <f t="shared" si="4"/>
        <v>True Negative</v>
      </c>
      <c r="T41" t="str">
        <f t="shared" si="4"/>
        <v>True Negative</v>
      </c>
      <c r="U41" t="str">
        <f t="shared" si="4"/>
        <v>True Negative</v>
      </c>
    </row>
    <row r="42" spans="1:21" x14ac:dyDescent="0.25">
      <c r="B42" t="str">
        <f t="shared" ref="B42:U42" si="5">IF(AND(B25=TRUE(),B7=TRUE()),"True Positive",IF(AND(B25=FALSE(),B7=FALSE()),"True Negative",IF(AND(B7=TRUE(),B25=FALSE()),"False Positive","False Negative")))</f>
        <v>True Negative</v>
      </c>
      <c r="C42" t="str">
        <f t="shared" si="5"/>
        <v>True Negative</v>
      </c>
      <c r="D42" t="str">
        <f t="shared" si="5"/>
        <v>True Negative</v>
      </c>
      <c r="E42" t="str">
        <f t="shared" si="5"/>
        <v>False Negative</v>
      </c>
      <c r="F42" t="str">
        <f t="shared" si="5"/>
        <v>True Negative</v>
      </c>
      <c r="G42" t="str">
        <f t="shared" si="5"/>
        <v>True Negative</v>
      </c>
      <c r="H42" t="str">
        <f t="shared" si="5"/>
        <v>True Negative</v>
      </c>
      <c r="I42" t="str">
        <f t="shared" si="5"/>
        <v>True Negative</v>
      </c>
      <c r="J42" t="str">
        <f t="shared" si="5"/>
        <v>True Negative</v>
      </c>
      <c r="K42" t="str">
        <f t="shared" si="5"/>
        <v>True Negative</v>
      </c>
      <c r="L42" t="str">
        <f t="shared" si="5"/>
        <v>True Negative</v>
      </c>
      <c r="M42" t="str">
        <f t="shared" si="5"/>
        <v>True Negative</v>
      </c>
      <c r="N42" t="str">
        <f t="shared" si="5"/>
        <v>False Negative</v>
      </c>
      <c r="O42" t="str">
        <f t="shared" si="5"/>
        <v>True Negative</v>
      </c>
      <c r="P42" t="str">
        <f t="shared" si="5"/>
        <v>True Negative</v>
      </c>
      <c r="Q42" t="str">
        <f t="shared" si="5"/>
        <v>True Negative</v>
      </c>
      <c r="R42" t="str">
        <f t="shared" si="5"/>
        <v>True Negative</v>
      </c>
      <c r="S42" t="str">
        <f t="shared" si="5"/>
        <v>False Negative</v>
      </c>
      <c r="T42" t="str">
        <f t="shared" si="5"/>
        <v>True Negative</v>
      </c>
      <c r="U42" t="str">
        <f t="shared" si="5"/>
        <v>True Negative</v>
      </c>
    </row>
    <row r="43" spans="1:21" x14ac:dyDescent="0.25">
      <c r="B43" t="str">
        <f t="shared" ref="B43:U43" si="6">IF(AND(B26=TRUE(),B8=TRUE()),"True Positive",IF(AND(B26=FALSE(),B8=FALSE()),"True Negative",IF(AND(B8=TRUE(),B26=FALSE()),"False Positive","False Negative")))</f>
        <v>True Negative</v>
      </c>
      <c r="C43" t="str">
        <f t="shared" si="6"/>
        <v>True Negative</v>
      </c>
      <c r="D43" t="str">
        <f t="shared" si="6"/>
        <v>True Negative</v>
      </c>
      <c r="E43" t="str">
        <f t="shared" si="6"/>
        <v>True Negative</v>
      </c>
      <c r="F43" t="str">
        <f t="shared" si="6"/>
        <v>False Negative</v>
      </c>
      <c r="G43" t="str">
        <f t="shared" si="6"/>
        <v>False Negative</v>
      </c>
      <c r="H43" t="str">
        <f t="shared" si="6"/>
        <v>False Negative</v>
      </c>
      <c r="I43" t="str">
        <f t="shared" si="6"/>
        <v>False Negative</v>
      </c>
      <c r="J43" t="str">
        <f t="shared" si="6"/>
        <v>True Negative</v>
      </c>
      <c r="K43" t="str">
        <f t="shared" si="6"/>
        <v>True Negative</v>
      </c>
      <c r="L43" t="str">
        <f t="shared" si="6"/>
        <v>True Negative</v>
      </c>
      <c r="M43" t="str">
        <f t="shared" si="6"/>
        <v>False Positive</v>
      </c>
      <c r="N43" t="str">
        <f t="shared" si="6"/>
        <v>True Negative</v>
      </c>
      <c r="O43" t="str">
        <f t="shared" si="6"/>
        <v>False Negative</v>
      </c>
      <c r="P43" t="str">
        <f t="shared" si="6"/>
        <v>True Negative</v>
      </c>
      <c r="Q43" t="str">
        <f t="shared" si="6"/>
        <v>True Negative</v>
      </c>
      <c r="R43" t="str">
        <f t="shared" si="6"/>
        <v>True Negative</v>
      </c>
      <c r="S43" t="str">
        <f t="shared" si="6"/>
        <v>True Negative</v>
      </c>
      <c r="T43" t="str">
        <f t="shared" si="6"/>
        <v>True Negative</v>
      </c>
      <c r="U43" t="str">
        <f t="shared" si="6"/>
        <v>False Positive</v>
      </c>
    </row>
    <row r="44" spans="1:21" x14ac:dyDescent="0.25">
      <c r="B44" t="str">
        <f t="shared" ref="B44:U44" si="7">IF(AND(B27=TRUE(),B9=TRUE()),"True Positive",IF(AND(B27=FALSE(),B9=FALSE()),"True Negative",IF(AND(B9=TRUE(),B27=FALSE()),"False Positive","False Negative")))</f>
        <v>False Negative</v>
      </c>
      <c r="C44" t="str">
        <f t="shared" si="7"/>
        <v>False Negative</v>
      </c>
      <c r="D44" t="str">
        <f t="shared" si="7"/>
        <v>False Negative</v>
      </c>
      <c r="E44" t="str">
        <f t="shared" si="7"/>
        <v>False Negative</v>
      </c>
      <c r="F44" t="str">
        <f t="shared" si="7"/>
        <v>False Negative</v>
      </c>
      <c r="G44" t="str">
        <f t="shared" si="7"/>
        <v>False Negative</v>
      </c>
      <c r="H44" t="str">
        <f t="shared" si="7"/>
        <v>False Positive</v>
      </c>
      <c r="I44" t="str">
        <f t="shared" si="7"/>
        <v>False Negative</v>
      </c>
      <c r="J44" t="str">
        <f t="shared" si="7"/>
        <v>False Positive</v>
      </c>
      <c r="K44" t="str">
        <f t="shared" si="7"/>
        <v>True Negative</v>
      </c>
      <c r="L44" t="str">
        <f t="shared" si="7"/>
        <v>True Negative</v>
      </c>
      <c r="M44" t="str">
        <f t="shared" si="7"/>
        <v>True Negative</v>
      </c>
      <c r="N44" t="str">
        <f t="shared" si="7"/>
        <v>True Negative</v>
      </c>
      <c r="O44" t="str">
        <f t="shared" si="7"/>
        <v>True Negative</v>
      </c>
      <c r="P44" t="str">
        <f t="shared" si="7"/>
        <v>False Negative</v>
      </c>
      <c r="Q44" t="str">
        <f t="shared" si="7"/>
        <v>True Negative</v>
      </c>
      <c r="R44" t="str">
        <f t="shared" si="7"/>
        <v>True Negative</v>
      </c>
      <c r="S44" t="str">
        <f t="shared" si="7"/>
        <v>True Negative</v>
      </c>
      <c r="T44" t="str">
        <f t="shared" si="7"/>
        <v>False Negative</v>
      </c>
      <c r="U44" t="str">
        <f t="shared" si="7"/>
        <v>True Negative</v>
      </c>
    </row>
    <row r="45" spans="1:21" x14ac:dyDescent="0.25">
      <c r="B45" t="str">
        <f t="shared" ref="B45:U45" si="8">IF(AND(B28=TRUE(),B10=TRUE()),"True Positive",IF(AND(B28=FALSE(),B10=FALSE()),"True Negative",IF(AND(B10=TRUE(),B28=FALSE()),"False Positive","False Negative")))</f>
        <v>True Negative</v>
      </c>
      <c r="C45" t="str">
        <f t="shared" si="8"/>
        <v>True Negative</v>
      </c>
      <c r="D45" t="str">
        <f t="shared" si="8"/>
        <v>True Negative</v>
      </c>
      <c r="E45" t="str">
        <f t="shared" si="8"/>
        <v>False Positive</v>
      </c>
      <c r="F45" t="str">
        <f t="shared" si="8"/>
        <v>True Negative</v>
      </c>
      <c r="G45" t="str">
        <f t="shared" si="8"/>
        <v>True Negative</v>
      </c>
      <c r="H45" t="str">
        <f t="shared" si="8"/>
        <v>False Positive</v>
      </c>
      <c r="I45" t="str">
        <f t="shared" si="8"/>
        <v>True Negative</v>
      </c>
      <c r="J45" t="str">
        <f t="shared" si="8"/>
        <v>True Negative</v>
      </c>
      <c r="K45" t="str">
        <f t="shared" si="8"/>
        <v>False Negative</v>
      </c>
      <c r="L45" t="str">
        <f t="shared" si="8"/>
        <v>True Negative</v>
      </c>
      <c r="M45" t="str">
        <f t="shared" si="8"/>
        <v>False Negative</v>
      </c>
      <c r="N45" t="str">
        <f t="shared" si="8"/>
        <v>True Positive</v>
      </c>
      <c r="O45" t="str">
        <f t="shared" si="8"/>
        <v>False Positive</v>
      </c>
      <c r="P45" t="str">
        <f t="shared" si="8"/>
        <v>True Negative</v>
      </c>
      <c r="Q45" t="str">
        <f t="shared" si="8"/>
        <v>True Negative</v>
      </c>
      <c r="R45" t="str">
        <f t="shared" si="8"/>
        <v>True Positive</v>
      </c>
      <c r="S45" t="str">
        <f t="shared" si="8"/>
        <v>False Negative</v>
      </c>
      <c r="T45" t="str">
        <f t="shared" si="8"/>
        <v>False Negative</v>
      </c>
      <c r="U45" t="str">
        <f t="shared" si="8"/>
        <v>True Negative</v>
      </c>
    </row>
    <row r="46" spans="1:21" x14ac:dyDescent="0.25">
      <c r="B46" t="str">
        <f t="shared" ref="B46:U46" si="9">IF(AND(B29=TRUE(),B11=TRUE()),"True Positive",IF(AND(B29=FALSE(),B11=FALSE()),"True Negative",IF(AND(B11=TRUE(),B29=FALSE()),"False Positive","False Negative")))</f>
        <v>True Negative</v>
      </c>
      <c r="C46" t="str">
        <f t="shared" si="9"/>
        <v>True Positive</v>
      </c>
      <c r="D46" t="str">
        <f t="shared" si="9"/>
        <v>True Negative</v>
      </c>
      <c r="E46" t="str">
        <f t="shared" si="9"/>
        <v>False Negative</v>
      </c>
      <c r="F46" t="str">
        <f t="shared" si="9"/>
        <v>False Positive</v>
      </c>
      <c r="G46" t="str">
        <f t="shared" si="9"/>
        <v>False Negative</v>
      </c>
      <c r="H46" t="str">
        <f t="shared" si="9"/>
        <v>True Negative</v>
      </c>
      <c r="I46" t="str">
        <f t="shared" si="9"/>
        <v>True Negative</v>
      </c>
      <c r="J46" t="str">
        <f t="shared" si="9"/>
        <v>True Negative</v>
      </c>
      <c r="K46" t="str">
        <f t="shared" si="9"/>
        <v>True Negative</v>
      </c>
      <c r="L46" t="str">
        <f t="shared" si="9"/>
        <v>True Negative</v>
      </c>
      <c r="M46" t="str">
        <f t="shared" si="9"/>
        <v>True Negative</v>
      </c>
      <c r="N46" t="str">
        <f t="shared" si="9"/>
        <v>True Negative</v>
      </c>
      <c r="O46" t="str">
        <f t="shared" si="9"/>
        <v>True Negative</v>
      </c>
      <c r="P46" t="str">
        <f t="shared" si="9"/>
        <v>True Negative</v>
      </c>
      <c r="Q46" t="str">
        <f t="shared" si="9"/>
        <v>False Negative</v>
      </c>
      <c r="R46" t="str">
        <f t="shared" si="9"/>
        <v>True Negative</v>
      </c>
      <c r="S46" t="str">
        <f t="shared" si="9"/>
        <v>True Negative</v>
      </c>
      <c r="T46" t="str">
        <f t="shared" si="9"/>
        <v>True Negative</v>
      </c>
      <c r="U46" t="str">
        <f t="shared" si="9"/>
        <v>True Negative</v>
      </c>
    </row>
    <row r="47" spans="1:21" x14ac:dyDescent="0.25">
      <c r="B47" t="str">
        <f t="shared" ref="B47:U47" si="10">IF(AND(B30=TRUE(),B12=TRUE()),"True Positive",IF(AND(B30=FALSE(),B12=FALSE()),"True Negative",IF(AND(B12=TRUE(),B30=FALSE()),"False Positive","False Negative")))</f>
        <v>True Negative</v>
      </c>
      <c r="C47" t="str">
        <f t="shared" si="10"/>
        <v>True Negative</v>
      </c>
      <c r="D47" t="str">
        <f t="shared" si="10"/>
        <v>False Negative</v>
      </c>
      <c r="E47" t="str">
        <f t="shared" si="10"/>
        <v>True Negative</v>
      </c>
      <c r="F47" t="str">
        <f t="shared" si="10"/>
        <v>True Negative</v>
      </c>
      <c r="G47" t="str">
        <f t="shared" si="10"/>
        <v>True Negative</v>
      </c>
      <c r="H47" t="str">
        <f t="shared" si="10"/>
        <v>False Negative</v>
      </c>
      <c r="I47" t="str">
        <f t="shared" si="10"/>
        <v>True Negative</v>
      </c>
      <c r="J47" t="str">
        <f t="shared" si="10"/>
        <v>True Negative</v>
      </c>
      <c r="K47" t="str">
        <f t="shared" si="10"/>
        <v>True Negative</v>
      </c>
      <c r="L47" t="str">
        <f t="shared" si="10"/>
        <v>True Negative</v>
      </c>
      <c r="M47" t="str">
        <f t="shared" si="10"/>
        <v>True Negative</v>
      </c>
      <c r="N47" t="str">
        <f t="shared" si="10"/>
        <v>True Negative</v>
      </c>
      <c r="O47" t="str">
        <f t="shared" si="10"/>
        <v>True Negative</v>
      </c>
      <c r="P47" t="str">
        <f t="shared" si="10"/>
        <v>True Negative</v>
      </c>
      <c r="Q47" t="str">
        <f t="shared" si="10"/>
        <v>True Positive</v>
      </c>
      <c r="R47" t="str">
        <f t="shared" si="10"/>
        <v>False Negative</v>
      </c>
      <c r="S47" t="str">
        <f t="shared" si="10"/>
        <v>True Negative</v>
      </c>
      <c r="T47" t="str">
        <f t="shared" si="10"/>
        <v>True Negative</v>
      </c>
      <c r="U47" t="str">
        <f t="shared" si="10"/>
        <v>True Negative</v>
      </c>
    </row>
    <row r="48" spans="1:21" x14ac:dyDescent="0.25">
      <c r="B48" t="str">
        <f t="shared" ref="B48:U48" si="11">IF(AND(B31=TRUE(),B13=TRUE()),"True Positive",IF(AND(B31=FALSE(),B13=FALSE()),"True Negative",IF(AND(B13=TRUE(),B31=FALSE()),"False Positive","False Negative")))</f>
        <v>False Negative</v>
      </c>
      <c r="C48" t="str">
        <f t="shared" si="11"/>
        <v>False Negative</v>
      </c>
      <c r="D48" t="str">
        <f t="shared" si="11"/>
        <v>True Positive</v>
      </c>
      <c r="E48" t="str">
        <f t="shared" si="11"/>
        <v>False Positive</v>
      </c>
      <c r="F48" t="str">
        <f t="shared" si="11"/>
        <v>True Negative</v>
      </c>
      <c r="G48" t="str">
        <f t="shared" si="11"/>
        <v>False Positive</v>
      </c>
      <c r="H48" t="str">
        <f t="shared" si="11"/>
        <v>True Negative</v>
      </c>
      <c r="I48" t="str">
        <f t="shared" si="11"/>
        <v>False Positive</v>
      </c>
      <c r="J48" t="str">
        <f t="shared" si="11"/>
        <v>True Negative</v>
      </c>
      <c r="K48" t="str">
        <f t="shared" si="11"/>
        <v>True Positive</v>
      </c>
      <c r="L48" t="str">
        <f t="shared" si="11"/>
        <v>True Negative</v>
      </c>
      <c r="M48" t="str">
        <f t="shared" si="11"/>
        <v>True Negative</v>
      </c>
      <c r="N48" t="str">
        <f t="shared" si="11"/>
        <v>False Negative</v>
      </c>
      <c r="O48" t="str">
        <f t="shared" si="11"/>
        <v>True Negative</v>
      </c>
      <c r="P48" t="str">
        <f t="shared" si="11"/>
        <v>True Negative</v>
      </c>
      <c r="Q48" t="str">
        <f t="shared" si="11"/>
        <v>False Negative</v>
      </c>
      <c r="R48" t="str">
        <f t="shared" si="11"/>
        <v>False Positive</v>
      </c>
      <c r="S48" t="str">
        <f t="shared" si="11"/>
        <v>False Positive</v>
      </c>
      <c r="T48" t="str">
        <f t="shared" si="11"/>
        <v>True Negative</v>
      </c>
      <c r="U48" t="str">
        <f t="shared" si="11"/>
        <v>True Negative</v>
      </c>
    </row>
    <row r="49" spans="1:25" x14ac:dyDescent="0.25">
      <c r="B49" t="str">
        <f t="shared" ref="B49:U49" si="12">IF(AND(B32=TRUE(),B14=TRUE()),"True Positive",IF(AND(B32=FALSE(),B14=FALSE()),"True Negative",IF(AND(B14=TRUE(),B32=FALSE()),"False Positive","False Negative")))</f>
        <v>True Negative</v>
      </c>
      <c r="C49" t="str">
        <f t="shared" si="12"/>
        <v>False Positive</v>
      </c>
      <c r="D49" t="str">
        <f t="shared" si="12"/>
        <v>False Positive</v>
      </c>
      <c r="E49" t="str">
        <f t="shared" si="12"/>
        <v>True Negative</v>
      </c>
      <c r="F49" t="str">
        <f t="shared" si="12"/>
        <v>True Negative</v>
      </c>
      <c r="G49" t="str">
        <f t="shared" si="12"/>
        <v>True Negative</v>
      </c>
      <c r="H49" t="str">
        <f t="shared" si="12"/>
        <v>False Positive</v>
      </c>
      <c r="I49" t="str">
        <f t="shared" si="12"/>
        <v>True Negative</v>
      </c>
      <c r="J49" t="str">
        <f t="shared" si="12"/>
        <v>False Positive</v>
      </c>
      <c r="K49" t="str">
        <f t="shared" si="12"/>
        <v>True Negative</v>
      </c>
      <c r="L49" t="str">
        <f t="shared" si="12"/>
        <v>False Positive</v>
      </c>
      <c r="M49" t="str">
        <f t="shared" si="12"/>
        <v>False Negative</v>
      </c>
      <c r="N49" t="str">
        <f t="shared" si="12"/>
        <v>False Positive</v>
      </c>
      <c r="O49" t="str">
        <f t="shared" si="12"/>
        <v>True Negative</v>
      </c>
      <c r="P49" t="str">
        <f t="shared" si="12"/>
        <v>True Negative</v>
      </c>
      <c r="Q49" t="str">
        <f t="shared" si="12"/>
        <v>True Negative</v>
      </c>
      <c r="R49" t="str">
        <f t="shared" si="12"/>
        <v>True Negative</v>
      </c>
      <c r="S49" t="str">
        <f t="shared" si="12"/>
        <v>True Positive</v>
      </c>
      <c r="T49" t="str">
        <f t="shared" si="12"/>
        <v>False Positive</v>
      </c>
      <c r="U49" t="str">
        <f t="shared" si="12"/>
        <v>True Negative</v>
      </c>
    </row>
    <row r="50" spans="1:25" x14ac:dyDescent="0.25">
      <c r="B50" t="str">
        <f t="shared" ref="B50:U50" si="13">IF(AND(B33=TRUE(),B15=TRUE()),"True Positive",IF(AND(B33=FALSE(),B15=FALSE()),"True Negative",IF(AND(B15=TRUE(),B33=FALSE()),"False Positive","False Negative")))</f>
        <v>True Negative</v>
      </c>
      <c r="C50" t="str">
        <f t="shared" si="13"/>
        <v>True Negative</v>
      </c>
      <c r="D50" t="str">
        <f t="shared" si="13"/>
        <v>True Negative</v>
      </c>
      <c r="E50" t="str">
        <f t="shared" si="13"/>
        <v>True Negative</v>
      </c>
      <c r="F50" t="str">
        <f t="shared" si="13"/>
        <v>True Negative</v>
      </c>
      <c r="G50" t="str">
        <f t="shared" si="13"/>
        <v>True Negative</v>
      </c>
      <c r="H50" t="str">
        <f t="shared" si="13"/>
        <v>True Negative</v>
      </c>
      <c r="I50" t="str">
        <f t="shared" si="13"/>
        <v>True Negative</v>
      </c>
      <c r="J50" t="str">
        <f t="shared" si="13"/>
        <v>False Negative</v>
      </c>
      <c r="K50" t="str">
        <f t="shared" si="13"/>
        <v>True Negative</v>
      </c>
      <c r="L50" t="str">
        <f t="shared" si="13"/>
        <v>True Negative</v>
      </c>
      <c r="M50" t="str">
        <f t="shared" si="13"/>
        <v>False Negative</v>
      </c>
      <c r="N50" t="str">
        <f t="shared" si="13"/>
        <v>True Negative</v>
      </c>
      <c r="O50" t="str">
        <f t="shared" si="13"/>
        <v>True Negative</v>
      </c>
      <c r="P50" t="str">
        <f t="shared" si="13"/>
        <v>True Negative</v>
      </c>
      <c r="Q50" t="str">
        <f t="shared" si="13"/>
        <v>False Positive</v>
      </c>
      <c r="R50" t="str">
        <f t="shared" si="13"/>
        <v>True Negative</v>
      </c>
      <c r="S50" t="str">
        <f t="shared" si="13"/>
        <v>True Negative</v>
      </c>
      <c r="T50" t="str">
        <f t="shared" si="13"/>
        <v>True Negative</v>
      </c>
      <c r="U50" t="str">
        <f t="shared" si="13"/>
        <v>True Positive</v>
      </c>
    </row>
    <row r="51" spans="1:25" x14ac:dyDescent="0.25">
      <c r="B51" t="str">
        <f t="shared" ref="B51:U52" si="14">IF(AND(B34=TRUE(),B16=TRUE()),"True Positive",IF(AND(B34=FALSE(),B16=FALSE()),"True Negative",IF(AND(B16=TRUE(),B34=FALSE()),"False Positive","False Negative")))</f>
        <v>True Negative</v>
      </c>
      <c r="C51" t="str">
        <f t="shared" si="14"/>
        <v>False Positive</v>
      </c>
      <c r="D51" t="str">
        <f t="shared" si="14"/>
        <v>True Negative</v>
      </c>
      <c r="E51" t="str">
        <f t="shared" si="14"/>
        <v>True Negative</v>
      </c>
      <c r="F51" t="str">
        <f t="shared" si="14"/>
        <v>True Negative</v>
      </c>
      <c r="G51" t="str">
        <f t="shared" si="14"/>
        <v>True Negative</v>
      </c>
      <c r="H51" t="str">
        <f t="shared" si="14"/>
        <v>False Positive</v>
      </c>
      <c r="I51" t="str">
        <f t="shared" si="14"/>
        <v>True Negative</v>
      </c>
      <c r="J51" t="str">
        <f t="shared" si="14"/>
        <v>True Negative</v>
      </c>
      <c r="K51" t="str">
        <f t="shared" si="14"/>
        <v>True Negative</v>
      </c>
      <c r="L51" t="str">
        <f t="shared" si="14"/>
        <v>False Positive</v>
      </c>
      <c r="M51" t="str">
        <f t="shared" si="14"/>
        <v>False Positive</v>
      </c>
      <c r="N51" t="str">
        <f t="shared" si="14"/>
        <v>True Negative</v>
      </c>
      <c r="O51" t="str">
        <f t="shared" si="14"/>
        <v>True Negative</v>
      </c>
      <c r="P51" t="str">
        <f t="shared" si="14"/>
        <v>True Negative</v>
      </c>
      <c r="Q51" t="str">
        <f t="shared" si="14"/>
        <v>False Negative</v>
      </c>
      <c r="R51" t="str">
        <f t="shared" si="14"/>
        <v>True Negative</v>
      </c>
      <c r="S51" t="str">
        <f t="shared" si="14"/>
        <v>True Negative</v>
      </c>
      <c r="T51" t="str">
        <f t="shared" si="14"/>
        <v>True Negative</v>
      </c>
      <c r="U51" t="str">
        <f t="shared" si="14"/>
        <v>True Negative</v>
      </c>
    </row>
    <row r="52" spans="1:25" x14ac:dyDescent="0.25">
      <c r="B52" t="str">
        <f t="shared" si="14"/>
        <v>True Negative</v>
      </c>
      <c r="C52" t="str">
        <f t="shared" si="14"/>
        <v>True Negative</v>
      </c>
      <c r="D52" t="str">
        <f t="shared" si="14"/>
        <v>True Negative</v>
      </c>
      <c r="E52" t="str">
        <f t="shared" si="14"/>
        <v>False Negative</v>
      </c>
      <c r="F52" t="str">
        <f t="shared" si="14"/>
        <v>True Negative</v>
      </c>
      <c r="G52" t="str">
        <f t="shared" si="14"/>
        <v>True Negative</v>
      </c>
      <c r="H52" t="str">
        <f t="shared" si="14"/>
        <v>True Negative</v>
      </c>
      <c r="I52" t="str">
        <f t="shared" si="14"/>
        <v>True Negative</v>
      </c>
      <c r="J52" t="str">
        <f t="shared" si="14"/>
        <v>True Negative</v>
      </c>
      <c r="K52" t="str">
        <f t="shared" si="14"/>
        <v>True Negative</v>
      </c>
      <c r="L52" t="str">
        <f t="shared" si="14"/>
        <v>True Negative</v>
      </c>
      <c r="M52" t="str">
        <f t="shared" si="14"/>
        <v>False Negative</v>
      </c>
      <c r="N52" t="str">
        <f t="shared" si="14"/>
        <v>True Negative</v>
      </c>
      <c r="O52" t="str">
        <f t="shared" si="14"/>
        <v>True Negative</v>
      </c>
      <c r="P52" t="str">
        <f t="shared" si="14"/>
        <v>True Negative</v>
      </c>
      <c r="Q52" t="str">
        <f t="shared" si="14"/>
        <v>True Negative</v>
      </c>
      <c r="R52" t="str">
        <f t="shared" si="14"/>
        <v>True Negative</v>
      </c>
      <c r="S52" t="str">
        <f t="shared" si="14"/>
        <v>True Negative</v>
      </c>
      <c r="T52" t="str">
        <f t="shared" si="14"/>
        <v>True Negative</v>
      </c>
      <c r="U52" t="str">
        <f t="shared" si="14"/>
        <v>True Negative</v>
      </c>
    </row>
    <row r="54" spans="1:25" x14ac:dyDescent="0.25">
      <c r="A54" t="s">
        <v>23</v>
      </c>
      <c r="B54">
        <f>(COUNTIF(B37:B52,"True Positive")+COUNTIF(B37:B52,"False Negative"))</f>
        <v>4</v>
      </c>
      <c r="C54">
        <f t="shared" ref="C54:U54" si="15">(COUNTIF(C37:C52,"True Positive")+COUNTIF(C37:C52,"False Negative"))</f>
        <v>6</v>
      </c>
      <c r="D54">
        <f t="shared" si="15"/>
        <v>6</v>
      </c>
      <c r="E54">
        <f t="shared" si="15"/>
        <v>6</v>
      </c>
      <c r="F54">
        <f t="shared" si="15"/>
        <v>4</v>
      </c>
      <c r="G54">
        <f t="shared" si="15"/>
        <v>7</v>
      </c>
      <c r="H54">
        <f t="shared" si="15"/>
        <v>4</v>
      </c>
      <c r="I54">
        <f t="shared" si="15"/>
        <v>4</v>
      </c>
      <c r="J54">
        <f t="shared" si="15"/>
        <v>3</v>
      </c>
      <c r="K54">
        <f t="shared" si="15"/>
        <v>5</v>
      </c>
      <c r="L54">
        <f t="shared" si="15"/>
        <v>3</v>
      </c>
      <c r="M54">
        <f t="shared" si="15"/>
        <v>7</v>
      </c>
      <c r="N54">
        <f t="shared" si="15"/>
        <v>5</v>
      </c>
      <c r="O54">
        <f t="shared" si="15"/>
        <v>4</v>
      </c>
      <c r="P54">
        <f t="shared" si="15"/>
        <v>5</v>
      </c>
      <c r="Q54">
        <f t="shared" si="15"/>
        <v>6</v>
      </c>
      <c r="R54">
        <f t="shared" si="15"/>
        <v>4</v>
      </c>
      <c r="S54">
        <f t="shared" si="15"/>
        <v>5</v>
      </c>
      <c r="T54">
        <f t="shared" si="15"/>
        <v>5</v>
      </c>
      <c r="U54">
        <f t="shared" si="15"/>
        <v>4</v>
      </c>
    </row>
    <row r="55" spans="1:25" x14ac:dyDescent="0.25">
      <c r="A55" t="s">
        <v>24</v>
      </c>
      <c r="B55">
        <f>(COUNTIF(B37:B52,"True Positive"))</f>
        <v>0</v>
      </c>
      <c r="C55">
        <f t="shared" ref="C55:U55" si="16">(COUNTIF(C37:C52,"True Positive"))</f>
        <v>2</v>
      </c>
      <c r="D55">
        <f t="shared" si="16"/>
        <v>2</v>
      </c>
      <c r="E55">
        <f t="shared" si="16"/>
        <v>1</v>
      </c>
      <c r="F55">
        <f t="shared" si="16"/>
        <v>1</v>
      </c>
      <c r="G55">
        <f t="shared" si="16"/>
        <v>1</v>
      </c>
      <c r="H55">
        <f t="shared" si="16"/>
        <v>0</v>
      </c>
      <c r="I55">
        <f t="shared" si="16"/>
        <v>0</v>
      </c>
      <c r="J55">
        <f t="shared" si="16"/>
        <v>0</v>
      </c>
      <c r="K55">
        <f t="shared" si="16"/>
        <v>2</v>
      </c>
      <c r="L55">
        <f t="shared" si="16"/>
        <v>1</v>
      </c>
      <c r="M55">
        <f t="shared" si="16"/>
        <v>0</v>
      </c>
      <c r="N55">
        <f t="shared" si="16"/>
        <v>1</v>
      </c>
      <c r="O55">
        <f t="shared" si="16"/>
        <v>1</v>
      </c>
      <c r="P55">
        <f t="shared" si="16"/>
        <v>1</v>
      </c>
      <c r="Q55">
        <f t="shared" si="16"/>
        <v>3</v>
      </c>
      <c r="R55">
        <f t="shared" si="16"/>
        <v>1</v>
      </c>
      <c r="S55">
        <f t="shared" si="16"/>
        <v>2</v>
      </c>
      <c r="T55">
        <f t="shared" si="16"/>
        <v>1</v>
      </c>
      <c r="U55">
        <f t="shared" si="16"/>
        <v>2</v>
      </c>
    </row>
    <row r="56" spans="1:25" x14ac:dyDescent="0.25">
      <c r="A56" t="s">
        <v>26</v>
      </c>
      <c r="B56">
        <f>COUNTIF(B37:B52,"FALSE POSITIVE")</f>
        <v>0</v>
      </c>
      <c r="C56">
        <f t="shared" ref="C56:U56" si="17">COUNTIF(C37:C52,"FALSE POSITIVE")</f>
        <v>2</v>
      </c>
      <c r="D56">
        <f t="shared" si="17"/>
        <v>1</v>
      </c>
      <c r="E56">
        <f t="shared" si="17"/>
        <v>2</v>
      </c>
      <c r="F56">
        <f t="shared" si="17"/>
        <v>2</v>
      </c>
      <c r="G56">
        <f t="shared" si="17"/>
        <v>1</v>
      </c>
      <c r="H56">
        <f t="shared" si="17"/>
        <v>5</v>
      </c>
      <c r="I56">
        <f t="shared" si="17"/>
        <v>1</v>
      </c>
      <c r="J56">
        <f t="shared" si="17"/>
        <v>3</v>
      </c>
      <c r="K56">
        <f t="shared" si="17"/>
        <v>1</v>
      </c>
      <c r="L56">
        <f t="shared" si="17"/>
        <v>3</v>
      </c>
      <c r="M56">
        <f t="shared" si="17"/>
        <v>2</v>
      </c>
      <c r="N56">
        <f t="shared" si="17"/>
        <v>2</v>
      </c>
      <c r="O56">
        <f t="shared" si="17"/>
        <v>1</v>
      </c>
      <c r="P56">
        <f t="shared" si="17"/>
        <v>0</v>
      </c>
      <c r="Q56">
        <f t="shared" si="17"/>
        <v>2</v>
      </c>
      <c r="R56">
        <f t="shared" si="17"/>
        <v>2</v>
      </c>
      <c r="S56">
        <f t="shared" si="17"/>
        <v>1</v>
      </c>
      <c r="T56">
        <f t="shared" si="17"/>
        <v>1</v>
      </c>
      <c r="U56">
        <f t="shared" si="17"/>
        <v>1</v>
      </c>
    </row>
    <row r="57" spans="1:25" x14ac:dyDescent="0.25">
      <c r="A57" t="s">
        <v>22</v>
      </c>
      <c r="B57" s="4">
        <f>COUNTIF(B37:B52,"True Positive")/(COUNTIF(B37:B52,"True Positive")+COUNTIF(B37:B52,"False Negative"))</f>
        <v>0</v>
      </c>
      <c r="C57" s="4">
        <f t="shared" ref="C57:U57" si="18">COUNTIF(C37:C52,"True Positive")/(COUNTIF(C37:C52,"True Positive")+COUNTIF(C37:C52,"False Negative"))</f>
        <v>0.33333333333333331</v>
      </c>
      <c r="D57" s="4">
        <f t="shared" si="18"/>
        <v>0.33333333333333331</v>
      </c>
      <c r="E57" s="4">
        <f t="shared" si="18"/>
        <v>0.16666666666666666</v>
      </c>
      <c r="F57" s="4">
        <f t="shared" si="18"/>
        <v>0.25</v>
      </c>
      <c r="G57" s="4">
        <f t="shared" si="18"/>
        <v>0.14285714285714285</v>
      </c>
      <c r="H57" s="4">
        <f t="shared" si="18"/>
        <v>0</v>
      </c>
      <c r="I57" s="4">
        <f t="shared" si="18"/>
        <v>0</v>
      </c>
      <c r="J57" s="4">
        <f t="shared" si="18"/>
        <v>0</v>
      </c>
      <c r="K57" s="4">
        <f t="shared" si="18"/>
        <v>0.4</v>
      </c>
      <c r="L57" s="4">
        <f t="shared" si="18"/>
        <v>0.33333333333333331</v>
      </c>
      <c r="M57" s="4">
        <f t="shared" si="18"/>
        <v>0</v>
      </c>
      <c r="N57" s="4">
        <f t="shared" si="18"/>
        <v>0.2</v>
      </c>
      <c r="O57" s="4">
        <f t="shared" si="18"/>
        <v>0.25</v>
      </c>
      <c r="P57" s="4">
        <f t="shared" si="18"/>
        <v>0.2</v>
      </c>
      <c r="Q57" s="4">
        <f t="shared" si="18"/>
        <v>0.5</v>
      </c>
      <c r="R57" s="4">
        <f t="shared" si="18"/>
        <v>0.25</v>
      </c>
      <c r="S57" s="4">
        <f t="shared" si="18"/>
        <v>0.4</v>
      </c>
      <c r="T57" s="4">
        <f t="shared" si="18"/>
        <v>0.2</v>
      </c>
      <c r="U57" s="4">
        <f t="shared" si="18"/>
        <v>0.5</v>
      </c>
      <c r="V57" s="1">
        <f>AVERAGE(B57:U57)</f>
        <v>0.22297619047619049</v>
      </c>
      <c r="W57" s="1"/>
      <c r="X57" s="1"/>
      <c r="Y57" s="1"/>
    </row>
    <row r="58" spans="1:25" x14ac:dyDescent="0.25">
      <c r="A58" t="s">
        <v>25</v>
      </c>
      <c r="B58" s="5">
        <f>SUMIF(B93:B108,"&gt;0")*10000</f>
        <v>143.01050240483593</v>
      </c>
      <c r="C58" s="5">
        <f t="shared" ref="C58:U58" si="19">SUMIF(C93:C108,"&gt;0")*10000</f>
        <v>162.93786289334506</v>
      </c>
      <c r="D58" s="5">
        <f t="shared" si="19"/>
        <v>200.18194243544201</v>
      </c>
      <c r="E58" s="5">
        <f t="shared" si="19"/>
        <v>109.52049849275399</v>
      </c>
      <c r="F58" s="5">
        <f t="shared" si="19"/>
        <v>92.521440845800967</v>
      </c>
      <c r="G58" s="5">
        <f t="shared" si="19"/>
        <v>186.33550903261991</v>
      </c>
      <c r="H58" s="5">
        <f t="shared" si="19"/>
        <v>327.20149957469704</v>
      </c>
      <c r="I58" s="5">
        <f t="shared" si="19"/>
        <v>166.82332901200408</v>
      </c>
      <c r="J58" s="5">
        <f t="shared" si="19"/>
        <v>121.39622495066303</v>
      </c>
      <c r="K58" s="5">
        <f t="shared" si="19"/>
        <v>391.16477895358196</v>
      </c>
      <c r="L58" s="5">
        <f t="shared" si="19"/>
        <v>110.66287544727194</v>
      </c>
      <c r="M58" s="5">
        <f t="shared" si="19"/>
        <v>312.04755998663404</v>
      </c>
      <c r="N58" s="5">
        <f t="shared" si="19"/>
        <v>222.14055866464895</v>
      </c>
      <c r="O58" s="5">
        <f t="shared" si="19"/>
        <v>170.47239118962</v>
      </c>
      <c r="P58" s="5">
        <f t="shared" si="19"/>
        <v>217.74961460958093</v>
      </c>
      <c r="Q58" s="5">
        <f t="shared" si="19"/>
        <v>245.39348485863206</v>
      </c>
      <c r="R58" s="5">
        <f t="shared" si="19"/>
        <v>107.64460243151002</v>
      </c>
      <c r="S58" s="5">
        <f t="shared" si="19"/>
        <v>244.20564845700974</v>
      </c>
      <c r="T58" s="5">
        <f t="shared" si="19"/>
        <v>152.4136461060599</v>
      </c>
      <c r="U58" s="5">
        <f t="shared" si="19"/>
        <v>100.2975415615049</v>
      </c>
    </row>
    <row r="59" spans="1:25" x14ac:dyDescent="0.25">
      <c r="A59" t="s">
        <v>37</v>
      </c>
      <c r="B59" s="5">
        <f>SUMIFS(B93:B108,B93:B108,"&gt;0",B2:B17,"TRUE")*10000</f>
        <v>0</v>
      </c>
      <c r="C59" s="5">
        <f t="shared" ref="C59:U59" si="20">SUMIFS(C93:C108,C93:C108,"&gt;0",C2:C17,"TRUE")*10000</f>
        <v>83.352705328423042</v>
      </c>
      <c r="D59" s="5">
        <f t="shared" si="20"/>
        <v>0</v>
      </c>
      <c r="E59" s="5">
        <f t="shared" si="20"/>
        <v>39.21068514691796</v>
      </c>
      <c r="F59" s="5">
        <f t="shared" si="20"/>
        <v>0</v>
      </c>
      <c r="G59" s="5">
        <f t="shared" si="20"/>
        <v>0</v>
      </c>
      <c r="H59" s="5">
        <f t="shared" si="20"/>
        <v>176.68014990830304</v>
      </c>
      <c r="I59" s="5">
        <f t="shared" si="20"/>
        <v>0</v>
      </c>
      <c r="J59" s="5">
        <f t="shared" si="20"/>
        <v>2.7286827518799988</v>
      </c>
      <c r="K59" s="5">
        <f t="shared" si="20"/>
        <v>38.823862594291882</v>
      </c>
      <c r="L59" s="5">
        <f t="shared" si="20"/>
        <v>11.485206308334966</v>
      </c>
      <c r="M59" s="5">
        <f t="shared" si="20"/>
        <v>17.910350910217005</v>
      </c>
      <c r="N59" s="5">
        <f t="shared" si="20"/>
        <v>73.848395974421976</v>
      </c>
      <c r="O59" s="5">
        <f t="shared" si="20"/>
        <v>121.771947643977</v>
      </c>
      <c r="P59" s="5">
        <f t="shared" si="20"/>
        <v>0</v>
      </c>
      <c r="Q59" s="5">
        <f t="shared" si="20"/>
        <v>39.904072352668003</v>
      </c>
      <c r="R59" s="5">
        <f t="shared" si="20"/>
        <v>13.008474729293006</v>
      </c>
      <c r="S59" s="5">
        <f t="shared" si="20"/>
        <v>8.7749348594010073</v>
      </c>
      <c r="T59" s="5">
        <f t="shared" si="20"/>
        <v>29.614604056682897</v>
      </c>
      <c r="U59" s="5">
        <f t="shared" si="20"/>
        <v>75.566083273386965</v>
      </c>
    </row>
    <row r="60" spans="1:25" x14ac:dyDescent="0.25">
      <c r="A60" t="s">
        <v>29</v>
      </c>
      <c r="B60" s="8">
        <f>+B59/B58</f>
        <v>0</v>
      </c>
      <c r="C60" s="8">
        <f t="shared" ref="C60:U60" si="21">+C59/C58</f>
        <v>0.51156130225534857</v>
      </c>
      <c r="D60" s="8">
        <f t="shared" si="21"/>
        <v>0</v>
      </c>
      <c r="E60" s="8">
        <f t="shared" si="21"/>
        <v>0.35802142691591371</v>
      </c>
      <c r="F60" s="8">
        <f t="shared" si="21"/>
        <v>0</v>
      </c>
      <c r="G60" s="8">
        <f t="shared" si="21"/>
        <v>0</v>
      </c>
      <c r="H60" s="8">
        <f t="shared" si="21"/>
        <v>0.53997353355029054</v>
      </c>
      <c r="I60" s="8">
        <f t="shared" si="21"/>
        <v>0</v>
      </c>
      <c r="J60" s="8">
        <f t="shared" si="21"/>
        <v>2.2477492631990576E-2</v>
      </c>
      <c r="K60" s="8">
        <f t="shared" si="21"/>
        <v>9.9251938526139546E-2</v>
      </c>
      <c r="L60" s="8">
        <f t="shared" si="21"/>
        <v>0.10378554019958912</v>
      </c>
      <c r="M60" s="8">
        <f t="shared" si="21"/>
        <v>5.7396221623986297E-2</v>
      </c>
      <c r="N60" s="8">
        <f t="shared" si="21"/>
        <v>0.33243994891498435</v>
      </c>
      <c r="O60" s="8">
        <f t="shared" si="21"/>
        <v>0.71432064039347887</v>
      </c>
      <c r="P60" s="8">
        <f t="shared" si="21"/>
        <v>0</v>
      </c>
      <c r="Q60" s="8">
        <f t="shared" si="21"/>
        <v>0.16261259900871536</v>
      </c>
      <c r="R60" s="8">
        <f t="shared" si="21"/>
        <v>0.12084651190541375</v>
      </c>
      <c r="S60" s="8">
        <f t="shared" si="21"/>
        <v>3.5932563046123633E-2</v>
      </c>
      <c r="T60" s="8">
        <f t="shared" si="21"/>
        <v>0.19430415066689644</v>
      </c>
      <c r="U60" s="8">
        <f t="shared" si="21"/>
        <v>0.75341909778564209</v>
      </c>
    </row>
    <row r="61" spans="1:25" x14ac:dyDescent="0.25">
      <c r="A61" t="s">
        <v>27</v>
      </c>
      <c r="B61" s="7">
        <f>SUMIF(B92:B107,"&lt;0")*10000</f>
        <v>-321.15707028873294</v>
      </c>
      <c r="C61" s="7">
        <f t="shared" ref="C61:U61" si="22">SUMIF(C92:C107,"&lt;0")*10000</f>
        <v>-231.20892739795707</v>
      </c>
      <c r="D61" s="7">
        <f t="shared" si="22"/>
        <v>-403.16732698768305</v>
      </c>
      <c r="E61" s="7">
        <f t="shared" si="22"/>
        <v>-248.68612024920196</v>
      </c>
      <c r="F61" s="7">
        <f t="shared" si="22"/>
        <v>-323.82361747874603</v>
      </c>
      <c r="G61" s="7">
        <f t="shared" si="22"/>
        <v>-326.48902170729696</v>
      </c>
      <c r="H61" s="7">
        <f t="shared" si="22"/>
        <v>-511.44554889483203</v>
      </c>
      <c r="I61" s="7">
        <f t="shared" si="22"/>
        <v>-389.01330490291508</v>
      </c>
      <c r="J61" s="7">
        <f t="shared" si="22"/>
        <v>-232.91026753314506</v>
      </c>
      <c r="K61" s="7">
        <f t="shared" si="22"/>
        <v>-531.9381897329099</v>
      </c>
      <c r="L61" s="7">
        <f t="shared" si="22"/>
        <v>-279.35319049227894</v>
      </c>
      <c r="M61" s="7">
        <f t="shared" si="22"/>
        <v>-407.49818120342508</v>
      </c>
      <c r="N61" s="7">
        <f t="shared" si="22"/>
        <v>-373.97451998590293</v>
      </c>
      <c r="O61" s="7">
        <f t="shared" si="22"/>
        <v>-313.21461899191502</v>
      </c>
      <c r="P61" s="7">
        <f t="shared" si="22"/>
        <v>-279.34016967349794</v>
      </c>
      <c r="Q61" s="7">
        <f t="shared" si="22"/>
        <v>-342.65388738511706</v>
      </c>
      <c r="R61" s="7">
        <f t="shared" si="22"/>
        <v>-252.49271023295509</v>
      </c>
      <c r="S61" s="7">
        <f t="shared" si="22"/>
        <v>-466.2872756085157</v>
      </c>
      <c r="T61" s="7">
        <f t="shared" si="22"/>
        <v>-307.00827026998695</v>
      </c>
      <c r="U61" s="7">
        <f t="shared" si="22"/>
        <v>-230.85180269629691</v>
      </c>
    </row>
    <row r="62" spans="1:25" x14ac:dyDescent="0.25">
      <c r="A62" t="s">
        <v>28</v>
      </c>
      <c r="B62" s="7">
        <f>SUMIFS(B92:B107,B92:B107,"&lt;0",B2:B17,"FALSE")*10000</f>
        <v>-321.15707028873294</v>
      </c>
      <c r="C62" s="7">
        <f t="shared" ref="C62:U62" si="23">SUMIFS(C92:C107,C92:C107,"&lt;0",C2:C17,"FALSE")*10000</f>
        <v>-182.32273487063409</v>
      </c>
      <c r="D62" s="7">
        <f t="shared" si="23"/>
        <v>-386.10963504587608</v>
      </c>
      <c r="E62" s="7">
        <f t="shared" si="23"/>
        <v>-208.20924961275696</v>
      </c>
      <c r="F62" s="7">
        <f t="shared" si="23"/>
        <v>-181.17676365501302</v>
      </c>
      <c r="G62" s="7">
        <f t="shared" si="23"/>
        <v>-312.06882909228591</v>
      </c>
      <c r="H62" s="7">
        <f t="shared" si="23"/>
        <v>-362.27927593545195</v>
      </c>
      <c r="I62" s="7">
        <f t="shared" si="23"/>
        <v>-359.33265839820211</v>
      </c>
      <c r="J62" s="7">
        <f t="shared" si="23"/>
        <v>-199.03528455714095</v>
      </c>
      <c r="K62" s="7">
        <f t="shared" si="23"/>
        <v>-461.24611789555291</v>
      </c>
      <c r="L62" s="7">
        <f t="shared" si="23"/>
        <v>-222.76254067382297</v>
      </c>
      <c r="M62" s="7">
        <f t="shared" si="23"/>
        <v>-389.24347659847308</v>
      </c>
      <c r="N62" s="7">
        <f t="shared" si="23"/>
        <v>-301.69761158739692</v>
      </c>
      <c r="O62" s="7">
        <f t="shared" si="23"/>
        <v>-305.47732599934295</v>
      </c>
      <c r="P62" s="7">
        <f t="shared" si="23"/>
        <v>-279.34016967349794</v>
      </c>
      <c r="Q62" s="7">
        <f t="shared" si="23"/>
        <v>-196.48632008337898</v>
      </c>
      <c r="R62" s="7">
        <f t="shared" si="23"/>
        <v>-234.73315797568304</v>
      </c>
      <c r="S62" s="7">
        <f t="shared" si="23"/>
        <v>-451.48696642891269</v>
      </c>
      <c r="T62" s="7">
        <f t="shared" si="23"/>
        <v>-291.90205150949095</v>
      </c>
      <c r="U62" s="7">
        <f t="shared" si="23"/>
        <v>-213.57205010066696</v>
      </c>
    </row>
    <row r="63" spans="1:25" x14ac:dyDescent="0.25">
      <c r="A63" t="s">
        <v>30</v>
      </c>
      <c r="B63" s="8">
        <f>+B62/B61</f>
        <v>1</v>
      </c>
      <c r="C63" s="8">
        <f t="shared" ref="C63:U63" si="24">+C62/C61</f>
        <v>0.78856269488599806</v>
      </c>
      <c r="D63" s="8">
        <f t="shared" si="24"/>
        <v>0.95769078791861495</v>
      </c>
      <c r="E63" s="8">
        <f t="shared" si="24"/>
        <v>0.83723711401390566</v>
      </c>
      <c r="F63" s="8">
        <f t="shared" si="24"/>
        <v>0.55949212434112983</v>
      </c>
      <c r="G63" s="8">
        <f t="shared" si="24"/>
        <v>0.95583253446133021</v>
      </c>
      <c r="H63" s="8">
        <f t="shared" si="24"/>
        <v>0.70834378501932571</v>
      </c>
      <c r="I63" s="8">
        <f t="shared" si="24"/>
        <v>0.92370274710238953</v>
      </c>
      <c r="J63" s="8">
        <f t="shared" si="24"/>
        <v>0.8545577945756152</v>
      </c>
      <c r="K63" s="8">
        <f t="shared" si="24"/>
        <v>0.86710472531996241</v>
      </c>
      <c r="L63" s="8">
        <f t="shared" si="24"/>
        <v>0.79742257563362218</v>
      </c>
      <c r="M63" s="8">
        <f t="shared" si="24"/>
        <v>0.95520297894080863</v>
      </c>
      <c r="N63" s="8">
        <f t="shared" si="24"/>
        <v>0.80673306726557059</v>
      </c>
      <c r="O63" s="8">
        <f t="shared" si="24"/>
        <v>0.97529715242068005</v>
      </c>
      <c r="P63" s="8">
        <f t="shared" si="24"/>
        <v>1</v>
      </c>
      <c r="Q63" s="8">
        <f t="shared" si="24"/>
        <v>0.5734250429283565</v>
      </c>
      <c r="R63" s="8">
        <f t="shared" si="24"/>
        <v>0.92966310892347459</v>
      </c>
      <c r="S63" s="8">
        <f t="shared" si="24"/>
        <v>0.9682592471341015</v>
      </c>
      <c r="T63" s="8">
        <f t="shared" si="24"/>
        <v>0.95079540122091366</v>
      </c>
      <c r="U63" s="8">
        <f t="shared" si="24"/>
        <v>0.92514785505763286</v>
      </c>
    </row>
    <row r="64" spans="1:25" x14ac:dyDescent="0.25">
      <c r="A64" t="s">
        <v>31</v>
      </c>
      <c r="B64" s="9">
        <f>SUMIFS(B92:B107,B2:B17,"FALSE")*10000</f>
        <v>-178.14656788389698</v>
      </c>
      <c r="C64" s="9">
        <f t="shared" ref="C64:U64" si="25">SUMIFS(C92:C107,C2:C17,"FALSE")*10000</f>
        <v>-50.554061931305029</v>
      </c>
      <c r="D64" s="9">
        <f t="shared" si="25"/>
        <v>-239.91309966537901</v>
      </c>
      <c r="E64" s="9">
        <f t="shared" si="25"/>
        <v>-140.58849047279497</v>
      </c>
      <c r="F64" s="9">
        <f t="shared" si="25"/>
        <v>-141.08729850797093</v>
      </c>
      <c r="G64" s="9">
        <f t="shared" si="25"/>
        <v>-181.69786953315003</v>
      </c>
      <c r="H64" s="9">
        <f t="shared" si="25"/>
        <v>51.538765131332184</v>
      </c>
      <c r="I64" s="9">
        <f t="shared" si="25"/>
        <v>-192.50932938619806</v>
      </c>
      <c r="J64" s="9">
        <f t="shared" si="25"/>
        <v>-77.639059606477915</v>
      </c>
      <c r="K64" s="9">
        <f t="shared" si="25"/>
        <v>-217.35086037176103</v>
      </c>
      <c r="L64" s="9">
        <f t="shared" si="25"/>
        <v>-136.52323285775896</v>
      </c>
      <c r="M64" s="9">
        <f t="shared" si="25"/>
        <v>-77.195916611839039</v>
      </c>
      <c r="N64" s="9">
        <f t="shared" si="25"/>
        <v>-85.493855564031946</v>
      </c>
      <c r="O64" s="9">
        <f t="shared" si="25"/>
        <v>-182.213717634609</v>
      </c>
      <c r="P64" s="9">
        <f t="shared" si="25"/>
        <v>-146.58869782532196</v>
      </c>
      <c r="Q64" s="9">
        <f t="shared" si="25"/>
        <v>-150.63571139395501</v>
      </c>
      <c r="R64" s="9">
        <f t="shared" si="25"/>
        <v>-135.53424642389899</v>
      </c>
      <c r="S64" s="9">
        <f t="shared" si="25"/>
        <v>-355.20510041400081</v>
      </c>
      <c r="T64" s="9">
        <f t="shared" si="25"/>
        <v>-221.77438072000712</v>
      </c>
      <c r="U64" s="9">
        <f t="shared" si="25"/>
        <v>-109.86290893509693</v>
      </c>
    </row>
    <row r="65" spans="1:27" x14ac:dyDescent="0.25">
      <c r="A65" t="s">
        <v>32</v>
      </c>
      <c r="B65" s="9">
        <f>(B89-B73)*10000</f>
        <v>-178.14656788389698</v>
      </c>
      <c r="C65" s="9">
        <f t="shared" ref="C65:U65" si="26">(C89-C73)*10000</f>
        <v>-68.271064504612028</v>
      </c>
      <c r="D65" s="9">
        <f t="shared" si="26"/>
        <v>-202.98538455224107</v>
      </c>
      <c r="E65" s="9">
        <f t="shared" si="26"/>
        <v>-139.16562175644799</v>
      </c>
      <c r="F65" s="9">
        <f t="shared" si="26"/>
        <v>-199.84911475726904</v>
      </c>
      <c r="G65" s="9">
        <f t="shared" si="26"/>
        <v>-130.57904555727598</v>
      </c>
      <c r="H65" s="9">
        <f t="shared" si="26"/>
        <v>-97.627507828047939</v>
      </c>
      <c r="I65" s="9">
        <f t="shared" si="26"/>
        <v>-222.189975890911</v>
      </c>
      <c r="J65" s="9">
        <f t="shared" si="26"/>
        <v>-111.51404258248205</v>
      </c>
      <c r="K65" s="9">
        <f t="shared" si="26"/>
        <v>-140.773410779328</v>
      </c>
      <c r="L65" s="9">
        <f t="shared" si="26"/>
        <v>-168.69031504500697</v>
      </c>
      <c r="M65" s="9">
        <f t="shared" si="26"/>
        <v>-95.450621216791049</v>
      </c>
      <c r="N65" s="9">
        <f t="shared" si="26"/>
        <v>-151.83396132125395</v>
      </c>
      <c r="O65" s="9">
        <f t="shared" si="26"/>
        <v>-142.74222780229502</v>
      </c>
      <c r="P65" s="9">
        <f t="shared" si="26"/>
        <v>-47.873672845437987</v>
      </c>
      <c r="Q65" s="9">
        <f t="shared" si="26"/>
        <v>-97.260402526484981</v>
      </c>
      <c r="R65" s="9">
        <f t="shared" si="26"/>
        <v>-144.84810780144505</v>
      </c>
      <c r="S65" s="9">
        <f t="shared" si="26"/>
        <v>-137.15860995308694</v>
      </c>
      <c r="T65" s="9">
        <f t="shared" si="26"/>
        <v>-154.59462416392705</v>
      </c>
      <c r="U65" s="9">
        <f t="shared" si="26"/>
        <v>-102.41120324260895</v>
      </c>
    </row>
    <row r="66" spans="1:27" x14ac:dyDescent="0.25">
      <c r="A66" t="s">
        <v>33</v>
      </c>
      <c r="B66" s="1">
        <f>B64/(B65)-1</f>
        <v>0</v>
      </c>
      <c r="C66" s="1">
        <f t="shared" ref="C66:U66" si="27">C64/(C65)-1</f>
        <v>-0.25950968689099807</v>
      </c>
      <c r="D66" s="1">
        <f t="shared" si="27"/>
        <v>0.18192302462857413</v>
      </c>
      <c r="E66" s="1">
        <f t="shared" si="27"/>
        <v>1.0224283112370447E-2</v>
      </c>
      <c r="F66" s="1">
        <f t="shared" si="27"/>
        <v>-0.2940309058695032</v>
      </c>
      <c r="G66" s="1">
        <f t="shared" si="27"/>
        <v>0.39147800290400925</v>
      </c>
      <c r="H66" s="1">
        <f t="shared" si="27"/>
        <v>-1.5279123300177631</v>
      </c>
      <c r="I66" s="1">
        <f t="shared" si="27"/>
        <v>-0.13358229319618498</v>
      </c>
      <c r="J66" s="1">
        <f t="shared" si="27"/>
        <v>-0.30377324856596688</v>
      </c>
      <c r="K66" s="1">
        <f t="shared" si="27"/>
        <v>0.54397665843639631</v>
      </c>
      <c r="L66" s="1">
        <f t="shared" si="27"/>
        <v>-0.19068719018436686</v>
      </c>
      <c r="M66" s="1">
        <f t="shared" si="27"/>
        <v>-0.19124762492107028</v>
      </c>
      <c r="N66" s="1">
        <f t="shared" si="27"/>
        <v>-0.43692534384226467</v>
      </c>
      <c r="O66" s="1">
        <f t="shared" si="27"/>
        <v>0.27652286530783265</v>
      </c>
      <c r="P66" s="1">
        <f t="shared" si="27"/>
        <v>2.0619897975780814</v>
      </c>
      <c r="Q66" s="1">
        <f t="shared" si="27"/>
        <v>0.54878766158648573</v>
      </c>
      <c r="R66" s="1">
        <f t="shared" si="27"/>
        <v>-6.4300884001283087E-2</v>
      </c>
      <c r="S66" s="1">
        <f t="shared" si="27"/>
        <v>1.5897397220305267</v>
      </c>
      <c r="T66" s="1">
        <f t="shared" si="27"/>
        <v>0.43455428621402037</v>
      </c>
      <c r="U66" s="1">
        <f t="shared" si="27"/>
        <v>7.2762602689425693E-2</v>
      </c>
      <c r="V66" s="1">
        <f>AVERAGE(B66:U66)</f>
        <v>0.13549946984991607</v>
      </c>
      <c r="X66" t="s">
        <v>0</v>
      </c>
      <c r="Y66" s="6">
        <v>6.56853648392203E-2</v>
      </c>
      <c r="Z66" s="6">
        <v>-0.15043889737609928</v>
      </c>
    </row>
    <row r="67" spans="1:27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X67" t="s">
        <v>1</v>
      </c>
      <c r="Y67" s="6">
        <v>5.8234567197658002E-2</v>
      </c>
      <c r="Z67" s="6">
        <v>-0.46820538179404803</v>
      </c>
    </row>
    <row r="68" spans="1:27" x14ac:dyDescent="0.25">
      <c r="A68" s="2" t="s">
        <v>20</v>
      </c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2" t="s">
        <v>5</v>
      </c>
      <c r="H68" s="2" t="s">
        <v>19</v>
      </c>
      <c r="I68" s="2" t="s">
        <v>6</v>
      </c>
      <c r="J68" s="2" t="s">
        <v>7</v>
      </c>
      <c r="K68" s="2" t="s">
        <v>8</v>
      </c>
      <c r="L68" s="2" t="s">
        <v>9</v>
      </c>
      <c r="M68" s="2" t="s">
        <v>10</v>
      </c>
      <c r="N68" s="2" t="s">
        <v>11</v>
      </c>
      <c r="O68" s="2" t="s">
        <v>12</v>
      </c>
      <c r="P68" s="2" t="s">
        <v>13</v>
      </c>
      <c r="Q68" s="2" t="s">
        <v>14</v>
      </c>
      <c r="R68" s="2" t="s">
        <v>15</v>
      </c>
      <c r="S68" s="2" t="s">
        <v>16</v>
      </c>
      <c r="T68" s="2" t="s">
        <v>17</v>
      </c>
      <c r="U68" s="2" t="s">
        <v>18</v>
      </c>
      <c r="X68" t="s">
        <v>2</v>
      </c>
      <c r="Y68" s="6">
        <v>6.4366622098576104E-2</v>
      </c>
      <c r="Z68" s="6">
        <v>0.18192302462857413</v>
      </c>
    </row>
    <row r="69" spans="1:27" x14ac:dyDescent="0.25">
      <c r="A69" s="3"/>
      <c r="X69" t="s">
        <v>3</v>
      </c>
      <c r="Y69" s="6">
        <v>6.44981918732635E-2</v>
      </c>
      <c r="Z69" s="6">
        <v>-0.34744173154658209</v>
      </c>
    </row>
    <row r="70" spans="1:27" x14ac:dyDescent="0.25">
      <c r="A70" s="3"/>
      <c r="X70" t="s">
        <v>4</v>
      </c>
      <c r="Y70" s="6">
        <v>6.6130509136852006E-2</v>
      </c>
      <c r="Z70" s="6">
        <v>0.21229523654162064</v>
      </c>
    </row>
    <row r="71" spans="1:27" x14ac:dyDescent="0.25">
      <c r="A71" s="3"/>
      <c r="X71" t="s">
        <v>5</v>
      </c>
      <c r="Y71" s="6">
        <v>5.6590900744514998E-2</v>
      </c>
      <c r="Z71" s="6">
        <v>0.39147800290400925</v>
      </c>
    </row>
    <row r="72" spans="1:27" x14ac:dyDescent="0.25">
      <c r="A72" s="3" t="s">
        <v>36</v>
      </c>
      <c r="B72" t="s">
        <v>0</v>
      </c>
      <c r="C72" t="s">
        <v>1</v>
      </c>
      <c r="D72" t="s">
        <v>2</v>
      </c>
      <c r="E72" t="s">
        <v>3</v>
      </c>
      <c r="F72" t="s">
        <v>4</v>
      </c>
      <c r="G72" t="s">
        <v>5</v>
      </c>
      <c r="H72" t="s">
        <v>19</v>
      </c>
      <c r="I72" t="s">
        <v>6</v>
      </c>
      <c r="J72" t="s">
        <v>7</v>
      </c>
      <c r="K72" t="s">
        <v>8</v>
      </c>
      <c r="L72" t="s">
        <v>9</v>
      </c>
      <c r="M72" t="s">
        <v>10</v>
      </c>
      <c r="N72" t="s">
        <v>11</v>
      </c>
      <c r="O72" t="s">
        <v>12</v>
      </c>
      <c r="P72" t="s">
        <v>13</v>
      </c>
      <c r="Q72" t="s">
        <v>14</v>
      </c>
      <c r="R72" t="s">
        <v>15</v>
      </c>
      <c r="S72" t="s">
        <v>16</v>
      </c>
      <c r="T72" t="s">
        <v>17</v>
      </c>
      <c r="U72" t="s">
        <v>18</v>
      </c>
      <c r="X72" t="s">
        <v>19</v>
      </c>
      <c r="Y72" s="6">
        <v>6.4546459226739294E-2</v>
      </c>
      <c r="Z72" s="6">
        <v>1.371420243572647</v>
      </c>
      <c r="AA72" t="s">
        <v>34</v>
      </c>
    </row>
    <row r="73" spans="1:27" x14ac:dyDescent="0.25">
      <c r="A73" s="3">
        <v>2005</v>
      </c>
      <c r="B73" s="1">
        <v>6.56853648392203E-2</v>
      </c>
      <c r="C73" s="1">
        <v>5.8234567197658002E-2</v>
      </c>
      <c r="D73" s="1">
        <v>6.4366622098576104E-2</v>
      </c>
      <c r="E73" s="1">
        <v>6.44981918732635E-2</v>
      </c>
      <c r="F73" s="1">
        <v>6.6130509136852006E-2</v>
      </c>
      <c r="G73" s="1">
        <v>5.6590900744514998E-2</v>
      </c>
      <c r="H73" s="1">
        <v>6.4546459226739294E-2</v>
      </c>
      <c r="I73" s="1">
        <v>7.14931804494124E-2</v>
      </c>
      <c r="J73" s="1">
        <v>5.4218996551731402E-2</v>
      </c>
      <c r="K73" s="1">
        <v>6.1021976384384398E-2</v>
      </c>
      <c r="L73" s="1">
        <v>6.44199395766646E-2</v>
      </c>
      <c r="M73" s="1">
        <v>5.6300580220185102E-2</v>
      </c>
      <c r="N73" s="1">
        <v>6.4974313343064097E-2</v>
      </c>
      <c r="O73" s="1">
        <v>5.7788216139723701E-2</v>
      </c>
      <c r="P73" s="1">
        <v>4.7407207633789097E-2</v>
      </c>
      <c r="Q73" s="1">
        <v>4.9381859630104601E-2</v>
      </c>
      <c r="R73" s="1">
        <v>5.6465367791983002E-2</v>
      </c>
      <c r="S73" s="1">
        <v>6.7071548821548796E-2</v>
      </c>
      <c r="T73" s="1">
        <v>6.3319946257295104E-2</v>
      </c>
      <c r="U73" s="1">
        <v>5.7079610448183798E-2</v>
      </c>
      <c r="X73" t="s">
        <v>6</v>
      </c>
      <c r="Y73" s="6">
        <v>7.14931804494124E-2</v>
      </c>
      <c r="Z73" s="6">
        <v>-0.46140809794129778</v>
      </c>
    </row>
    <row r="74" spans="1:27" x14ac:dyDescent="0.25">
      <c r="A74" s="3">
        <v>2006</v>
      </c>
      <c r="B74" s="1">
        <v>6.4062716943976694E-2</v>
      </c>
      <c r="C74" s="1">
        <v>5.7049783052248899E-2</v>
      </c>
      <c r="D74" s="1">
        <v>5.8616682048522301E-2</v>
      </c>
      <c r="E74" s="1">
        <v>6.0708858895924402E-2</v>
      </c>
      <c r="F74" s="1">
        <v>6.9275815324419607E-2</v>
      </c>
      <c r="G74" s="1">
        <v>5.7548347456255103E-2</v>
      </c>
      <c r="H74" s="1">
        <v>7.3208113375948E-2</v>
      </c>
      <c r="I74" s="1">
        <v>7.1401031906039594E-2</v>
      </c>
      <c r="J74" s="1">
        <v>5.2418874373666297E-2</v>
      </c>
      <c r="K74" s="1">
        <v>5.07077292540501E-2</v>
      </c>
      <c r="L74" s="1">
        <v>5.7918441211551798E-2</v>
      </c>
      <c r="M74" s="1">
        <v>4.3180006562010702E-2</v>
      </c>
      <c r="N74" s="1">
        <v>6.3549481714481701E-2</v>
      </c>
      <c r="O74" s="1">
        <v>5.5331642416348401E-2</v>
      </c>
      <c r="P74" s="1">
        <v>4.8778895855637001E-2</v>
      </c>
      <c r="Q74" s="1">
        <v>4.8397387696483697E-2</v>
      </c>
      <c r="R74" s="1">
        <v>5.4331939273940602E-2</v>
      </c>
      <c r="S74" s="1">
        <v>7.5563850541390698E-2</v>
      </c>
      <c r="T74" s="1">
        <v>5.9791116212407999E-2</v>
      </c>
      <c r="U74" s="1">
        <v>5.9893916237402103E-2</v>
      </c>
      <c r="X74" t="s">
        <v>7</v>
      </c>
      <c r="Y74" s="6">
        <v>5.4218996551731402E-2</v>
      </c>
      <c r="Z74" s="6">
        <v>0.2749965979407889</v>
      </c>
    </row>
    <row r="75" spans="1:27" x14ac:dyDescent="0.25">
      <c r="A75" s="3">
        <v>2007</v>
      </c>
      <c r="B75" s="1">
        <v>6.0566387143188301E-2</v>
      </c>
      <c r="C75" s="1">
        <v>6.0863043144703803E-2</v>
      </c>
      <c r="D75" s="1">
        <v>6.1892897439228302E-2</v>
      </c>
      <c r="E75" s="1">
        <v>5.9332828102566501E-2</v>
      </c>
      <c r="F75" s="1">
        <v>6.8389759194179306E-2</v>
      </c>
      <c r="G75" s="1">
        <v>5.7879911939626001E-2</v>
      </c>
      <c r="H75" s="1">
        <v>6.9839038081795396E-2</v>
      </c>
      <c r="I75" s="1">
        <v>6.7596324002377098E-2</v>
      </c>
      <c r="J75" s="1">
        <v>5.1539482625963903E-2</v>
      </c>
      <c r="K75" s="1">
        <v>6.1967663450783E-2</v>
      </c>
      <c r="L75" s="1">
        <v>6.5393851362324701E-2</v>
      </c>
      <c r="M75" s="1">
        <v>5.3347048109049902E-2</v>
      </c>
      <c r="N75" s="1">
        <v>5.9273566497691901E-2</v>
      </c>
      <c r="O75" s="1">
        <v>5.5438838252944503E-2</v>
      </c>
      <c r="P75" s="1">
        <v>5.3321465082393299E-2</v>
      </c>
      <c r="Q75" s="1">
        <v>5.5223535897967503E-2</v>
      </c>
      <c r="R75" s="1">
        <v>5.3914937952950298E-2</v>
      </c>
      <c r="S75" s="1">
        <v>6.9322215912326707E-2</v>
      </c>
      <c r="T75" s="1">
        <v>6.1866484435555501E-2</v>
      </c>
      <c r="U75" s="1">
        <v>5.6550714743074902E-2</v>
      </c>
      <c r="X75" t="s">
        <v>8</v>
      </c>
      <c r="Y75" s="6">
        <v>6.1021976384384398E-2</v>
      </c>
      <c r="Z75" s="6">
        <v>0.54397665843639631</v>
      </c>
    </row>
    <row r="76" spans="1:27" x14ac:dyDescent="0.25">
      <c r="A76" s="3">
        <v>2008</v>
      </c>
      <c r="B76" s="1">
        <v>6.3759446412793103E-2</v>
      </c>
      <c r="C76" s="1">
        <v>6.2335749564206899E-2</v>
      </c>
      <c r="D76" s="1">
        <v>5.3028357988047801E-2</v>
      </c>
      <c r="E76" s="1">
        <v>6.3522802037845702E-2</v>
      </c>
      <c r="F76" s="1">
        <v>7.6778262951622794E-2</v>
      </c>
      <c r="G76" s="1">
        <v>6.6537145351374893E-2</v>
      </c>
      <c r="H76" s="1">
        <v>8.7507053072625698E-2</v>
      </c>
      <c r="I76" s="1">
        <v>6.7933832479762105E-2</v>
      </c>
      <c r="J76" s="1">
        <v>5.5713123622520497E-2</v>
      </c>
      <c r="K76" s="1">
        <v>7.5843589743589707E-2</v>
      </c>
      <c r="L76" s="1">
        <v>6.7836208125445496E-2</v>
      </c>
      <c r="M76" s="1">
        <v>5.9807590153335602E-2</v>
      </c>
      <c r="N76" s="1">
        <v>6.6658406095134098E-2</v>
      </c>
      <c r="O76" s="1">
        <v>6.0159716535433103E-2</v>
      </c>
      <c r="P76" s="1">
        <v>5.6710400000000001E-2</v>
      </c>
      <c r="Q76" s="1">
        <v>4.5199792782738099E-2</v>
      </c>
      <c r="R76" s="1">
        <v>5.5215785425879599E-2</v>
      </c>
      <c r="S76" s="1">
        <v>9.1729402390438294E-2</v>
      </c>
      <c r="T76" s="1">
        <v>7.0095081967213105E-2</v>
      </c>
      <c r="U76" s="1">
        <v>5.8980217508993397E-2</v>
      </c>
      <c r="X76" t="s">
        <v>9</v>
      </c>
      <c r="Y76" s="6">
        <v>6.44199395766646E-2</v>
      </c>
      <c r="Z76" s="6">
        <v>0.34969363196100733</v>
      </c>
    </row>
    <row r="77" spans="1:27" x14ac:dyDescent="0.25">
      <c r="A77" s="3">
        <v>2009</v>
      </c>
      <c r="B77" s="1">
        <v>7.1441857886413093E-2</v>
      </c>
      <c r="C77" s="1">
        <v>7.0671020097049203E-2</v>
      </c>
      <c r="D77" s="1">
        <v>6.0772561812579402E-2</v>
      </c>
      <c r="E77" s="1">
        <v>6.6454118273957599E-2</v>
      </c>
      <c r="F77" s="1">
        <v>7.5787054079696395E-2</v>
      </c>
      <c r="G77" s="1">
        <v>7.30910470104634E-2</v>
      </c>
      <c r="H77" s="1">
        <v>8.4341598360655703E-2</v>
      </c>
      <c r="I77" s="1">
        <v>7.4918568616367004E-2</v>
      </c>
      <c r="J77" s="1">
        <v>6.3406236845842207E-2</v>
      </c>
      <c r="K77" s="1">
        <v>7.9725976003018895E-2</v>
      </c>
      <c r="L77" s="1">
        <v>6.6143721633888097E-2</v>
      </c>
      <c r="M77" s="1">
        <v>6.5564001330466207E-2</v>
      </c>
      <c r="N77" s="1">
        <v>7.3421927588254401E-2</v>
      </c>
      <c r="O77" s="1">
        <v>7.2336911299830803E-2</v>
      </c>
      <c r="P77" s="1">
        <v>6.6581902497988399E-2</v>
      </c>
      <c r="Q77" s="1">
        <v>4.4004520964539003E-2</v>
      </c>
      <c r="R77" s="1">
        <v>6.3314856569200106E-2</v>
      </c>
      <c r="S77" s="1">
        <v>7.5380789754535799E-2</v>
      </c>
      <c r="T77" s="1">
        <v>7.3056542372881395E-2</v>
      </c>
      <c r="U77" s="1">
        <v>6.6536825836332095E-2</v>
      </c>
      <c r="X77" t="s">
        <v>10</v>
      </c>
      <c r="Y77" s="6">
        <v>5.6300580220185102E-2</v>
      </c>
      <c r="Z77" s="6">
        <v>0.43028258040770084</v>
      </c>
    </row>
    <row r="78" spans="1:27" x14ac:dyDescent="0.25">
      <c r="A78" s="3">
        <v>2010</v>
      </c>
      <c r="B78" s="1">
        <v>6.92673318128251E-2</v>
      </c>
      <c r="C78" s="1">
        <v>6.6747521109910293E-2</v>
      </c>
      <c r="D78" s="1">
        <v>6.4960977097766201E-2</v>
      </c>
      <c r="E78" s="1">
        <v>6.4227030464140203E-2</v>
      </c>
      <c r="F78" s="1">
        <v>6.4007028683081293E-2</v>
      </c>
      <c r="G78" s="1">
        <v>6.1534715090922898E-2</v>
      </c>
      <c r="H78" s="1">
        <v>9.67728858768407E-2</v>
      </c>
      <c r="I78" s="1">
        <v>6.6777299695643499E-2</v>
      </c>
      <c r="J78" s="1">
        <v>6.2464029935360897E-2</v>
      </c>
      <c r="K78" s="1">
        <v>7.2656768819283193E-2</v>
      </c>
      <c r="L78" s="1">
        <v>6.7292242264721594E-2</v>
      </c>
      <c r="M78" s="1">
        <v>6.24505638143057E-2</v>
      </c>
      <c r="N78" s="1">
        <v>6.0438797973839602E-2</v>
      </c>
      <c r="O78" s="1">
        <v>6.0565148171553902E-2</v>
      </c>
      <c r="P78" s="1">
        <v>6.1807482317204301E-2</v>
      </c>
      <c r="Q78" s="1">
        <v>5.6819127444748901E-2</v>
      </c>
      <c r="R78" s="1">
        <v>6.0785660776340102E-2</v>
      </c>
      <c r="S78" s="1">
        <v>6.8946343473142005E-2</v>
      </c>
      <c r="T78" s="1">
        <v>7.2496768645307005E-2</v>
      </c>
      <c r="U78" s="1">
        <v>6.17983841921989E-2</v>
      </c>
      <c r="X78" t="s">
        <v>11</v>
      </c>
      <c r="Y78" s="6">
        <v>6.4974313343064097E-2</v>
      </c>
      <c r="Z78" s="6">
        <v>-0.16287492973259632</v>
      </c>
    </row>
    <row r="79" spans="1:27" x14ac:dyDescent="0.25">
      <c r="A79" s="3">
        <v>2011</v>
      </c>
      <c r="B79" s="1">
        <v>6.6598040603294897E-2</v>
      </c>
      <c r="C79" s="1">
        <v>6.1538834371837201E-2</v>
      </c>
      <c r="D79" s="1">
        <v>5.6980533442798999E-2</v>
      </c>
      <c r="E79" s="1">
        <v>6.4354463065084105E-2</v>
      </c>
      <c r="F79" s="1">
        <v>6.3260180596737395E-2</v>
      </c>
      <c r="G79" s="1">
        <v>5.8291734795441502E-2</v>
      </c>
      <c r="H79" s="1">
        <v>7.8796806427469099E-2</v>
      </c>
      <c r="I79" s="1">
        <v>6.0123615067188101E-2</v>
      </c>
      <c r="J79" s="1">
        <v>5.7299526237451201E-2</v>
      </c>
      <c r="K79" s="1">
        <v>6.8768557529170896E-2</v>
      </c>
      <c r="L79" s="1">
        <v>6.4202422721794397E-2</v>
      </c>
      <c r="M79" s="1">
        <v>5.4039493226300299E-2</v>
      </c>
      <c r="N79" s="1">
        <v>6.70551993964036E-2</v>
      </c>
      <c r="O79" s="1">
        <v>6.0404000088598003E-2</v>
      </c>
      <c r="P79" s="1">
        <v>5.5812261096870902E-2</v>
      </c>
      <c r="Q79" s="1">
        <v>5.60261345104167E-2</v>
      </c>
      <c r="R79" s="1">
        <v>5.5372788266156998E-2</v>
      </c>
      <c r="S79" s="1">
        <v>6.9137819994117694E-2</v>
      </c>
      <c r="T79" s="1">
        <v>6.8753044954560694E-2</v>
      </c>
      <c r="U79" s="1">
        <v>5.8613415713973598E-2</v>
      </c>
      <c r="X79" t="s">
        <v>12</v>
      </c>
      <c r="Y79" s="6">
        <v>5.7788216139723701E-2</v>
      </c>
      <c r="Z79" s="6">
        <v>0.72724984860304231</v>
      </c>
    </row>
    <row r="80" spans="1:27" x14ac:dyDescent="0.25">
      <c r="A80" s="3">
        <v>2012</v>
      </c>
      <c r="B80" s="1">
        <v>6.2893490484839401E-2</v>
      </c>
      <c r="C80" s="1">
        <v>6.0401926336820698E-2</v>
      </c>
      <c r="D80" s="1">
        <v>5.2882371167753198E-2</v>
      </c>
      <c r="E80" s="1">
        <v>5.9863341932541898E-2</v>
      </c>
      <c r="F80" s="1">
        <v>6.4014544662742201E-2</v>
      </c>
      <c r="G80" s="1">
        <v>5.93195606299581E-2</v>
      </c>
      <c r="H80" s="1">
        <v>8.0677228562061207E-2</v>
      </c>
      <c r="I80" s="1">
        <v>6.6682529105492203E-2</v>
      </c>
      <c r="J80" s="1">
        <v>5.4984484874147102E-2</v>
      </c>
      <c r="K80" s="1">
        <v>6.0727258797645498E-2</v>
      </c>
      <c r="L80" s="1">
        <v>6.22877039793516E-2</v>
      </c>
      <c r="M80" s="1">
        <v>5.2869073395555001E-2</v>
      </c>
      <c r="N80" s="1">
        <v>6.0380246573898698E-2</v>
      </c>
      <c r="O80" s="1">
        <v>6.04459703240776E-2</v>
      </c>
      <c r="P80" s="1">
        <v>5.2815544719693602E-2</v>
      </c>
      <c r="Q80" s="1">
        <v>4.9150526414263103E-2</v>
      </c>
      <c r="R80" s="1">
        <v>5.1758556063510999E-2</v>
      </c>
      <c r="S80" s="1">
        <v>6.9018493926817498E-2</v>
      </c>
      <c r="T80" s="1">
        <v>6.42223635904762E-2</v>
      </c>
      <c r="U80" s="1">
        <v>5.6885440454410602E-2</v>
      </c>
      <c r="X80" t="s">
        <v>13</v>
      </c>
      <c r="Y80" s="6">
        <v>4.7407207633789097E-2</v>
      </c>
      <c r="Z80" s="6">
        <v>2.8178955976730382</v>
      </c>
      <c r="AA80" t="s">
        <v>34</v>
      </c>
    </row>
    <row r="81" spans="1:27" x14ac:dyDescent="0.25">
      <c r="A81" s="3">
        <v>2013</v>
      </c>
      <c r="B81" s="1">
        <v>6.6117208940599401E-2</v>
      </c>
      <c r="C81" s="1">
        <v>6.0833773204799699E-2</v>
      </c>
      <c r="D81" s="1">
        <v>5.5690177623474599E-2</v>
      </c>
      <c r="E81" s="1">
        <v>6.2188524657231799E-2</v>
      </c>
      <c r="F81" s="1">
        <v>6.4123820923874003E-2</v>
      </c>
      <c r="G81" s="1">
        <v>6.07397205064562E-2</v>
      </c>
      <c r="H81" s="1">
        <v>7.6374748748685606E-2</v>
      </c>
      <c r="I81" s="1">
        <v>6.9483703354398602E-2</v>
      </c>
      <c r="J81" s="1">
        <v>5.29805085665285E-2</v>
      </c>
      <c r="K81" s="1">
        <v>5.0902852652561198E-2</v>
      </c>
      <c r="L81" s="1">
        <v>6.1414609721620099E-2</v>
      </c>
      <c r="M81" s="1">
        <v>4.6893229426720799E-2</v>
      </c>
      <c r="N81" s="1">
        <v>5.9667507915659099E-2</v>
      </c>
      <c r="O81" s="1">
        <v>5.8629841196553401E-2</v>
      </c>
      <c r="P81" s="1">
        <v>5.6787499538300298E-2</v>
      </c>
      <c r="Q81" s="1">
        <v>4.5244788829335497E-2</v>
      </c>
      <c r="R81" s="1">
        <v>5.1286166401753402E-2</v>
      </c>
      <c r="S81" s="1">
        <v>6.7416623524961805E-2</v>
      </c>
      <c r="T81" s="1">
        <v>6.5870714582313195E-2</v>
      </c>
      <c r="U81" s="1">
        <v>5.6753917715180499E-2</v>
      </c>
      <c r="X81" t="s">
        <v>14</v>
      </c>
      <c r="Y81" s="6">
        <v>4.9381859630104601E-2</v>
      </c>
      <c r="Z81" s="6">
        <v>0.35829243169097102</v>
      </c>
    </row>
    <row r="82" spans="1:27" x14ac:dyDescent="0.25">
      <c r="A82" s="3">
        <v>2014</v>
      </c>
      <c r="B82" s="1">
        <v>6.1976508860696097E-2</v>
      </c>
      <c r="C82" s="1">
        <v>5.68080910954082E-2</v>
      </c>
      <c r="D82" s="1">
        <v>5.1652646647126897E-2</v>
      </c>
      <c r="E82" s="1">
        <v>5.8499633992259298E-2</v>
      </c>
      <c r="F82" s="1">
        <v>6.1932543035691498E-2</v>
      </c>
      <c r="G82" s="1">
        <v>5.6375212702393103E-2</v>
      </c>
      <c r="H82" s="1">
        <v>7.6313219436533297E-2</v>
      </c>
      <c r="I82" s="1">
        <v>6.4965932888746594E-2</v>
      </c>
      <c r="J82" s="1">
        <v>5.2421485200886297E-2</v>
      </c>
      <c r="K82" s="1">
        <v>6.0150057948778299E-2</v>
      </c>
      <c r="L82" s="1">
        <v>5.8267747233672298E-2</v>
      </c>
      <c r="M82" s="1">
        <v>4.8171589945770699E-2</v>
      </c>
      <c r="N82" s="1">
        <v>6.0261188179787498E-2</v>
      </c>
      <c r="O82" s="1">
        <v>5.7856111897296197E-2</v>
      </c>
      <c r="P82" s="1">
        <v>5.1157276841113701E-2</v>
      </c>
      <c r="Q82" s="1">
        <v>4.2033994708209399E-2</v>
      </c>
      <c r="R82" s="1">
        <v>5.2130735489726E-2</v>
      </c>
      <c r="S82" s="1">
        <v>6.8361031885635401E-2</v>
      </c>
      <c r="T82" s="1">
        <v>6.6198302040608795E-2</v>
      </c>
      <c r="U82" s="1">
        <v>5.60952170186916E-2</v>
      </c>
      <c r="X82" t="s">
        <v>15</v>
      </c>
      <c r="Y82" s="6">
        <v>5.6465367791983002E-2</v>
      </c>
      <c r="Z82" s="6">
        <v>-9.3819237638901432E-2</v>
      </c>
    </row>
    <row r="83" spans="1:27" x14ac:dyDescent="0.25">
      <c r="A83" s="3">
        <v>2015</v>
      </c>
      <c r="B83" s="1">
        <v>6.0914981951100101E-2</v>
      </c>
      <c r="C83" s="1">
        <v>5.8452303671306702E-2</v>
      </c>
      <c r="D83" s="1">
        <v>4.9664687852601599E-2</v>
      </c>
      <c r="E83" s="1">
        <v>5.9489386270839197E-2</v>
      </c>
      <c r="F83" s="1">
        <v>5.9447883049933301E-2</v>
      </c>
      <c r="G83" s="1">
        <v>5.7018078340432099E-2</v>
      </c>
      <c r="H83" s="1">
        <v>6.9253260109880296E-2</v>
      </c>
      <c r="I83" s="1">
        <v>6.3432565145710204E-2</v>
      </c>
      <c r="J83" s="1">
        <v>4.71687975363368E-2</v>
      </c>
      <c r="K83" s="1">
        <v>5.4456411625081899E-2</v>
      </c>
      <c r="L83" s="1">
        <v>5.77054291558785E-2</v>
      </c>
      <c r="M83" s="1">
        <v>4.6240770941924102E-2</v>
      </c>
      <c r="N83" s="1">
        <v>5.7624749997403399E-2</v>
      </c>
      <c r="O83" s="1">
        <v>5.6833572788003703E-2</v>
      </c>
      <c r="P83" s="1">
        <v>4.9546762227606803E-2</v>
      </c>
      <c r="Q83" s="1">
        <v>4.2628648341884998E-2</v>
      </c>
      <c r="R83" s="1">
        <v>5.0127061188728901E-2</v>
      </c>
      <c r="S83" s="1">
        <v>6.8265005230373904E-2</v>
      </c>
      <c r="T83" s="1">
        <v>5.9885043191579702E-2</v>
      </c>
      <c r="U83" s="1">
        <v>5.4728025813493897E-2</v>
      </c>
      <c r="X83" t="s">
        <v>16</v>
      </c>
      <c r="Y83" s="6">
        <v>6.7071548821548796E-2</v>
      </c>
      <c r="Z83" s="6">
        <v>1.6585949226625996</v>
      </c>
      <c r="AA83" t="s">
        <v>34</v>
      </c>
    </row>
    <row r="84" spans="1:27" x14ac:dyDescent="0.25">
      <c r="A84" s="3">
        <v>2016</v>
      </c>
      <c r="B84" s="1">
        <v>5.7990135318452901E-2</v>
      </c>
      <c r="C84" s="1">
        <v>5.7778221267284199E-2</v>
      </c>
      <c r="D84" s="1">
        <v>5.0456115719692302E-2</v>
      </c>
      <c r="E84" s="1">
        <v>5.69373647025068E-2</v>
      </c>
      <c r="F84" s="1">
        <v>5.7913320950806202E-2</v>
      </c>
      <c r="G84" s="1">
        <v>5.5758928492756502E-2</v>
      </c>
      <c r="H84" s="1">
        <v>6.9993685425742594E-2</v>
      </c>
      <c r="I84" s="1">
        <v>6.1895248205851197E-2</v>
      </c>
      <c r="J84" s="1">
        <v>4.5458495647867803E-2</v>
      </c>
      <c r="K84" s="1">
        <v>5.3169592532797599E-2</v>
      </c>
      <c r="L84" s="1">
        <v>5.4888494809517303E-2</v>
      </c>
      <c r="M84" s="1">
        <v>4.4363995318142897E-2</v>
      </c>
      <c r="N84" s="1">
        <v>5.7133158697216503E-2</v>
      </c>
      <c r="O84" s="1">
        <v>5.5996173277376701E-2</v>
      </c>
      <c r="P84" s="1">
        <v>4.9183666491129999E-2</v>
      </c>
      <c r="Q84" s="1">
        <v>4.29421812771121E-2</v>
      </c>
      <c r="R84" s="1">
        <v>5.0647033727657498E-2</v>
      </c>
      <c r="S84" s="1">
        <v>6.3040713394312997E-2</v>
      </c>
      <c r="T84" s="1">
        <v>5.7416560180939297E-2</v>
      </c>
      <c r="U84" s="1">
        <v>5.36783642779926E-2</v>
      </c>
      <c r="X84" t="s">
        <v>17</v>
      </c>
      <c r="Y84" s="6">
        <v>6.3319946257295104E-2</v>
      </c>
      <c r="Z84" s="6">
        <v>0.40139730844240229</v>
      </c>
    </row>
    <row r="85" spans="1:27" x14ac:dyDescent="0.25">
      <c r="A85" s="3">
        <v>2017</v>
      </c>
      <c r="B85" s="1">
        <v>5.8191996359951703E-2</v>
      </c>
      <c r="C85" s="1">
        <v>5.8374711067940899E-2</v>
      </c>
      <c r="D85" s="1">
        <v>5.1666241139999999E-2</v>
      </c>
      <c r="E85" s="1">
        <v>5.65785683038348E-2</v>
      </c>
      <c r="F85" s="1">
        <v>5.6700653875202199E-2</v>
      </c>
      <c r="G85" s="1">
        <v>5.43169092312554E-2</v>
      </c>
      <c r="H85" s="1">
        <v>6.5757119355109597E-2</v>
      </c>
      <c r="I85" s="1">
        <v>5.8927183555379903E-2</v>
      </c>
      <c r="J85" s="1">
        <v>4.5293659795073202E-2</v>
      </c>
      <c r="K85" s="1">
        <v>5.4020618382969898E-2</v>
      </c>
      <c r="L85" s="1">
        <v>5.4699880270504701E-2</v>
      </c>
      <c r="M85" s="1">
        <v>3.9868168017097902E-2</v>
      </c>
      <c r="N85" s="1">
        <v>5.7988771786426502E-2</v>
      </c>
      <c r="O85" s="1">
        <v>5.45220337968675E-2</v>
      </c>
      <c r="P85" s="1">
        <v>4.8259895961945201E-2</v>
      </c>
      <c r="Q85" s="1">
        <v>4.3636084524977303E-2</v>
      </c>
      <c r="R85" s="1">
        <v>4.9288079822920598E-2</v>
      </c>
      <c r="S85" s="1">
        <v>6.1560682476352699E-2</v>
      </c>
      <c r="T85" s="1">
        <v>5.6903971129237799E-2</v>
      </c>
      <c r="U85" s="1">
        <v>5.3389030754752001E-2</v>
      </c>
      <c r="X85" t="s">
        <v>18</v>
      </c>
      <c r="Y85" s="6">
        <v>5.7079610448183798E-2</v>
      </c>
      <c r="Z85" s="6">
        <v>-0.46198733386549262</v>
      </c>
    </row>
    <row r="86" spans="1:27" x14ac:dyDescent="0.25">
      <c r="A86" s="3">
        <v>2018</v>
      </c>
      <c r="B86" s="1">
        <v>5.62516589460689E-2</v>
      </c>
      <c r="C86" s="1">
        <v>5.6954375950751597E-2</v>
      </c>
      <c r="D86" s="1">
        <v>4.9960471945819297E-2</v>
      </c>
      <c r="E86" s="1">
        <v>5.55873583714976E-2</v>
      </c>
      <c r="F86" s="1">
        <v>5.4224493247292102E-2</v>
      </c>
      <c r="G86" s="1">
        <v>5.2688110926981398E-2</v>
      </c>
      <c r="H86" s="1">
        <v>6.2988313062208201E-2</v>
      </c>
      <c r="I86" s="1">
        <v>5.4252653565087301E-2</v>
      </c>
      <c r="J86" s="1">
        <v>4.4852344715572701E-2</v>
      </c>
      <c r="K86" s="1">
        <v>5.2724215159566497E-2</v>
      </c>
      <c r="L86" s="1">
        <v>5.4454611555555602E-2</v>
      </c>
      <c r="M86" s="1">
        <v>4.3675332903367101E-2</v>
      </c>
      <c r="N86" s="1">
        <v>5.5036996163365701E-2</v>
      </c>
      <c r="O86" s="1">
        <v>5.1801051200388797E-2</v>
      </c>
      <c r="P86" s="1">
        <v>4.6567692627415301E-2</v>
      </c>
      <c r="Q86" s="1">
        <v>4.1650399799055403E-2</v>
      </c>
      <c r="R86" s="1">
        <v>4.7293187709672897E-2</v>
      </c>
      <c r="S86" s="1">
        <v>6.24381759622928E-2</v>
      </c>
      <c r="T86" s="1">
        <v>5.5393349253188201E-2</v>
      </c>
      <c r="U86" s="1">
        <v>5.2957804018772703E-2</v>
      </c>
      <c r="Z86" s="8"/>
    </row>
    <row r="87" spans="1:27" x14ac:dyDescent="0.25">
      <c r="A87" s="3">
        <v>2019</v>
      </c>
      <c r="B87" s="1">
        <v>5.3874912152873503E-2</v>
      </c>
      <c r="C87" s="1">
        <v>5.6050652522118598E-2</v>
      </c>
      <c r="D87" s="1">
        <v>4.8738131795454498E-2</v>
      </c>
      <c r="E87" s="1">
        <v>5.41795090227273E-2</v>
      </c>
      <c r="F87" s="1">
        <v>5.1869050311108597E-2</v>
      </c>
      <c r="G87" s="1">
        <v>4.9386618123744799E-2</v>
      </c>
      <c r="H87" s="1">
        <v>6.0647290356573999E-2</v>
      </c>
      <c r="I87" s="1">
        <v>5.23617942906048E-2</v>
      </c>
      <c r="J87" s="1">
        <v>4.5125212990760701E-2</v>
      </c>
      <c r="K87" s="1">
        <v>5.0448568221870299E-2</v>
      </c>
      <c r="L87" s="1">
        <v>5.1324413376635E-2</v>
      </c>
      <c r="M87" s="1">
        <v>4.56195336372342E-2</v>
      </c>
      <c r="N87" s="1">
        <v>5.4745896382982398E-2</v>
      </c>
      <c r="O87" s="1">
        <v>5.04343580782846E-2</v>
      </c>
      <c r="P87" s="1">
        <v>4.6477091370637803E-2</v>
      </c>
      <c r="Q87" s="1">
        <v>3.7057386184111002E-2</v>
      </c>
      <c r="R87" s="1">
        <v>4.6236215951768501E-2</v>
      </c>
      <c r="S87" s="1">
        <v>5.8756498806602601E-2</v>
      </c>
      <c r="T87" s="1">
        <v>5.2244597702788602E-2</v>
      </c>
      <c r="U87" s="1">
        <v>5.3001447081666E-2</v>
      </c>
    </row>
    <row r="88" spans="1:27" x14ac:dyDescent="0.25">
      <c r="A88" s="3">
        <v>2020</v>
      </c>
      <c r="B88" s="1">
        <v>5.0136156433660803E-2</v>
      </c>
      <c r="C88" s="1">
        <v>5.2582368386575602E-2</v>
      </c>
      <c r="D88" s="1">
        <v>4.4287971193638802E-2</v>
      </c>
      <c r="E88" s="1">
        <v>5.0193237623948103E-2</v>
      </c>
      <c r="F88" s="1">
        <v>4.87568378104387E-2</v>
      </c>
      <c r="G88" s="1">
        <v>4.5650561090768198E-2</v>
      </c>
      <c r="H88" s="1">
        <v>5.6232553773217897E-2</v>
      </c>
      <c r="I88" s="1">
        <v>4.9595603990983297E-2</v>
      </c>
      <c r="J88" s="1">
        <v>4.4053758497758798E-2</v>
      </c>
      <c r="K88" s="1">
        <v>4.7491745151030003E-2</v>
      </c>
      <c r="L88" s="1">
        <v>4.7603103601295903E-2</v>
      </c>
      <c r="M88" s="1">
        <v>4.4964483007484297E-2</v>
      </c>
      <c r="N88" s="1">
        <v>5.1432760424606802E-2</v>
      </c>
      <c r="O88" s="1">
        <v>4.7148333685187997E-2</v>
      </c>
      <c r="P88" s="1">
        <v>4.4526692661065299E-2</v>
      </c>
      <c r="Q88" s="1">
        <v>4.0353890171512599E-2</v>
      </c>
      <c r="R88" s="1">
        <v>4.46698719822229E-2</v>
      </c>
      <c r="S88" s="1">
        <v>5.7692343956792902E-2</v>
      </c>
      <c r="T88" s="1">
        <v>4.88473853391026E-2</v>
      </c>
      <c r="U88" s="1">
        <v>4.8790101872607801E-2</v>
      </c>
    </row>
    <row r="89" spans="1:27" x14ac:dyDescent="0.25">
      <c r="A89" s="3">
        <v>2021</v>
      </c>
      <c r="B89" s="1">
        <v>4.7870708050830602E-2</v>
      </c>
      <c r="C89" s="1">
        <v>5.14074607471968E-2</v>
      </c>
      <c r="D89" s="1">
        <v>4.4068083643351998E-2</v>
      </c>
      <c r="E89" s="1">
        <v>5.0581629697618702E-2</v>
      </c>
      <c r="F89" s="1">
        <v>4.6145597661125103E-2</v>
      </c>
      <c r="G89" s="1">
        <v>4.35329961887874E-2</v>
      </c>
      <c r="H89" s="1">
        <v>5.4783708443934501E-2</v>
      </c>
      <c r="I89" s="1">
        <v>4.92741828603213E-2</v>
      </c>
      <c r="J89" s="1">
        <v>4.3067592293483198E-2</v>
      </c>
      <c r="K89" s="1">
        <v>4.6944635306451599E-2</v>
      </c>
      <c r="L89" s="1">
        <v>4.7550908072163903E-2</v>
      </c>
      <c r="M89" s="1">
        <v>4.6755518098505998E-2</v>
      </c>
      <c r="N89" s="1">
        <v>4.9790917210938701E-2</v>
      </c>
      <c r="O89" s="1">
        <v>4.3513993359494199E-2</v>
      </c>
      <c r="P89" s="1">
        <v>4.2619840349245298E-2</v>
      </c>
      <c r="Q89" s="1">
        <v>3.9655819377456103E-2</v>
      </c>
      <c r="R89" s="1">
        <v>4.1980557011838497E-2</v>
      </c>
      <c r="S89" s="1">
        <v>5.3355687826240103E-2</v>
      </c>
      <c r="T89" s="1">
        <v>4.7860483840902399E-2</v>
      </c>
      <c r="U89" s="1">
        <v>4.6838490123922903E-2</v>
      </c>
    </row>
    <row r="91" spans="1:27" x14ac:dyDescent="0.25">
      <c r="A91" s="2" t="s">
        <v>21</v>
      </c>
      <c r="B91" s="2" t="s">
        <v>0</v>
      </c>
      <c r="C91" s="2" t="s">
        <v>1</v>
      </c>
      <c r="D91" s="2" t="s">
        <v>2</v>
      </c>
      <c r="E91" s="2" t="s">
        <v>3</v>
      </c>
      <c r="F91" s="2" t="s">
        <v>4</v>
      </c>
      <c r="G91" s="2" t="s">
        <v>5</v>
      </c>
      <c r="H91" s="2" t="s">
        <v>19</v>
      </c>
      <c r="I91" s="2" t="s">
        <v>6</v>
      </c>
      <c r="J91" s="2" t="s">
        <v>7</v>
      </c>
      <c r="K91" s="2" t="s">
        <v>8</v>
      </c>
      <c r="L91" s="2" t="s">
        <v>9</v>
      </c>
      <c r="M91" s="2" t="s">
        <v>10</v>
      </c>
      <c r="N91" s="2" t="s">
        <v>11</v>
      </c>
      <c r="O91" s="2" t="s">
        <v>12</v>
      </c>
      <c r="P91" s="2" t="s">
        <v>13</v>
      </c>
      <c r="Q91" s="2" t="s">
        <v>14</v>
      </c>
      <c r="R91" s="2" t="s">
        <v>15</v>
      </c>
      <c r="S91" s="2" t="s">
        <v>16</v>
      </c>
      <c r="T91" s="2" t="s">
        <v>17</v>
      </c>
      <c r="U91" s="2" t="s">
        <v>18</v>
      </c>
    </row>
    <row r="92" spans="1:27" x14ac:dyDescent="0.25">
      <c r="A92" s="3">
        <v>2005</v>
      </c>
      <c r="B92" s="6">
        <f>+B74-B73</f>
        <v>-1.6226478952436063E-3</v>
      </c>
      <c r="C92" s="6">
        <f t="shared" ref="C92:U92" si="28">+C74-C73</f>
        <v>-1.1847841454091027E-3</v>
      </c>
      <c r="D92" s="6">
        <f t="shared" si="28"/>
        <v>-5.7499400500538034E-3</v>
      </c>
      <c r="E92" s="6">
        <f t="shared" si="28"/>
        <v>-3.789332977339098E-3</v>
      </c>
      <c r="F92" s="6">
        <f t="shared" si="28"/>
        <v>3.1453061875676008E-3</v>
      </c>
      <c r="G92" s="6">
        <f t="shared" si="28"/>
        <v>9.5744671174010504E-4</v>
      </c>
      <c r="H92" s="6">
        <f t="shared" si="28"/>
        <v>8.6616541492087057E-3</v>
      </c>
      <c r="I92" s="6">
        <f t="shared" si="28"/>
        <v>-9.2148543372805314E-5</v>
      </c>
      <c r="J92" s="6">
        <f t="shared" si="28"/>
        <v>-1.8001221780651055E-3</v>
      </c>
      <c r="K92" s="6">
        <f t="shared" si="28"/>
        <v>-1.0314247130334298E-2</v>
      </c>
      <c r="L92" s="6">
        <f t="shared" si="28"/>
        <v>-6.5014983651128025E-3</v>
      </c>
      <c r="M92" s="6">
        <f t="shared" si="28"/>
        <v>-1.31205736581744E-2</v>
      </c>
      <c r="N92" s="6">
        <f t="shared" si="28"/>
        <v>-1.4248316285823959E-3</v>
      </c>
      <c r="O92" s="6">
        <f t="shared" si="28"/>
        <v>-2.4565737233753007E-3</v>
      </c>
      <c r="P92" s="6">
        <f t="shared" si="28"/>
        <v>1.371688221847904E-3</v>
      </c>
      <c r="Q92" s="6">
        <f t="shared" si="28"/>
        <v>-9.8447193362090346E-4</v>
      </c>
      <c r="R92" s="6">
        <f t="shared" si="28"/>
        <v>-2.1334285180424004E-3</v>
      </c>
      <c r="S92" s="6">
        <f t="shared" si="28"/>
        <v>8.4923017198419021E-3</v>
      </c>
      <c r="T92" s="6">
        <f t="shared" si="28"/>
        <v>-3.5288300448871046E-3</v>
      </c>
      <c r="U92" s="6">
        <f t="shared" si="28"/>
        <v>2.8143057892183049E-3</v>
      </c>
    </row>
    <row r="93" spans="1:27" x14ac:dyDescent="0.25">
      <c r="A93" s="3">
        <v>2006</v>
      </c>
      <c r="B93" s="6">
        <f t="shared" ref="B93:U93" si="29">+B75-B74</f>
        <v>-3.4963298007883933E-3</v>
      </c>
      <c r="C93" s="6">
        <f t="shared" si="29"/>
        <v>3.8132600924549037E-3</v>
      </c>
      <c r="D93" s="6">
        <f t="shared" si="29"/>
        <v>3.2762153907060013E-3</v>
      </c>
      <c r="E93" s="6">
        <f t="shared" si="29"/>
        <v>-1.3760307933579005E-3</v>
      </c>
      <c r="F93" s="6">
        <f t="shared" si="29"/>
        <v>-8.8605613024030083E-4</v>
      </c>
      <c r="G93" s="6">
        <f t="shared" si="29"/>
        <v>3.3156448337089833E-4</v>
      </c>
      <c r="H93" s="6">
        <f t="shared" si="29"/>
        <v>-3.3690752941526042E-3</v>
      </c>
      <c r="I93" s="6">
        <f t="shared" si="29"/>
        <v>-3.8047079036624964E-3</v>
      </c>
      <c r="J93" s="6">
        <f t="shared" si="29"/>
        <v>-8.7939174770239326E-4</v>
      </c>
      <c r="K93" s="6">
        <f t="shared" si="29"/>
        <v>1.12599341967329E-2</v>
      </c>
      <c r="L93" s="6">
        <f t="shared" si="29"/>
        <v>7.4754101507729029E-3</v>
      </c>
      <c r="M93" s="6">
        <f t="shared" si="29"/>
        <v>1.01670415470392E-2</v>
      </c>
      <c r="N93" s="6">
        <f t="shared" si="29"/>
        <v>-4.2759152167897996E-3</v>
      </c>
      <c r="O93" s="6">
        <f t="shared" si="29"/>
        <v>1.0719583659610232E-4</v>
      </c>
      <c r="P93" s="6">
        <f t="shared" si="29"/>
        <v>4.5425692267562975E-3</v>
      </c>
      <c r="Q93" s="6">
        <f t="shared" si="29"/>
        <v>6.826148201483806E-3</v>
      </c>
      <c r="R93" s="6">
        <f t="shared" si="29"/>
        <v>-4.1700132099030396E-4</v>
      </c>
      <c r="S93" s="6">
        <f t="shared" si="29"/>
        <v>-6.2416346290639912E-3</v>
      </c>
      <c r="T93" s="6">
        <f t="shared" si="29"/>
        <v>2.0753682231475015E-3</v>
      </c>
      <c r="U93" s="6">
        <f t="shared" si="29"/>
        <v>-3.3432014943272012E-3</v>
      </c>
    </row>
    <row r="94" spans="1:27" x14ac:dyDescent="0.25">
      <c r="A94" s="3">
        <v>2007</v>
      </c>
      <c r="B94" s="6">
        <f t="shared" ref="B94:U94" si="30">+B76-B75</f>
        <v>3.1930592696048019E-3</v>
      </c>
      <c r="C94" s="6">
        <f t="shared" si="30"/>
        <v>1.4727064195030962E-3</v>
      </c>
      <c r="D94" s="6">
        <f t="shared" si="30"/>
        <v>-8.8645394511805004E-3</v>
      </c>
      <c r="E94" s="6">
        <f t="shared" si="30"/>
        <v>4.1899739352792009E-3</v>
      </c>
      <c r="F94" s="6">
        <f t="shared" si="30"/>
        <v>8.3885037574434884E-3</v>
      </c>
      <c r="G94" s="6">
        <f t="shared" si="30"/>
        <v>8.6572334117488922E-3</v>
      </c>
      <c r="H94" s="6">
        <f t="shared" si="30"/>
        <v>1.7668014990830302E-2</v>
      </c>
      <c r="I94" s="6">
        <f t="shared" si="30"/>
        <v>3.3750847738500678E-4</v>
      </c>
      <c r="J94" s="6">
        <f t="shared" si="30"/>
        <v>4.1736409965565935E-3</v>
      </c>
      <c r="K94" s="6">
        <f t="shared" si="30"/>
        <v>1.3875926292806706E-2</v>
      </c>
      <c r="L94" s="6">
        <f t="shared" si="30"/>
        <v>2.4423567631207954E-3</v>
      </c>
      <c r="M94" s="6">
        <f t="shared" si="30"/>
        <v>6.4605420442856998E-3</v>
      </c>
      <c r="N94" s="6">
        <f t="shared" si="30"/>
        <v>7.3848395974421971E-3</v>
      </c>
      <c r="O94" s="6">
        <f t="shared" si="30"/>
        <v>4.7208782824885998E-3</v>
      </c>
      <c r="P94" s="6">
        <f t="shared" si="30"/>
        <v>3.3889349176067021E-3</v>
      </c>
      <c r="Q94" s="6">
        <f t="shared" si="30"/>
        <v>-1.0023743115229404E-2</v>
      </c>
      <c r="R94" s="6">
        <f t="shared" si="30"/>
        <v>1.3008474729293007E-3</v>
      </c>
      <c r="S94" s="6">
        <f t="shared" si="30"/>
        <v>2.2407186478111588E-2</v>
      </c>
      <c r="T94" s="6">
        <f t="shared" si="30"/>
        <v>8.228597531657604E-3</v>
      </c>
      <c r="U94" s="6">
        <f t="shared" si="30"/>
        <v>2.4295027659184953E-3</v>
      </c>
    </row>
    <row r="95" spans="1:27" x14ac:dyDescent="0.25">
      <c r="A95" s="3">
        <v>2008</v>
      </c>
      <c r="B95" s="6">
        <f t="shared" ref="B95:U95" si="31">+B77-B76</f>
        <v>7.6824114736199905E-3</v>
      </c>
      <c r="C95" s="6">
        <f t="shared" si="31"/>
        <v>8.3352705328423038E-3</v>
      </c>
      <c r="D95" s="6">
        <f t="shared" si="31"/>
        <v>7.7442038245316008E-3</v>
      </c>
      <c r="E95" s="6">
        <f t="shared" si="31"/>
        <v>2.9313162361118972E-3</v>
      </c>
      <c r="F95" s="6">
        <f t="shared" si="31"/>
        <v>-9.912088719263995E-4</v>
      </c>
      <c r="G95" s="6">
        <f t="shared" si="31"/>
        <v>6.5539016590885069E-3</v>
      </c>
      <c r="H95" s="6">
        <f t="shared" si="31"/>
        <v>-3.1654547119699949E-3</v>
      </c>
      <c r="I95" s="6">
        <f t="shared" si="31"/>
        <v>6.9847361366048993E-3</v>
      </c>
      <c r="J95" s="6">
        <f t="shared" si="31"/>
        <v>7.6931132233217098E-3</v>
      </c>
      <c r="K95" s="6">
        <f t="shared" si="31"/>
        <v>3.882386259429188E-3</v>
      </c>
      <c r="L95" s="6">
        <f t="shared" si="31"/>
        <v>-1.6924864915573989E-3</v>
      </c>
      <c r="M95" s="6">
        <f t="shared" si="31"/>
        <v>5.7564111771306048E-3</v>
      </c>
      <c r="N95" s="6">
        <f t="shared" si="31"/>
        <v>6.763521493120303E-3</v>
      </c>
      <c r="O95" s="6">
        <f t="shared" si="31"/>
        <v>1.21771947643977E-2</v>
      </c>
      <c r="P95" s="6">
        <f t="shared" si="31"/>
        <v>9.8715024979883978E-3</v>
      </c>
      <c r="Q95" s="6">
        <f t="shared" si="31"/>
        <v>-1.1952718181990965E-3</v>
      </c>
      <c r="R95" s="6">
        <f t="shared" si="31"/>
        <v>8.0990711433205076E-3</v>
      </c>
      <c r="S95" s="6">
        <f t="shared" si="31"/>
        <v>-1.6348612635902496E-2</v>
      </c>
      <c r="T95" s="6">
        <f t="shared" si="31"/>
        <v>2.9614604056682897E-3</v>
      </c>
      <c r="U95" s="6">
        <f t="shared" si="31"/>
        <v>7.5566083273386972E-3</v>
      </c>
    </row>
    <row r="96" spans="1:27" x14ac:dyDescent="0.25">
      <c r="A96" s="3">
        <v>2009</v>
      </c>
      <c r="B96" s="6">
        <f t="shared" ref="B96:U96" si="32">+B78-B77</f>
        <v>-2.1745260735879929E-3</v>
      </c>
      <c r="C96" s="6">
        <f t="shared" si="32"/>
        <v>-3.9234989871389098E-3</v>
      </c>
      <c r="D96" s="6">
        <f t="shared" si="32"/>
        <v>4.1884152851867987E-3</v>
      </c>
      <c r="E96" s="6">
        <f t="shared" si="32"/>
        <v>-2.2270878098173963E-3</v>
      </c>
      <c r="F96" s="6">
        <f t="shared" si="32"/>
        <v>-1.1780025396615101E-2</v>
      </c>
      <c r="G96" s="6">
        <f t="shared" si="32"/>
        <v>-1.1556331919540502E-2</v>
      </c>
      <c r="H96" s="6">
        <f t="shared" si="32"/>
        <v>1.2431287516184997E-2</v>
      </c>
      <c r="I96" s="6">
        <f t="shared" si="32"/>
        <v>-8.1412689207235045E-3</v>
      </c>
      <c r="J96" s="6">
        <f t="shared" si="32"/>
        <v>-9.4220691048130939E-4</v>
      </c>
      <c r="K96" s="6">
        <f t="shared" si="32"/>
        <v>-7.0692071837357012E-3</v>
      </c>
      <c r="L96" s="6">
        <f t="shared" si="32"/>
        <v>1.1485206308334966E-3</v>
      </c>
      <c r="M96" s="6">
        <f t="shared" si="32"/>
        <v>-3.1134375161605068E-3</v>
      </c>
      <c r="N96" s="6">
        <f t="shared" si="32"/>
        <v>-1.29831296144148E-2</v>
      </c>
      <c r="O96" s="6">
        <f t="shared" si="32"/>
        <v>-1.1771763128276901E-2</v>
      </c>
      <c r="P96" s="6">
        <f t="shared" si="32"/>
        <v>-4.7744201807840975E-3</v>
      </c>
      <c r="Q96" s="6">
        <f t="shared" si="32"/>
        <v>1.2814606480209899E-2</v>
      </c>
      <c r="R96" s="6">
        <f t="shared" si="32"/>
        <v>-2.5291957928600048E-3</v>
      </c>
      <c r="S96" s="6">
        <f t="shared" si="32"/>
        <v>-6.4344462813937936E-3</v>
      </c>
      <c r="T96" s="6">
        <f t="shared" si="32"/>
        <v>-5.5977372757438915E-4</v>
      </c>
      <c r="U96" s="6">
        <f t="shared" si="32"/>
        <v>-4.7384416441331942E-3</v>
      </c>
    </row>
    <row r="97" spans="1:21" x14ac:dyDescent="0.25">
      <c r="A97" s="3">
        <v>2010</v>
      </c>
      <c r="B97" s="6">
        <f t="shared" ref="B97:U97" si="33">+B79-B78</f>
        <v>-2.6692912095302029E-3</v>
      </c>
      <c r="C97" s="6">
        <f t="shared" si="33"/>
        <v>-5.2086867380730928E-3</v>
      </c>
      <c r="D97" s="6">
        <f t="shared" si="33"/>
        <v>-7.9804436549672023E-3</v>
      </c>
      <c r="E97" s="6">
        <f t="shared" si="33"/>
        <v>1.2743260094390252E-4</v>
      </c>
      <c r="F97" s="6">
        <f t="shared" si="33"/>
        <v>-7.4684808634389865E-4</v>
      </c>
      <c r="G97" s="6">
        <f t="shared" si="33"/>
        <v>-3.2429802954813958E-3</v>
      </c>
      <c r="H97" s="6">
        <f t="shared" si="33"/>
        <v>-1.7976079449371601E-2</v>
      </c>
      <c r="I97" s="6">
        <f t="shared" si="33"/>
        <v>-6.6536846284553988E-3</v>
      </c>
      <c r="J97" s="6">
        <f t="shared" si="33"/>
        <v>-5.1645036979096962E-3</v>
      </c>
      <c r="K97" s="6">
        <f t="shared" si="33"/>
        <v>-3.8882112901122978E-3</v>
      </c>
      <c r="L97" s="6">
        <f t="shared" si="33"/>
        <v>-3.0898195429271968E-3</v>
      </c>
      <c r="M97" s="6">
        <f t="shared" si="33"/>
        <v>-8.411070588005401E-3</v>
      </c>
      <c r="N97" s="6">
        <f t="shared" si="33"/>
        <v>6.6164014225639986E-3</v>
      </c>
      <c r="O97" s="6">
        <f t="shared" si="33"/>
        <v>-1.6114808295589894E-4</v>
      </c>
      <c r="P97" s="6">
        <f t="shared" si="33"/>
        <v>-5.9952212203333993E-3</v>
      </c>
      <c r="Q97" s="6">
        <f t="shared" si="33"/>
        <v>-7.9299293433220119E-4</v>
      </c>
      <c r="R97" s="6">
        <f t="shared" si="33"/>
        <v>-5.4128725101831032E-3</v>
      </c>
      <c r="S97" s="6">
        <f t="shared" si="33"/>
        <v>1.9147652097568912E-4</v>
      </c>
      <c r="T97" s="6">
        <f t="shared" si="33"/>
        <v>-3.7437236907463117E-3</v>
      </c>
      <c r="U97" s="6">
        <f t="shared" si="33"/>
        <v>-3.1849684782253029E-3</v>
      </c>
    </row>
    <row r="98" spans="1:21" x14ac:dyDescent="0.25">
      <c r="A98" s="3">
        <v>2011</v>
      </c>
      <c r="B98" s="6">
        <f t="shared" ref="B98:U98" si="34">+B80-B79</f>
        <v>-3.7045501184554963E-3</v>
      </c>
      <c r="C98" s="6">
        <f t="shared" si="34"/>
        <v>-1.1369080350165026E-3</v>
      </c>
      <c r="D98" s="6">
        <f t="shared" si="34"/>
        <v>-4.0981622750458011E-3</v>
      </c>
      <c r="E98" s="6">
        <f t="shared" si="34"/>
        <v>-4.4911211325422071E-3</v>
      </c>
      <c r="F98" s="6">
        <f t="shared" si="34"/>
        <v>7.5436406600480621E-4</v>
      </c>
      <c r="G98" s="6">
        <f t="shared" si="34"/>
        <v>1.0278258345165978E-3</v>
      </c>
      <c r="H98" s="6">
        <f t="shared" si="34"/>
        <v>1.8804221345921079E-3</v>
      </c>
      <c r="I98" s="6">
        <f t="shared" si="34"/>
        <v>6.558914038304102E-3</v>
      </c>
      <c r="J98" s="6">
        <f t="shared" si="34"/>
        <v>-2.3150413633040989E-3</v>
      </c>
      <c r="K98" s="6">
        <f t="shared" si="34"/>
        <v>-8.0412987315253981E-3</v>
      </c>
      <c r="L98" s="6">
        <f t="shared" si="34"/>
        <v>-1.9147187424427975E-3</v>
      </c>
      <c r="M98" s="6">
        <f t="shared" si="34"/>
        <v>-1.1704198307452979E-3</v>
      </c>
      <c r="N98" s="6">
        <f t="shared" si="34"/>
        <v>-6.6749528225049023E-3</v>
      </c>
      <c r="O98" s="6">
        <f t="shared" si="34"/>
        <v>4.1970235479596441E-5</v>
      </c>
      <c r="P98" s="6">
        <f t="shared" si="34"/>
        <v>-2.9967163771772998E-3</v>
      </c>
      <c r="Q98" s="6">
        <f t="shared" si="34"/>
        <v>-6.8756080961535973E-3</v>
      </c>
      <c r="R98" s="6">
        <f t="shared" si="34"/>
        <v>-3.6142322026459991E-3</v>
      </c>
      <c r="S98" s="6">
        <f t="shared" si="34"/>
        <v>-1.1932606730019613E-4</v>
      </c>
      <c r="T98" s="6">
        <f t="shared" si="34"/>
        <v>-4.5306813640844934E-3</v>
      </c>
      <c r="U98" s="6">
        <f t="shared" si="34"/>
        <v>-1.7279752595629957E-3</v>
      </c>
    </row>
    <row r="99" spans="1:21" x14ac:dyDescent="0.25">
      <c r="A99" s="3">
        <v>2012</v>
      </c>
      <c r="B99" s="6">
        <f t="shared" ref="B99:U99" si="35">+B81-B80</f>
        <v>3.2237184557599996E-3</v>
      </c>
      <c r="C99" s="6">
        <f t="shared" si="35"/>
        <v>4.3184686797900079E-4</v>
      </c>
      <c r="D99" s="6">
        <f t="shared" si="35"/>
        <v>2.8078064557214011E-3</v>
      </c>
      <c r="E99" s="6">
        <f t="shared" si="35"/>
        <v>2.3251827246899004E-3</v>
      </c>
      <c r="F99" s="6">
        <f t="shared" si="35"/>
        <v>1.0927626113180211E-4</v>
      </c>
      <c r="G99" s="6">
        <f t="shared" si="35"/>
        <v>1.4201598764981005E-3</v>
      </c>
      <c r="H99" s="6">
        <f t="shared" si="35"/>
        <v>-4.3024798133756009E-3</v>
      </c>
      <c r="I99" s="6">
        <f t="shared" si="35"/>
        <v>2.801174248906399E-3</v>
      </c>
      <c r="J99" s="6">
        <f t="shared" si="35"/>
        <v>-2.0039763076186018E-3</v>
      </c>
      <c r="K99" s="6">
        <f t="shared" si="35"/>
        <v>-9.8244061450842995E-3</v>
      </c>
      <c r="L99" s="6">
        <f t="shared" si="35"/>
        <v>-8.7309425773150068E-4</v>
      </c>
      <c r="M99" s="6">
        <f t="shared" si="35"/>
        <v>-5.9758439688342019E-3</v>
      </c>
      <c r="N99" s="6">
        <f t="shared" si="35"/>
        <v>-7.127386582395992E-4</v>
      </c>
      <c r="O99" s="6">
        <f t="shared" si="35"/>
        <v>-1.8161291275241992E-3</v>
      </c>
      <c r="P99" s="6">
        <f t="shared" si="35"/>
        <v>3.9719548186066961E-3</v>
      </c>
      <c r="Q99" s="6">
        <f t="shared" si="35"/>
        <v>-3.9057375849276058E-3</v>
      </c>
      <c r="R99" s="6">
        <f t="shared" si="35"/>
        <v>-4.7238966175759678E-4</v>
      </c>
      <c r="S99" s="6">
        <f t="shared" si="35"/>
        <v>-1.6018704018556928E-3</v>
      </c>
      <c r="T99" s="6">
        <f t="shared" si="35"/>
        <v>1.6483509918369943E-3</v>
      </c>
      <c r="U99" s="6">
        <f t="shared" si="35"/>
        <v>-1.3152273923010271E-4</v>
      </c>
    </row>
    <row r="100" spans="1:21" x14ac:dyDescent="0.25">
      <c r="A100" s="3">
        <v>2013</v>
      </c>
      <c r="B100" s="6">
        <f t="shared" ref="B100:U100" si="36">+B82-B81</f>
        <v>-4.1407000799033034E-3</v>
      </c>
      <c r="C100" s="6">
        <f t="shared" si="36"/>
        <v>-4.0256821093914985E-3</v>
      </c>
      <c r="D100" s="6">
        <f t="shared" si="36"/>
        <v>-4.0375309763477016E-3</v>
      </c>
      <c r="E100" s="6">
        <f t="shared" si="36"/>
        <v>-3.6888906649725009E-3</v>
      </c>
      <c r="F100" s="6">
        <f t="shared" si="36"/>
        <v>-2.1912778881825051E-3</v>
      </c>
      <c r="G100" s="6">
        <f t="shared" si="36"/>
        <v>-4.3645078040630975E-3</v>
      </c>
      <c r="H100" s="6">
        <f t="shared" si="36"/>
        <v>-6.1529312152308613E-5</v>
      </c>
      <c r="I100" s="6">
        <f t="shared" si="36"/>
        <v>-4.5177704656520074E-3</v>
      </c>
      <c r="J100" s="6">
        <f t="shared" si="36"/>
        <v>-5.5902336564220279E-4</v>
      </c>
      <c r="K100" s="6">
        <f t="shared" si="36"/>
        <v>9.2472052962171009E-3</v>
      </c>
      <c r="L100" s="6">
        <f t="shared" si="36"/>
        <v>-3.1468624879478005E-3</v>
      </c>
      <c r="M100" s="6">
        <f t="shared" si="36"/>
        <v>1.2783605190498995E-3</v>
      </c>
      <c r="N100" s="6">
        <f t="shared" si="36"/>
        <v>5.9368026412839892E-4</v>
      </c>
      <c r="O100" s="6">
        <f t="shared" si="36"/>
        <v>-7.7372929925720313E-4</v>
      </c>
      <c r="P100" s="6">
        <f t="shared" si="36"/>
        <v>-5.6302226971865973E-3</v>
      </c>
      <c r="Q100" s="6">
        <f t="shared" si="36"/>
        <v>-3.2107941211260982E-3</v>
      </c>
      <c r="R100" s="6">
        <f t="shared" si="36"/>
        <v>8.4456908797259783E-4</v>
      </c>
      <c r="S100" s="6">
        <f t="shared" si="36"/>
        <v>9.444083606735959E-4</v>
      </c>
      <c r="T100" s="6">
        <f t="shared" si="36"/>
        <v>3.275874582956001E-4</v>
      </c>
      <c r="U100" s="6">
        <f t="shared" si="36"/>
        <v>-6.5870069648889945E-4</v>
      </c>
    </row>
    <row r="101" spans="1:21" x14ac:dyDescent="0.25">
      <c r="A101" s="3">
        <v>2014</v>
      </c>
      <c r="B101" s="6">
        <f t="shared" ref="B101:U101" si="37">+B83-B82</f>
        <v>-1.0615269095959959E-3</v>
      </c>
      <c r="C101" s="6">
        <f t="shared" si="37"/>
        <v>1.6442125758985016E-3</v>
      </c>
      <c r="D101" s="6">
        <f t="shared" si="37"/>
        <v>-1.9879587945252977E-3</v>
      </c>
      <c r="E101" s="6">
        <f t="shared" si="37"/>
        <v>9.8975227857989873E-4</v>
      </c>
      <c r="F101" s="6">
        <f t="shared" si="37"/>
        <v>-2.4846599857581975E-3</v>
      </c>
      <c r="G101" s="6">
        <f t="shared" si="37"/>
        <v>6.4286563803899605E-4</v>
      </c>
      <c r="H101" s="6">
        <f t="shared" si="37"/>
        <v>-7.0599593266530009E-3</v>
      </c>
      <c r="I101" s="6">
        <f t="shared" si="37"/>
        <v>-1.5333677430363901E-3</v>
      </c>
      <c r="J101" s="6">
        <f t="shared" si="37"/>
        <v>-5.2526876645494977E-3</v>
      </c>
      <c r="K101" s="6">
        <f t="shared" si="37"/>
        <v>-5.6936463236963997E-3</v>
      </c>
      <c r="L101" s="6">
        <f t="shared" si="37"/>
        <v>-5.6231807779379833E-4</v>
      </c>
      <c r="M101" s="6">
        <f t="shared" si="37"/>
        <v>-1.9308190038465969E-3</v>
      </c>
      <c r="N101" s="6">
        <f t="shared" si="37"/>
        <v>-2.6364381823840988E-3</v>
      </c>
      <c r="O101" s="6">
        <f t="shared" si="37"/>
        <v>-1.0225391092924946E-3</v>
      </c>
      <c r="P101" s="6">
        <f t="shared" si="37"/>
        <v>-1.6105146135068985E-3</v>
      </c>
      <c r="Q101" s="6">
        <f t="shared" si="37"/>
        <v>5.9465363367559865E-4</v>
      </c>
      <c r="R101" s="6">
        <f t="shared" si="37"/>
        <v>-2.0036743009970992E-3</v>
      </c>
      <c r="S101" s="6">
        <f t="shared" si="37"/>
        <v>-9.6026655261496896E-5</v>
      </c>
      <c r="T101" s="6">
        <f t="shared" si="37"/>
        <v>-6.3132588490290922E-3</v>
      </c>
      <c r="U101" s="6">
        <f t="shared" si="37"/>
        <v>-1.3671912051977028E-3</v>
      </c>
    </row>
    <row r="102" spans="1:21" x14ac:dyDescent="0.25">
      <c r="A102" s="3">
        <v>2015</v>
      </c>
      <c r="B102" s="6">
        <f t="shared" ref="B102:U102" si="38">+B84-B83</f>
        <v>-2.9248466326472003E-3</v>
      </c>
      <c r="C102" s="6">
        <f t="shared" si="38"/>
        <v>-6.7408240402250241E-4</v>
      </c>
      <c r="D102" s="6">
        <f t="shared" si="38"/>
        <v>7.9142786709070212E-4</v>
      </c>
      <c r="E102" s="6">
        <f t="shared" si="38"/>
        <v>-2.5520215683323966E-3</v>
      </c>
      <c r="F102" s="6">
        <f t="shared" si="38"/>
        <v>-1.5345620991270986E-3</v>
      </c>
      <c r="G102" s="6">
        <f t="shared" si="38"/>
        <v>-1.2591498476755975E-3</v>
      </c>
      <c r="H102" s="6">
        <f t="shared" si="38"/>
        <v>7.4042531586229754E-4</v>
      </c>
      <c r="I102" s="6">
        <f t="shared" si="38"/>
        <v>-1.537316939859007E-3</v>
      </c>
      <c r="J102" s="6">
        <f t="shared" si="38"/>
        <v>-1.7103018884689972E-3</v>
      </c>
      <c r="K102" s="6">
        <f t="shared" si="38"/>
        <v>-1.2868190922842998E-3</v>
      </c>
      <c r="L102" s="6">
        <f t="shared" si="38"/>
        <v>-2.8169343463611968E-3</v>
      </c>
      <c r="M102" s="6">
        <f t="shared" si="38"/>
        <v>-1.8767756237812044E-3</v>
      </c>
      <c r="N102" s="6">
        <f t="shared" si="38"/>
        <v>-4.9159130018689573E-4</v>
      </c>
      <c r="O102" s="6">
        <f t="shared" si="38"/>
        <v>-8.3739951062700158E-4</v>
      </c>
      <c r="P102" s="6">
        <f t="shared" si="38"/>
        <v>-3.6309573647680393E-4</v>
      </c>
      <c r="Q102" s="6">
        <f t="shared" si="38"/>
        <v>3.1353293522710241E-4</v>
      </c>
      <c r="R102" s="6">
        <f t="shared" si="38"/>
        <v>5.1997253892859668E-4</v>
      </c>
      <c r="S102" s="6">
        <f t="shared" si="38"/>
        <v>-5.224291836060907E-3</v>
      </c>
      <c r="T102" s="6">
        <f t="shared" si="38"/>
        <v>-2.4684830106404057E-3</v>
      </c>
      <c r="U102" s="6">
        <f t="shared" si="38"/>
        <v>-1.0496615355012964E-3</v>
      </c>
    </row>
    <row r="103" spans="1:21" x14ac:dyDescent="0.25">
      <c r="A103" s="3">
        <v>2016</v>
      </c>
      <c r="B103" s="6">
        <f t="shared" ref="B103:U103" si="39">+B85-B84</f>
        <v>2.0186104149880202E-4</v>
      </c>
      <c r="C103" s="6">
        <f t="shared" si="39"/>
        <v>5.9648980065669932E-4</v>
      </c>
      <c r="D103" s="6">
        <f t="shared" si="39"/>
        <v>1.2101254203076978E-3</v>
      </c>
      <c r="E103" s="6">
        <f t="shared" si="39"/>
        <v>-3.5879639867199969E-4</v>
      </c>
      <c r="F103" s="6">
        <f t="shared" si="39"/>
        <v>-1.2126670756040028E-3</v>
      </c>
      <c r="G103" s="6">
        <f t="shared" si="39"/>
        <v>-1.4420192615011013E-3</v>
      </c>
      <c r="H103" s="6">
        <f t="shared" si="39"/>
        <v>-4.2365660706329966E-3</v>
      </c>
      <c r="I103" s="6">
        <f t="shared" si="39"/>
        <v>-2.9680646504712943E-3</v>
      </c>
      <c r="J103" s="6">
        <f t="shared" si="39"/>
        <v>-1.6483585279460089E-4</v>
      </c>
      <c r="K103" s="6">
        <f t="shared" si="39"/>
        <v>8.5102585017229893E-4</v>
      </c>
      <c r="L103" s="6">
        <f t="shared" si="39"/>
        <v>-1.8861453901260206E-4</v>
      </c>
      <c r="M103" s="6">
        <f t="shared" si="39"/>
        <v>-4.4958273010449953E-3</v>
      </c>
      <c r="N103" s="6">
        <f t="shared" si="39"/>
        <v>8.5561308920999862E-4</v>
      </c>
      <c r="O103" s="6">
        <f t="shared" si="39"/>
        <v>-1.4741394805092012E-3</v>
      </c>
      <c r="P103" s="6">
        <f t="shared" si="39"/>
        <v>-9.2377052918479752E-4</v>
      </c>
      <c r="Q103" s="6">
        <f t="shared" si="39"/>
        <v>6.9390324786520324E-4</v>
      </c>
      <c r="R103" s="6">
        <f t="shared" si="39"/>
        <v>-1.3589539047368995E-3</v>
      </c>
      <c r="S103" s="6">
        <f t="shared" si="39"/>
        <v>-1.4800309179602983E-3</v>
      </c>
      <c r="T103" s="6">
        <f t="shared" si="39"/>
        <v>-5.1258905170149804E-4</v>
      </c>
      <c r="U103" s="6">
        <f t="shared" si="39"/>
        <v>-2.8933352324059941E-4</v>
      </c>
    </row>
    <row r="104" spans="1:21" x14ac:dyDescent="0.25">
      <c r="A104" s="3">
        <v>2017</v>
      </c>
      <c r="B104" s="6">
        <f t="shared" ref="B104:U104" si="40">+B86-B85</f>
        <v>-1.9403374138828033E-3</v>
      </c>
      <c r="C104" s="6">
        <f t="shared" si="40"/>
        <v>-1.4203351171893017E-3</v>
      </c>
      <c r="D104" s="6">
        <f t="shared" si="40"/>
        <v>-1.7057691941807021E-3</v>
      </c>
      <c r="E104" s="6">
        <f t="shared" si="40"/>
        <v>-9.9120993233720034E-4</v>
      </c>
      <c r="F104" s="6">
        <f t="shared" si="40"/>
        <v>-2.476160627910097E-3</v>
      </c>
      <c r="G104" s="6">
        <f t="shared" si="40"/>
        <v>-1.6287983042740026E-3</v>
      </c>
      <c r="H104" s="6">
        <f t="shared" si="40"/>
        <v>-2.7688062929013962E-3</v>
      </c>
      <c r="I104" s="6">
        <f t="shared" si="40"/>
        <v>-4.6745299902926016E-3</v>
      </c>
      <c r="J104" s="6">
        <f t="shared" si="40"/>
        <v>-4.4131507950050108E-4</v>
      </c>
      <c r="K104" s="6">
        <f t="shared" si="40"/>
        <v>-1.2964032234034015E-3</v>
      </c>
      <c r="L104" s="6">
        <f t="shared" si="40"/>
        <v>-2.452687149490998E-4</v>
      </c>
      <c r="M104" s="6">
        <f t="shared" si="40"/>
        <v>3.8071648862691987E-3</v>
      </c>
      <c r="N104" s="6">
        <f t="shared" si="40"/>
        <v>-2.9517756230608011E-3</v>
      </c>
      <c r="O104" s="6">
        <f t="shared" si="40"/>
        <v>-2.7209825964787035E-3</v>
      </c>
      <c r="P104" s="6">
        <f t="shared" si="40"/>
        <v>-1.6922033345299001E-3</v>
      </c>
      <c r="Q104" s="6">
        <f t="shared" si="40"/>
        <v>-1.9856847259219004E-3</v>
      </c>
      <c r="R104" s="6">
        <f t="shared" si="40"/>
        <v>-1.994892113247701E-3</v>
      </c>
      <c r="S104" s="6">
        <f t="shared" si="40"/>
        <v>8.7749348594010068E-4</v>
      </c>
      <c r="T104" s="6">
        <f t="shared" si="40"/>
        <v>-1.5106218760495976E-3</v>
      </c>
      <c r="U104" s="6">
        <f t="shared" si="40"/>
        <v>-4.3122673597929817E-4</v>
      </c>
    </row>
    <row r="105" spans="1:21" x14ac:dyDescent="0.25">
      <c r="A105" s="3">
        <v>2018</v>
      </c>
      <c r="B105" s="6">
        <f t="shared" ref="B105:U105" si="41">+B87-B86</f>
        <v>-2.3767467931953973E-3</v>
      </c>
      <c r="C105" s="6">
        <f t="shared" si="41"/>
        <v>-9.0372342863299926E-4</v>
      </c>
      <c r="D105" s="6">
        <f t="shared" si="41"/>
        <v>-1.2223401503647993E-3</v>
      </c>
      <c r="E105" s="6">
        <f t="shared" si="41"/>
        <v>-1.4078493487703E-3</v>
      </c>
      <c r="F105" s="6">
        <f t="shared" si="41"/>
        <v>-2.355442936183505E-3</v>
      </c>
      <c r="G105" s="6">
        <f t="shared" si="41"/>
        <v>-3.3014928032365984E-3</v>
      </c>
      <c r="H105" s="6">
        <f t="shared" si="41"/>
        <v>-2.341022705634202E-3</v>
      </c>
      <c r="I105" s="6">
        <f t="shared" si="41"/>
        <v>-1.8908592744825009E-3</v>
      </c>
      <c r="J105" s="6">
        <f t="shared" si="41"/>
        <v>2.7286827518799989E-4</v>
      </c>
      <c r="K105" s="6">
        <f t="shared" si="41"/>
        <v>-2.2756469376961977E-3</v>
      </c>
      <c r="L105" s="6">
        <f t="shared" si="41"/>
        <v>-3.1301981789206013E-3</v>
      </c>
      <c r="M105" s="6">
        <f t="shared" si="41"/>
        <v>1.9442007338670991E-3</v>
      </c>
      <c r="N105" s="6">
        <f t="shared" si="41"/>
        <v>-2.9109978038330264E-4</v>
      </c>
      <c r="O105" s="6">
        <f t="shared" si="41"/>
        <v>-1.366693122104197E-3</v>
      </c>
      <c r="P105" s="6">
        <f t="shared" si="41"/>
        <v>-9.0601256777497752E-5</v>
      </c>
      <c r="Q105" s="6">
        <f t="shared" si="41"/>
        <v>-4.5930136149444009E-3</v>
      </c>
      <c r="R105" s="6">
        <f t="shared" si="41"/>
        <v>-1.0569717579043958E-3</v>
      </c>
      <c r="S105" s="6">
        <f t="shared" si="41"/>
        <v>-3.6816771556901981E-3</v>
      </c>
      <c r="T105" s="6">
        <f t="shared" si="41"/>
        <v>-3.1487515503995991E-3</v>
      </c>
      <c r="U105" s="6">
        <f t="shared" si="41"/>
        <v>4.3643062893297668E-5</v>
      </c>
    </row>
    <row r="106" spans="1:21" x14ac:dyDescent="0.25">
      <c r="A106" s="3">
        <v>2019</v>
      </c>
      <c r="B106" s="6">
        <f t="shared" ref="B106:U106" si="42">+B88-B87</f>
        <v>-3.7387557192126997E-3</v>
      </c>
      <c r="C106" s="6">
        <f t="shared" si="42"/>
        <v>-3.4682841355429955E-3</v>
      </c>
      <c r="D106" s="6">
        <f t="shared" si="42"/>
        <v>-4.4501606018156961E-3</v>
      </c>
      <c r="E106" s="6">
        <f t="shared" si="42"/>
        <v>-3.9862713987791967E-3</v>
      </c>
      <c r="F106" s="6">
        <f t="shared" si="42"/>
        <v>-3.1122125006698975E-3</v>
      </c>
      <c r="G106" s="6">
        <f t="shared" si="42"/>
        <v>-3.7360570329766016E-3</v>
      </c>
      <c r="H106" s="6">
        <f t="shared" si="42"/>
        <v>-4.414736583356102E-3</v>
      </c>
      <c r="I106" s="6">
        <f t="shared" si="42"/>
        <v>-2.7661902996215029E-3</v>
      </c>
      <c r="J106" s="6">
        <f t="shared" si="42"/>
        <v>-1.0714544930019027E-3</v>
      </c>
      <c r="K106" s="6">
        <f t="shared" si="42"/>
        <v>-2.9568230708402962E-3</v>
      </c>
      <c r="L106" s="6">
        <f t="shared" si="42"/>
        <v>-3.7213097753390975E-3</v>
      </c>
      <c r="M106" s="6">
        <f t="shared" si="42"/>
        <v>-6.550506297499023E-4</v>
      </c>
      <c r="N106" s="6">
        <f t="shared" si="42"/>
        <v>-3.3131359583755959E-3</v>
      </c>
      <c r="O106" s="6">
        <f t="shared" si="42"/>
        <v>-3.2860243930966024E-3</v>
      </c>
      <c r="P106" s="6">
        <f t="shared" si="42"/>
        <v>-1.9503987095725039E-3</v>
      </c>
      <c r="Q106" s="6">
        <f t="shared" si="42"/>
        <v>3.2965039874015972E-3</v>
      </c>
      <c r="R106" s="6">
        <f t="shared" si="42"/>
        <v>-1.5663439695456013E-3</v>
      </c>
      <c r="S106" s="6">
        <f t="shared" si="42"/>
        <v>-1.0641548498096995E-3</v>
      </c>
      <c r="T106" s="6">
        <f t="shared" si="42"/>
        <v>-3.3972123636860016E-3</v>
      </c>
      <c r="U106" s="6">
        <f t="shared" si="42"/>
        <v>-4.2113452090581996E-3</v>
      </c>
    </row>
    <row r="107" spans="1:21" x14ac:dyDescent="0.25">
      <c r="A107" s="3">
        <v>2020</v>
      </c>
      <c r="B107" s="6">
        <f t="shared" ref="B107:U107" si="43">+B89-B88</f>
        <v>-2.2654483828302013E-3</v>
      </c>
      <c r="C107" s="6">
        <f t="shared" si="43"/>
        <v>-1.1749076393788027E-3</v>
      </c>
      <c r="D107" s="6">
        <f t="shared" si="43"/>
        <v>-2.1988755028680418E-4</v>
      </c>
      <c r="E107" s="6">
        <f t="shared" si="43"/>
        <v>3.8839207367059869E-4</v>
      </c>
      <c r="F107" s="6">
        <f t="shared" si="43"/>
        <v>-2.611240149313597E-3</v>
      </c>
      <c r="G107" s="6">
        <f t="shared" si="43"/>
        <v>-2.1175649019807979E-3</v>
      </c>
      <c r="H107" s="6">
        <f t="shared" si="43"/>
        <v>-1.4488453292833964E-3</v>
      </c>
      <c r="I107" s="6">
        <f t="shared" si="43"/>
        <v>-3.214211306619974E-4</v>
      </c>
      <c r="J107" s="6">
        <f t="shared" si="43"/>
        <v>-9.8616620427560003E-4</v>
      </c>
      <c r="K107" s="6">
        <f t="shared" si="43"/>
        <v>-5.4710984457840423E-4</v>
      </c>
      <c r="L107" s="6">
        <f t="shared" si="43"/>
        <v>-5.219552913200004E-5</v>
      </c>
      <c r="M107" s="6">
        <f t="shared" si="43"/>
        <v>1.7910350910217004E-3</v>
      </c>
      <c r="N107" s="6">
        <f t="shared" si="43"/>
        <v>-1.641843213668101E-3</v>
      </c>
      <c r="O107" s="6">
        <f t="shared" si="43"/>
        <v>-3.6343403256937981E-3</v>
      </c>
      <c r="P107" s="6">
        <f t="shared" si="43"/>
        <v>-1.9068523118200009E-3</v>
      </c>
      <c r="Q107" s="6">
        <f t="shared" si="43"/>
        <v>-6.9807079405649619E-4</v>
      </c>
      <c r="R107" s="6">
        <f t="shared" si="43"/>
        <v>-2.689314970384403E-3</v>
      </c>
      <c r="S107" s="6">
        <f t="shared" si="43"/>
        <v>-4.336656130552799E-3</v>
      </c>
      <c r="T107" s="6">
        <f t="shared" si="43"/>
        <v>-9.8690149820020168E-4</v>
      </c>
      <c r="U107" s="6">
        <f t="shared" si="43"/>
        <v>-1.9516117486848977E-3</v>
      </c>
    </row>
    <row r="108" spans="1:21" x14ac:dyDescent="0.25">
      <c r="A108" s="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</sheetData>
  <conditionalFormatting sqref="W54:W55 B37:U52 B54:U56">
    <cfRule type="cellIs" dxfId="1" priority="1" operator="equal">
      <formula>$B$40</formula>
    </cfRule>
    <cfRule type="cellIs" dxfId="0" priority="2" operator="equal">
      <formula>$B$37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msa_df_flag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Larriva</dc:creator>
  <cp:lastModifiedBy>Matthew Larriva</cp:lastModifiedBy>
  <dcterms:created xsi:type="dcterms:W3CDTF">2022-01-31T16:32:27Z</dcterms:created>
  <dcterms:modified xsi:type="dcterms:W3CDTF">2022-02-15T22:48:05Z</dcterms:modified>
</cp:coreProperties>
</file>