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hidePivotFieldList="1"/>
  <mc:AlternateContent xmlns:mc="http://schemas.openxmlformats.org/markup-compatibility/2006">
    <mc:Choice Requires="x15">
      <x15ac:absPath xmlns:x15ac="http://schemas.microsoft.com/office/spreadsheetml/2010/11/ac" url="https://d.docs.live.net/3d1e4319ee271976/Documents/"/>
    </mc:Choice>
  </mc:AlternateContent>
  <xr:revisionPtr revIDLastSave="1" documentId="8_{9E04940F-850F-4486-A198-4907EA848E40}" xr6:coauthVersionLast="47" xr6:coauthVersionMax="47" xr10:uidLastSave="{97E8DDDF-2A6E-49CE-9406-420EB58EDFF5}"/>
  <bookViews>
    <workbookView xWindow="-108" yWindow="-108" windowWidth="23256" windowHeight="13176" tabRatio="664" xr2:uid="{599CBDBA-6DCB-491A-8F55-440439BE8440}"/>
  </bookViews>
  <sheets>
    <sheet name="Dashboard" sheetId="10" r:id="rId1"/>
    <sheet name="Workings" sheetId="11" r:id="rId2"/>
    <sheet name="Data" sheetId="1" r:id="rId3"/>
  </sheets>
  <definedNames>
    <definedName name="Slicer_Manager">#N/A</definedName>
    <definedName name="Slicer_Project">#N/A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 i="10" l="1"/>
  <c r="B7" i="11"/>
  <c r="B6" i="11"/>
  <c r="B5" i="11"/>
  <c r="F2" i="1"/>
  <c r="K8" i="11"/>
  <c r="H6" i="11"/>
  <c r="L8" i="11" l="1"/>
  <c r="H7" i="11"/>
  <c r="B8" i="11"/>
  <c r="B9" i="1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H41" i="1" l="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K6" i="10"/>
  <c r="K6" i="10"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<sst xmlns="http://schemas.openxmlformats.org/spreadsheetml/2006/main" count="242" uniqueCount="49">
  <si>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</si>
  <si>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</si>
  <si>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</si>
  <si>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</si>
  <si>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</si>
  <si>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</si>
  <si>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</si>
  <si>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</si>
  <si>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</si>
  <si>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</si>
  <si>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</si>
  <si>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</si>
  <si>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</si>
  <si>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</si>
  <si>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</si>
  <si>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</si>
  <si>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</si>
  <si>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</si>
  <si>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</si>
  <si>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</si>
  <si>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</si>
  <si>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</si>
  <si>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</si>
  <si>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</si>
  <si>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</si>
  <si>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</si>
  <si>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</si>
  <si>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 xml:space="preserve">Budget </t>
  </si>
  <si>
    <t>Project Management Dashboard</t>
  </si>
  <si>
    <t>Values</t>
  </si>
  <si>
    <t>In Progress</t>
  </si>
  <si>
    <t>Completed</t>
  </si>
  <si>
    <t>Hirsch</t>
  </si>
  <si>
    <t>Wood</t>
  </si>
  <si>
    <t>McFay</t>
  </si>
  <si>
    <t>Not Started</t>
  </si>
  <si>
    <t>Remaining</t>
  </si>
  <si>
    <t>Days Remaining</t>
  </si>
  <si>
    <t>Days Completed</t>
  </si>
  <si>
    <t>Task 10</t>
  </si>
  <si>
    <t>Sum of Days completed</t>
  </si>
  <si>
    <t>Sum of Duration</t>
  </si>
  <si>
    <t xml:space="preserve"> Actual </t>
  </si>
  <si>
    <t>Total Task</t>
  </si>
  <si>
    <t xml:space="preserve">Actual </t>
  </si>
  <si>
    <t>Bar Chart</t>
  </si>
  <si>
    <t>Doughnut Chart</t>
  </si>
  <si>
    <t>Scroll Bar</t>
  </si>
  <si>
    <t>Days 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</si>
</sst>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0.0,,\M;\-0.0,,\M"/>
    <numFmt numFmtId="166" formatCode="dd\-mmm"/>
  </numFmts>
  <fonts count="4" x14ac:knownFonts="1">
    <font>
      <sz val="11"/>
      <color theme="1"/>
      <name val="Calibri"/>
      <family val="2"/>
      <scheme val="minor"/>
    </font>
    <font>
      <sz val="11"/>
      <color theme="1"/>
      <name val="Calibri"/>
      <family val="2"/>
      <scheme val="minor"/>
    </font>
    <font>
      <sz val="22"/>
      <color theme="0"/>
      <name val="Calibri"/>
      <family val="2"/>
      <scheme val="minor"/>
    </font>
    <font>
      <sz val="12"/>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64" fontId="0" fillId="0" borderId="0" xfId="0" applyNumberFormat="1"/>
    <xf numFmtId="0" fontId="0" fillId="0" borderId="1" xfId="0" applyBorder="1"/>
    <xf numFmtId="0" fontId="2" fillId="2" borderId="0" xfId="0" applyFont="1" applyFill="1" applyAlignment="1">
      <alignment horizontal="left" vertical="top"/>
    </xf>
    <xf numFmtId="165" fontId="0" fillId="0" borderId="0" xfId="0" applyNumberFormat="1"/>
    <xf numFmtId="0" fontId="0" fillId="0" borderId="0" xfId="0" pivotButton="1" applyAlignment="1">
      <alignment horizontal="center"/>
    </xf>
    <xf numFmtId="14" fontId="0" fillId="0" borderId="0" xfId="0" applyNumberFormat="1" applyAlignment="1">
      <alignment horizontal="center"/>
    </xf>
    <xf numFmtId="3" fontId="0" fillId="0" borderId="0" xfId="0" applyNumberFormat="1" applyAlignment="1">
      <alignment horizontal="center"/>
    </xf>
    <xf numFmtId="166" fontId="0" fillId="0" borderId="0" xfId="0" applyNumberFormat="1" applyAlignment="1">
      <alignment horizontal="center" vertical="center"/>
    </xf>
    <xf numFmtId="9" fontId="0" fillId="0" borderId="0" xfId="0" applyNumberFormat="1" applyAlignment="1">
      <alignment horizontal="right"/>
    </xf>
    <xf numFmtId="0" fontId="0" fillId="0" borderId="0" xfId="0" applyAlignment="1">
      <alignment horizontal="right"/>
    </xf>
    <xf numFmtId="0" fontId="3" fillId="2" borderId="0" xfId="0" applyNumberFormat="1" applyFont="1" applyFill="1" applyAlignment="1">
      <alignment horizontal="left" vertical="center"/>
    </xf>
  </cellXfs>
  <cellStyles count="2">
    <cellStyle name="Normal" xfId="0" builtinId="0"/>
    <cellStyle name="Percent" xfId="1" builtinId="5"/>
  </cellStyles>
  <dxfs count="62">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7" formatCode="d/mm/yyyy"/>
    </dxf>
    <dxf>
      <numFmt numFmtId="167" formatCode="d/mm/yyyy"/>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center"/>
    </dxf>
    <dxf>
      <alignment horizontal="center"/>
    </dxf>
    <dxf>
      <alignment horizontal="center"/>
    </dxf>
    <dxf>
      <alignment horizontal="left"/>
    </dxf>
    <dxf>
      <alignment horizontal="center"/>
    </dxf>
    <dxf>
      <numFmt numFmtId="3" formatCode="#,##0"/>
    </dxf>
    <dxf>
      <numFmt numFmtId="3" formatCode="#,##0"/>
    </dxf>
    <dxf>
      <border>
        <left style="thin">
          <color theme="9" tint="-0.24994659260841701"/>
        </left>
        <right style="thin">
          <color theme="9" tint="-0.24994659260841701"/>
        </right>
        <top style="thin">
          <color theme="9" tint="-0.24994659260841701"/>
        </top>
        <bottom style="thin">
          <color theme="9" tint="-0.24994659260841701"/>
        </bottom>
        <vertical/>
        <horizontal/>
      </border>
    </dxf>
    <dxf>
      <fill>
        <patternFill>
          <bgColor theme="0" tint="-0.14996795556505021"/>
        </patternFill>
      </fill>
      <border>
        <top style="thin">
          <color theme="0" tint="-0.34998626667073579"/>
        </top>
        <vertical/>
        <horizontal/>
      </border>
    </dxf>
    <dxf>
      <fill>
        <patternFill>
          <bgColor theme="4"/>
        </patternFill>
      </fill>
      <border>
        <top/>
        <bottom style="thin">
          <color rgb="FFFFFFFF"/>
        </bottom>
        <vertical/>
        <horizontal/>
      </border>
    </dxf>
    <dxf>
      <fill>
        <patternFill>
          <bgColor theme="9"/>
        </patternFill>
      </fill>
      <border>
        <top style="thin">
          <color theme="0"/>
        </top>
        <bottom style="thin">
          <color theme="0"/>
        </bottom>
        <vertical/>
        <horizontal/>
      </border>
    </dxf>
    <dxf>
      <fill>
        <patternFill patternType="lightGrid"/>
      </fill>
    </dxf>
    <dxf>
      <fill>
        <patternFill>
          <bgColor theme="0" tint="-0.24994659260841701"/>
        </patternFill>
      </fill>
      <border>
        <left style="thin">
          <color theme="0"/>
        </left>
        <right style="thin">
          <color theme="0"/>
        </right>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61"/>
      <tableStyleElement type="headerRow" dxfId="60"/>
    </tableStyle>
  </tableStyles>
  <colors>
    <mruColors>
      <color rgb="FFFFFFFF"/>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MY">
                <a:solidFill>
                  <a:schemeClr val="bg1"/>
                </a:solidFill>
              </a:rPr>
              <a:t>OVERALL TASK PROGRESS</a:t>
            </a:r>
          </a:p>
        </c:rich>
      </c:tx>
      <c:layout>
        <c:manualLayout>
          <c:xMode val="edge"/>
          <c:yMode val="edge"/>
          <c:x val="3.907623456790122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bar"/>
        <c:grouping val="stacked"/>
        <c:varyColors val="0"/>
        <c:ser>
          <c:idx val="0"/>
          <c:order val="0"/>
          <c:tx>
            <c:strRef>
              <c:f>Workings!$A$5</c:f>
              <c:strCache>
                <c:ptCount val="1"/>
                <c:pt idx="0">
                  <c:v>Not Started</c:v>
                </c:pt>
              </c:strCache>
            </c:strRef>
          </c:tx>
          <c:spPr>
            <a:noFill/>
            <a:ln w="19050">
              <a:solidFill>
                <a:schemeClr val="tx2">
                  <a:lumMod val="5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Workings!$B$5</c:f>
              <c:numCache>
                <c:formatCode>General</c:formatCode>
                <c:ptCount val="1"/>
                <c:pt idx="0">
                  <c:v>4</c:v>
                </c:pt>
              </c:numCache>
            </c:numRef>
          </c:val>
          <c:extLst>
            <c:ext xmlns:c16="http://schemas.microsoft.com/office/drawing/2014/chart" uri="{C3380CC4-5D6E-409C-BE32-E72D297353CC}">
              <c16:uniqueId val="{00000000-9D34-4068-80CA-1874D879C2D3}"/>
            </c:ext>
          </c:extLst>
        </c:ser>
        <c:ser>
          <c:idx val="1"/>
          <c:order val="1"/>
          <c:tx>
            <c:strRef>
              <c:f>Workings!$A$6</c:f>
              <c:strCache>
                <c:ptCount val="1"/>
                <c:pt idx="0">
                  <c:v>In Progress</c:v>
                </c:pt>
              </c:strCache>
            </c:strRef>
          </c:tx>
          <c:spPr>
            <a:solidFill>
              <a:schemeClr val="accent2"/>
            </a:solidFill>
            <a:ln>
              <a:solidFill>
                <a:schemeClr val="accent2"/>
              </a:solidFill>
            </a:ln>
            <a:effectLst/>
          </c:spPr>
          <c:invertIfNegative val="0"/>
          <c:dPt>
            <c:idx val="0"/>
            <c:invertIfNegative val="0"/>
            <c:bubble3D val="0"/>
            <c:spPr>
              <a:solidFill>
                <a:schemeClr val="accent2"/>
              </a:solidFill>
              <a:ln w="19050">
                <a:solidFill>
                  <a:schemeClr val="accent2"/>
                </a:solidFill>
              </a:ln>
              <a:effectLst/>
            </c:spPr>
            <c:extLst>
              <c:ext xmlns:c16="http://schemas.microsoft.com/office/drawing/2014/chart" uri="{C3380CC4-5D6E-409C-BE32-E72D297353CC}">
                <c16:uniqueId val="{00000004-9D34-4068-80CA-1874D879C2D3}"/>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Workings!$B$6</c:f>
              <c:numCache>
                <c:formatCode>General</c:formatCode>
                <c:ptCount val="1"/>
                <c:pt idx="0">
                  <c:v>33</c:v>
                </c:pt>
              </c:numCache>
            </c:numRef>
          </c:val>
          <c:extLst>
            <c:ext xmlns:c16="http://schemas.microsoft.com/office/drawing/2014/chart" uri="{C3380CC4-5D6E-409C-BE32-E72D297353CC}">
              <c16:uniqueId val="{00000001-9D34-4068-80CA-1874D879C2D3}"/>
            </c:ext>
          </c:extLst>
        </c:ser>
        <c:ser>
          <c:idx val="2"/>
          <c:order val="2"/>
          <c:tx>
            <c:strRef>
              <c:f>Workings!$A$7</c:f>
              <c:strCache>
                <c:ptCount val="1"/>
                <c:pt idx="0">
                  <c:v>Completed</c:v>
                </c:pt>
              </c:strCache>
            </c:strRef>
          </c:tx>
          <c:spPr>
            <a:solidFill>
              <a:schemeClr val="accent3"/>
            </a:solidFill>
            <a:ln w="19050">
              <a:solidFill>
                <a:schemeClr val="accent3"/>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Workings!$B$7</c:f>
              <c:numCache>
                <c:formatCode>General</c:formatCode>
                <c:ptCount val="1"/>
                <c:pt idx="0">
                  <c:v>3</c:v>
                </c:pt>
              </c:numCache>
            </c:numRef>
          </c:val>
          <c:extLst>
            <c:ext xmlns:c16="http://schemas.microsoft.com/office/drawing/2014/chart" uri="{C3380CC4-5D6E-409C-BE32-E72D297353CC}">
              <c16:uniqueId val="{00000002-9D34-4068-80CA-1874D879C2D3}"/>
            </c:ext>
          </c:extLst>
        </c:ser>
        <c:dLbls>
          <c:dLblPos val="ctr"/>
          <c:showLegendKey val="0"/>
          <c:showVal val="1"/>
          <c:showCatName val="0"/>
          <c:showSerName val="0"/>
          <c:showPercent val="0"/>
          <c:showBubbleSize val="0"/>
        </c:dLbls>
        <c:gapWidth val="0"/>
        <c:overlap val="100"/>
        <c:axId val="1296449423"/>
        <c:axId val="1296459823"/>
      </c:barChart>
      <c:catAx>
        <c:axId val="1296449423"/>
        <c:scaling>
          <c:orientation val="minMax"/>
        </c:scaling>
        <c:delete val="1"/>
        <c:axPos val="l"/>
        <c:numFmt formatCode="General" sourceLinked="1"/>
        <c:majorTickMark val="none"/>
        <c:minorTickMark val="none"/>
        <c:tickLblPos val="nextTo"/>
        <c:crossAx val="1296459823"/>
        <c:crosses val="autoZero"/>
        <c:auto val="1"/>
        <c:lblAlgn val="ctr"/>
        <c:lblOffset val="100"/>
        <c:noMultiLvlLbl val="0"/>
      </c:catAx>
      <c:valAx>
        <c:axId val="1296459823"/>
        <c:scaling>
          <c:orientation val="minMax"/>
        </c:scaling>
        <c:delete val="1"/>
        <c:axPos val="b"/>
        <c:numFmt formatCode="General" sourceLinked="1"/>
        <c:majorTickMark val="none"/>
        <c:minorTickMark val="none"/>
        <c:tickLblPos val="nextTo"/>
        <c:crossAx val="1296449423"/>
        <c:crosses val="autoZero"/>
        <c:crossBetween val="between"/>
      </c:valAx>
      <c:spPr>
        <a:noFill/>
        <a:ln>
          <a:noFill/>
        </a:ln>
        <a:effectLst/>
      </c:spPr>
    </c:plotArea>
    <c:legend>
      <c:legendPos val="t"/>
      <c:layout>
        <c:manualLayout>
          <c:xMode val="edge"/>
          <c:yMode val="edge"/>
          <c:x val="1.5228395061728395E-2"/>
          <c:y val="0.34133378016085797"/>
          <c:w val="0.718679012345678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706051829728179"/>
          <c:y val="0.36751157509805654"/>
          <c:w val="0.47461459558934443"/>
          <c:h val="0.4639490990592468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8C-4CD2-BC38-78AA900E2F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8C-4CD2-BC38-78AA900E2FD6}"/>
              </c:ext>
            </c:extLst>
          </c:dPt>
          <c:cat>
            <c:strRef>
              <c:f>Workings!$G$6:$G$7</c:f>
              <c:strCache>
                <c:ptCount val="2"/>
                <c:pt idx="0">
                  <c:v>Days Completed</c:v>
                </c:pt>
                <c:pt idx="1">
                  <c:v>Days Remaining</c:v>
                </c:pt>
              </c:strCache>
            </c:strRef>
          </c:cat>
          <c:val>
            <c:numRef>
              <c:f>Workings!$H$6:$H$7</c:f>
              <c:numCache>
                <c:formatCode>0%</c:formatCode>
                <c:ptCount val="2"/>
                <c:pt idx="0">
                  <c:v>0.42105263157894735</c:v>
                </c:pt>
                <c:pt idx="1">
                  <c:v>0.57894736842105265</c:v>
                </c:pt>
              </c:numCache>
            </c:numRef>
          </c:val>
          <c:extLst>
            <c:ext xmlns:c16="http://schemas.microsoft.com/office/drawing/2014/chart" uri="{C3380CC4-5D6E-409C-BE32-E72D297353CC}">
              <c16:uniqueId val="{00000004-058C-4CD2-BC38-78AA900E2FD6}"/>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2.458119658119658E-2"/>
          <c:y val="1.8915698540363419E-2"/>
          <c:w val="0.95083675213675234"/>
          <c:h val="0.305017873100982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080" b="0" i="0" u="none" strike="noStrike" kern="1200" spc="0" baseline="0">
                <a:solidFill>
                  <a:schemeClr val="bg1"/>
                </a:solidFill>
                <a:latin typeface="+mn-lt"/>
                <a:ea typeface="+mn-ea"/>
                <a:cs typeface="+mn-cs"/>
              </a:defRPr>
            </a:pPr>
            <a:r>
              <a:rPr lang="en-MY">
                <a:solidFill>
                  <a:schemeClr val="bg1"/>
                </a:solidFill>
              </a:rPr>
              <a:t>BUDGET SPENT</a:t>
            </a:r>
          </a:p>
        </c:rich>
      </c:tx>
      <c:layout>
        <c:manualLayout>
          <c:xMode val="edge"/>
          <c:yMode val="edge"/>
          <c:x val="0.24337506372854473"/>
          <c:y val="2.9069767441860465E-2"/>
        </c:manualLayout>
      </c:layout>
      <c:overlay val="0"/>
      <c:spPr>
        <a:noFill/>
        <a:ln>
          <a:noFill/>
        </a:ln>
        <a:effectLst/>
      </c:spPr>
      <c:txPr>
        <a:bodyPr rot="0" spcFirstLastPara="1" vertOverflow="ellipsis" vert="horz" wrap="square" anchor="ctr" anchorCtr="1"/>
        <a:lstStyle/>
        <a:p>
          <a:pPr>
            <a:defRPr lang="en-US" sz="108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9526426103211922"/>
          <c:y val="0.38149224806201548"/>
          <c:w val="0.59748201438848925"/>
          <c:h val="0.4828488372093023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F7-45A9-99B9-B2E247CDC5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F7-45A9-99B9-B2E247CDC52F}"/>
              </c:ext>
            </c:extLst>
          </c:dPt>
          <c:val>
            <c:numRef>
              <c:f>Workings!$K$8:$L$8</c:f>
              <c:numCache>
                <c:formatCode>0%</c:formatCode>
                <c:ptCount val="2"/>
                <c:pt idx="0">
                  <c:v>0.42347250571210965</c:v>
                </c:pt>
                <c:pt idx="1">
                  <c:v>0.57652749428789041</c:v>
                </c:pt>
              </c:numCache>
            </c:numRef>
          </c:val>
          <c:extLst>
            <c:ext xmlns:c16="http://schemas.microsoft.com/office/drawing/2014/chart" uri="{C3380CC4-5D6E-409C-BE32-E72D297353CC}">
              <c16:uniqueId val="{00000004-1FF7-45A9-99B9-B2E247CDC52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[HEMA VARSSINI SEGAR_AW190231_Dashboard3.xlsx]Workings!PivotTable6</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MY">
                <a:solidFill>
                  <a:schemeClr val="bg1"/>
                </a:solidFill>
              </a:rPr>
              <a:t>BUDGET VS ACTUAL</a:t>
            </a:r>
          </a:p>
        </c:rich>
      </c:tx>
      <c:layout>
        <c:manualLayout>
          <c:xMode val="edge"/>
          <c:yMode val="edge"/>
          <c:x val="5.5117592592592593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6.4675925925925928E-2"/>
          <c:y val="0.39999835958005242"/>
          <c:w val="0.87064814814814817"/>
          <c:h val="0.54517202859696157"/>
        </c:manualLayout>
      </c:layout>
      <c:barChart>
        <c:barDir val="bar"/>
        <c:grouping val="clustered"/>
        <c:varyColors val="0"/>
        <c:ser>
          <c:idx val="0"/>
          <c:order val="0"/>
          <c:tx>
            <c:strRef>
              <c:f>Workings!$K$6</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Workings!$K$7</c:f>
              <c:strCache>
                <c:ptCount val="1"/>
                <c:pt idx="0">
                  <c:v>Total</c:v>
                </c:pt>
              </c:strCache>
            </c:strRef>
          </c:cat>
          <c:val>
            <c:numRef>
              <c:f>Workings!$K$7</c:f>
              <c:numCache>
                <c:formatCode>0.0,,\M;\-0.0,,\M</c:formatCode>
                <c:ptCount val="1"/>
                <c:pt idx="0">
                  <c:v>8340291</c:v>
                </c:pt>
              </c:numCache>
            </c:numRef>
          </c:val>
          <c:extLst>
            <c:ext xmlns:c16="http://schemas.microsoft.com/office/drawing/2014/chart" uri="{C3380CC4-5D6E-409C-BE32-E72D297353CC}">
              <c16:uniqueId val="{00000000-E608-45DE-B24F-C8F36D291601}"/>
            </c:ext>
          </c:extLst>
        </c:ser>
        <c:ser>
          <c:idx val="1"/>
          <c:order val="1"/>
          <c:tx>
            <c:strRef>
              <c:f>Workings!$L$6</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Workings!$K$7</c:f>
              <c:strCache>
                <c:ptCount val="1"/>
                <c:pt idx="0">
                  <c:v>Total</c:v>
                </c:pt>
              </c:strCache>
            </c:strRef>
          </c:cat>
          <c:val>
            <c:numRef>
              <c:f>Workings!$L$7</c:f>
              <c:numCache>
                <c:formatCode>0.0,,\M;\-0.0,,\M</c:formatCode>
                <c:ptCount val="1"/>
                <c:pt idx="0">
                  <c:v>19695000</c:v>
                </c:pt>
              </c:numCache>
            </c:numRef>
          </c:val>
          <c:extLst>
            <c:ext xmlns:c16="http://schemas.microsoft.com/office/drawing/2014/chart" uri="{C3380CC4-5D6E-409C-BE32-E72D297353CC}">
              <c16:uniqueId val="{00000001-E608-45DE-B24F-C8F36D291601}"/>
            </c:ext>
          </c:extLst>
        </c:ser>
        <c:dLbls>
          <c:dLblPos val="outEnd"/>
          <c:showLegendKey val="0"/>
          <c:showVal val="1"/>
          <c:showCatName val="0"/>
          <c:showSerName val="0"/>
          <c:showPercent val="0"/>
          <c:showBubbleSize val="0"/>
        </c:dLbls>
        <c:gapWidth val="0"/>
        <c:overlap val="-30"/>
        <c:axId val="6751936"/>
        <c:axId val="6752768"/>
      </c:barChart>
      <c:catAx>
        <c:axId val="6751936"/>
        <c:scaling>
          <c:orientation val="minMax"/>
        </c:scaling>
        <c:delete val="1"/>
        <c:axPos val="l"/>
        <c:numFmt formatCode="General" sourceLinked="1"/>
        <c:majorTickMark val="none"/>
        <c:minorTickMark val="none"/>
        <c:tickLblPos val="nextTo"/>
        <c:crossAx val="6752768"/>
        <c:crosses val="autoZero"/>
        <c:auto val="1"/>
        <c:lblAlgn val="ctr"/>
        <c:lblOffset val="100"/>
        <c:noMultiLvlLbl val="0"/>
      </c:catAx>
      <c:valAx>
        <c:axId val="6752768"/>
        <c:scaling>
          <c:orientation val="minMax"/>
        </c:scaling>
        <c:delete val="1"/>
        <c:axPos val="b"/>
        <c:numFmt formatCode="0.0,,\M;\-0.0,,\M" sourceLinked="1"/>
        <c:majorTickMark val="none"/>
        <c:minorTickMark val="none"/>
        <c:tickLblPos val="nextTo"/>
        <c:crossAx val="675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Workings!$O$6" horiz="1" max="30" page="7" val="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373380</xdr:colOff>
      <xdr:row>0</xdr:row>
      <xdr:rowOff>0</xdr:rowOff>
    </xdr:from>
    <xdr:to>
      <xdr:col>16</xdr:col>
      <xdr:colOff>327660</xdr:colOff>
      <xdr:row>5</xdr:row>
      <xdr:rowOff>53340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457200</xdr:colOff>
      <xdr:row>0</xdr:row>
      <xdr:rowOff>0</xdr:rowOff>
    </xdr:from>
    <xdr:to>
      <xdr:col>11</xdr:col>
      <xdr:colOff>480060</xdr:colOff>
      <xdr:row>5</xdr:row>
      <xdr:rowOff>167640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243840</xdr:colOff>
      <xdr:row>0</xdr:row>
      <xdr:rowOff>0</xdr:rowOff>
    </xdr:from>
    <xdr:to>
      <xdr:col>17</xdr:col>
      <xdr:colOff>83820</xdr:colOff>
      <xdr:row>5</xdr:row>
      <xdr:rowOff>121920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0</xdr:row>
      <xdr:rowOff>0</xdr:rowOff>
    </xdr:from>
    <xdr:to>
      <xdr:col>20</xdr:col>
      <xdr:colOff>331200</xdr:colOff>
      <xdr:row>5</xdr:row>
      <xdr:rowOff>30480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xdr:colOff>
      <xdr:row>1</xdr:row>
      <xdr:rowOff>22861</xdr:rowOff>
    </xdr:from>
    <xdr:to>
      <xdr:col>5</xdr:col>
      <xdr:colOff>224340</xdr:colOff>
      <xdr:row>4</xdr:row>
      <xdr:rowOff>154621</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7620" y="480061"/>
              <a:ext cx="3600000" cy="6804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251460</xdr:colOff>
      <xdr:row>1</xdr:row>
      <xdr:rowOff>22861</xdr:rowOff>
    </xdr:from>
    <xdr:to>
      <xdr:col>9</xdr:col>
      <xdr:colOff>655188</xdr:colOff>
      <xdr:row>4</xdr:row>
      <xdr:rowOff>154621</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34740" y="480061"/>
              <a:ext cx="3600000" cy="6804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647700</xdr:colOff>
          <xdr:row>0</xdr:row>
          <xdr:rowOff>60960</xdr:rowOff>
        </xdr:from>
        <xdr:to>
          <xdr:col>9</xdr:col>
          <xdr:colOff>632460</xdr:colOff>
          <xdr:row>0</xdr:row>
          <xdr:rowOff>396240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0.2402</cdr:x>
      <cdr:y>0.49455</cdr:y>
    </cdr:from>
    <cdr:to>
      <cdr:x>0.78728</cdr:x>
      <cdr:y>0.70451</cdr:y>
    </cdr:to>
    <cdr:sp macro="" textlink="Workings!$H$6">
      <cdr:nvSpPr>
        <cdr:cNvPr id="2" name="TextBox 1">
          <a:extLst xmlns:a="http://schemas.openxmlformats.org/drawingml/2006/main">
            <a:ext uri="{FF2B5EF4-FFF2-40B4-BE49-F238E27FC236}">
              <a16:creationId xmlns:a16="http://schemas.microsoft.com/office/drawing/2014/main" id="{3E1662D3-899B-43BB-AAB8-8777A070FB9D}"/>
            </a:ext>
          </a:extLst>
        </cdr:cNvPr>
        <cdr:cNvSpPr txBox="1"/>
      </cdr:nvSpPr>
      <cdr:spPr>
        <a:xfrm xmlns:a="http://schemas.openxmlformats.org/drawingml/2006/main">
          <a:off x="318482" y="670794"/>
          <a:ext cx="725362" cy="28478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A0901AF2-358A-435D-816E-769571CE6329}" type="TxLink">
            <a:rPr lang="en-US" sz="1400" b="1" i="0" u="none" strike="noStrike">
              <a:solidFill>
                <a:srgbClr val="000000"/>
              </a:solidFill>
              <a:latin typeface="Agency FB" panose="020B0503020202020204" pitchFamily="34" charset="0"/>
              <a:cs typeface="Calibri"/>
            </a:rPr>
            <a:pPr algn="ctr"/>
            <a:t>42%</a:t>
          </a:fld>
          <a:endParaRPr lang="en-MY" sz="1400" b="1">
            <a:latin typeface="Agency FB" panose="020B05030202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0.09633</cdr:x>
      <cdr:y>0.4371</cdr:y>
    </cdr:from>
    <cdr:to>
      <cdr:x>0.91694</cdr:x>
      <cdr:y>0.81163</cdr:y>
    </cdr:to>
    <cdr:sp macro="" textlink="Workings!$K$8">
      <cdr:nvSpPr>
        <cdr:cNvPr id="2" name="TextBox 1">
          <a:extLst xmlns:a="http://schemas.openxmlformats.org/drawingml/2006/main">
            <a:ext uri="{FF2B5EF4-FFF2-40B4-BE49-F238E27FC236}">
              <a16:creationId xmlns:a16="http://schemas.microsoft.com/office/drawing/2014/main" id="{B8D05C0F-D9BE-4D48-9FAB-CB31B05FBC93}"/>
            </a:ext>
          </a:extLst>
        </cdr:cNvPr>
        <cdr:cNvSpPr txBox="1"/>
      </cdr:nvSpPr>
      <cdr:spPr>
        <a:xfrm xmlns:a="http://schemas.openxmlformats.org/drawingml/2006/main">
          <a:off x="102031" y="572879"/>
          <a:ext cx="869174" cy="49087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AAFC6C8E-4681-457F-A684-71238770AD77}" type="TxLink">
            <a:rPr lang="en-US" sz="1400" b="1" i="0" u="none" strike="noStrike">
              <a:solidFill>
                <a:srgbClr val="000000"/>
              </a:solidFill>
              <a:latin typeface="Agency FB" panose="020B0503020202020204" pitchFamily="34" charset="0"/>
              <a:ea typeface="+mn-ea"/>
              <a:cs typeface="Calibri"/>
            </a:rPr>
            <a:pPr marL="0" indent="0" algn="ctr"/>
            <a:t>42%</a:t>
          </a:fld>
          <a:endParaRPr lang="en-MY" sz="1400" b="1" i="0" u="none" strike="noStrike">
            <a:solidFill>
              <a:srgbClr val="000000"/>
            </a:solidFill>
            <a:latin typeface="Agency FB" panose="020B0503020202020204" pitchFamily="34" charset="0"/>
            <a:ea typeface="+mn-ea"/>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545.958295833334" missingItemsLimit="0" createdVersion="6" refreshedVersion="7"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AA0C73-68F8-4C50-B801-B6DA51B97805}" name="PTDashboard" cacheId="1" applyNumberFormats="0" applyBorderFormats="0" applyFontFormats="0" applyPatternFormats="0" applyAlignmentFormats="0" applyWidthHeightFormats="1" dataCaption="Values" updatedVersion="7" minRefreshableVersion="3" showDrill="0" itemPrintTitles="1" createdVersion="6" indent="0" compact="0" compactData="0" multipleFieldFilters="0">
  <location ref="A6:J47"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outline="0" showAll="0" defaultSubtotal="0">
      <items count="15">
        <item x="10"/>
        <item x="4"/>
        <item x="0"/>
        <item x="1"/>
        <item x="8"/>
        <item x="5"/>
        <item x="6"/>
        <item x="2"/>
        <item x="11"/>
        <item x="3"/>
        <item x="7"/>
        <item x="9"/>
        <item x="14"/>
        <item x="12"/>
        <item x="13"/>
      </items>
    </pivotField>
    <pivotField name="Days comp." axis="axisRow" compact="0"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outline="0" showAll="0" defaultSubtotal="0"/>
    <pivotField dataField="1" compact="0"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7" baseItem="12" numFmtId="3"/>
    <dataField name=" Actual " fld="9" baseField="7" baseItem="10" numFmtId="3"/>
  </dataFields>
  <formats count="48">
    <format dxfId="53">
      <pivotArea outline="0" fieldPosition="0">
        <references count="1">
          <reference field="4294967294" count="1">
            <x v="0"/>
          </reference>
        </references>
      </pivotArea>
    </format>
    <format dxfId="52">
      <pivotArea outline="0" fieldPosition="0">
        <references count="1">
          <reference field="4294967294" count="1">
            <x v="1"/>
          </reference>
        </references>
      </pivotArea>
    </format>
    <format dxfId="51">
      <pivotArea type="all" dataOnly="0" outline="0" fieldPosition="0"/>
    </format>
    <format dxfId="50">
      <pivotArea dataOnly="0" labelOnly="1" outline="0" fieldPosition="0">
        <references count="1">
          <reference field="2" count="0"/>
        </references>
      </pivotArea>
    </format>
    <format dxfId="49">
      <pivotArea dataOnly="0" labelOnly="1" outline="0" fieldPosition="0">
        <references count="1">
          <reference field="4" count="0"/>
        </references>
      </pivotArea>
    </format>
    <format dxfId="48">
      <pivotArea dataOnly="0" labelOnly="1" outline="0" fieldPosition="0">
        <references count="1">
          <reference field="6" count="0"/>
        </references>
      </pivotArea>
    </format>
    <format dxfId="47">
      <pivotArea dataOnly="0" labelOnly="1" outline="0" fieldPosition="0">
        <references count="1">
          <reference field="7" count="0"/>
        </references>
      </pivotArea>
    </format>
    <format dxfId="46">
      <pivotArea dataOnly="0" labelOnly="1" grandRow="1" outline="0" fieldPosition="0"/>
    </format>
    <format dxfId="45">
      <pivotArea dataOnly="0" labelOnly="1" outline="0" fieldPosition="0">
        <references count="8">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selected="0">
            <x v="3"/>
          </reference>
          <reference field="7" count="1">
            <x v="7"/>
          </reference>
        </references>
      </pivotArea>
    </format>
    <format dxfId="44">
      <pivotArea dataOnly="0" labelOnly="1" outline="0" fieldPosition="0">
        <references count="8">
          <reference field="0" count="1" selected="0">
            <x v="0"/>
          </reference>
          <reference field="1" count="1" selected="0">
            <x v="2"/>
          </reference>
          <reference field="2" count="1" selected="0">
            <x v="4"/>
          </reference>
          <reference field="3" count="1" selected="0">
            <x v="10"/>
          </reference>
          <reference field="4" count="1" selected="0">
            <x v="6"/>
          </reference>
          <reference field="5" count="1" selected="0">
            <x v="13"/>
          </reference>
          <reference field="6" count="1" selected="0">
            <x v="4"/>
          </reference>
          <reference field="7" count="1">
            <x v="10"/>
          </reference>
        </references>
      </pivotArea>
    </format>
    <format dxfId="43">
      <pivotArea dataOnly="0" labelOnly="1" outline="0" fieldPosition="0">
        <references count="8">
          <reference field="0" count="1" selected="0">
            <x v="0"/>
          </reference>
          <reference field="1" count="1" selected="0">
            <x v="3"/>
          </reference>
          <reference field="2" count="1" selected="0">
            <x v="1"/>
          </reference>
          <reference field="3" count="1" selected="0">
            <x v="3"/>
          </reference>
          <reference field="4" count="1" selected="0">
            <x v="2"/>
          </reference>
          <reference field="5" count="1" selected="0">
            <x v="4"/>
          </reference>
          <reference field="6" count="1" selected="0">
            <x v="3"/>
          </reference>
          <reference field="7" count="1">
            <x v="12"/>
          </reference>
        </references>
      </pivotArea>
    </format>
    <format dxfId="42">
      <pivotArea dataOnly="0" labelOnly="1" outline="0" fieldPosition="0">
        <references count="8">
          <reference field="0" count="1" selected="0">
            <x v="0"/>
          </reference>
          <reference field="1" count="1" selected="0">
            <x v="4"/>
          </reference>
          <reference field="2" count="1" selected="0">
            <x v="0"/>
          </reference>
          <reference field="3" count="1" selected="0">
            <x v="2"/>
          </reference>
          <reference field="4" count="1" selected="0">
            <x v="0"/>
          </reference>
          <reference field="5" count="1" selected="0">
            <x v="2"/>
          </reference>
          <reference field="6" count="1" selected="0">
            <x v="3"/>
          </reference>
          <reference field="7" count="1">
            <x v="18"/>
          </reference>
        </references>
      </pivotArea>
    </format>
    <format dxfId="41">
      <pivotArea dataOnly="0" labelOnly="1" outline="0" fieldPosition="0">
        <references count="8">
          <reference field="0" count="1" selected="0">
            <x v="0"/>
          </reference>
          <reference field="1" count="1" selected="0">
            <x v="5"/>
          </reference>
          <reference field="2" count="1" selected="0">
            <x v="3"/>
          </reference>
          <reference field="3" count="1" selected="0">
            <x v="4"/>
          </reference>
          <reference field="4" count="1" selected="0">
            <x v="4"/>
          </reference>
          <reference field="5" count="1" selected="0">
            <x v="7"/>
          </reference>
          <reference field="6" count="1" selected="0">
            <x v="3"/>
          </reference>
          <reference field="7" count="1">
            <x v="9"/>
          </reference>
        </references>
      </pivotArea>
    </format>
    <format dxfId="40">
      <pivotArea dataOnly="0" labelOnly="1" outline="0" fieldPosition="0">
        <references count="8">
          <reference field="0" count="1" selected="0">
            <x v="0"/>
          </reference>
          <reference field="1" count="1" selected="0">
            <x v="6"/>
          </reference>
          <reference field="2" count="1" selected="0">
            <x v="2"/>
          </reference>
          <reference field="3" count="1" selected="0">
            <x v="5"/>
          </reference>
          <reference field="4" count="1" selected="0">
            <x v="7"/>
          </reference>
          <reference field="5" count="1" selected="0">
            <x v="11"/>
          </reference>
          <reference field="6" count="1" selected="0">
            <x v="2"/>
          </reference>
          <reference field="7" count="1">
            <x v="2"/>
          </reference>
        </references>
      </pivotArea>
    </format>
    <format dxfId="39">
      <pivotArea dataOnly="0" labelOnly="1" outline="0" fieldPosition="0">
        <references count="8">
          <reference field="0" count="1" selected="0">
            <x v="0"/>
          </reference>
          <reference field="1" count="1" selected="0">
            <x v="7"/>
          </reference>
          <reference field="2" count="1" selected="0">
            <x v="4"/>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38">
      <pivotArea dataOnly="0" labelOnly="1" outline="0" fieldPosition="0">
        <references count="8">
          <reference field="0" count="1" selected="0">
            <x v="0"/>
          </reference>
          <reference field="1" count="1" selected="0">
            <x v="8"/>
          </reference>
          <reference field="2" count="1" selected="0">
            <x v="1"/>
          </reference>
          <reference field="3" count="1" selected="0">
            <x v="5"/>
          </reference>
          <reference field="4" count="1" selected="0">
            <x v="0"/>
          </reference>
          <reference field="5" count="1" selected="0">
            <x v="4"/>
          </reference>
          <reference field="6" count="1" selected="0">
            <x v="0"/>
          </reference>
          <reference field="7" count="1">
            <x v="0"/>
          </reference>
        </references>
      </pivotArea>
    </format>
    <format dxfId="37">
      <pivotArea dataOnly="0" labelOnly="1" outline="0" fieldPosition="0">
        <references count="8">
          <reference field="0" count="1" selected="0">
            <x v="1"/>
          </reference>
          <reference field="1" count="1" selected="0">
            <x v="0"/>
          </reference>
          <reference field="2" count="1" selected="0">
            <x v="0"/>
          </reference>
          <reference field="3" count="1" selected="0">
            <x v="10"/>
          </reference>
          <reference field="4" count="1" selected="0">
            <x v="6"/>
          </reference>
          <reference field="5" count="1" selected="0">
            <x v="13"/>
          </reference>
          <reference field="6" count="1" selected="0">
            <x v="7"/>
          </reference>
          <reference field="7" count="1">
            <x v="17"/>
          </reference>
        </references>
      </pivotArea>
    </format>
    <format dxfId="36">
      <pivotArea dataOnly="0" labelOnly="1" outline="0" fieldPosition="0">
        <references count="8">
          <reference field="0" count="1" selected="0">
            <x v="1"/>
          </reference>
          <reference field="1" count="1" selected="0">
            <x v="2"/>
          </reference>
          <reference field="2" count="1" selected="0">
            <x v="3"/>
          </reference>
          <reference field="3" count="1" selected="0">
            <x v="10"/>
          </reference>
          <reference field="4" count="1" selected="0">
            <x v="7"/>
          </reference>
          <reference field="5" count="1" selected="0">
            <x v="14"/>
          </reference>
          <reference field="6" count="1" selected="0">
            <x v="2"/>
          </reference>
          <reference field="7" count="1">
            <x v="2"/>
          </reference>
        </references>
      </pivotArea>
    </format>
    <format dxfId="35">
      <pivotArea dataOnly="0" labelOnly="1" outline="0" fieldPosition="0">
        <references count="8">
          <reference field="0" count="1" selected="0">
            <x v="1"/>
          </reference>
          <reference field="1" count="1" selected="0">
            <x v="3"/>
          </reference>
          <reference field="2" count="1" selected="0">
            <x v="2"/>
          </reference>
          <reference field="3" count="1" selected="0">
            <x v="0"/>
          </reference>
          <reference field="4" count="1" selected="0">
            <x v="1"/>
          </reference>
          <reference field="5" count="1" selected="0">
            <x v="1"/>
          </reference>
          <reference field="6" count="1" selected="0">
            <x v="0"/>
          </reference>
          <reference field="7" count="1">
            <x v="0"/>
          </reference>
        </references>
      </pivotArea>
    </format>
    <format dxfId="34">
      <pivotArea dataOnly="0" labelOnly="1" outline="0" fieldPosition="0">
        <references count="8">
          <reference field="0" count="1" selected="0">
            <x v="1"/>
          </reference>
          <reference field="1" count="1" selected="0">
            <x v="4"/>
          </reference>
          <reference field="2" count="1" selected="0">
            <x v="4"/>
          </reference>
          <reference field="3" count="1" selected="0">
            <x v="2"/>
          </reference>
          <reference field="4" count="1" selected="0">
            <x v="5"/>
          </reference>
          <reference field="5" count="1" selected="0">
            <x v="6"/>
          </reference>
          <reference field="6" count="1" selected="0">
            <x v="5"/>
          </reference>
          <reference field="7" count="1">
            <x v="13"/>
          </reference>
        </references>
      </pivotArea>
    </format>
    <format dxfId="33">
      <pivotArea dataOnly="0" labelOnly="1" outline="0" fieldPosition="0">
        <references count="8">
          <reference field="0" count="1" selected="0">
            <x v="1"/>
          </reference>
          <reference field="1" count="1" selected="0">
            <x v="5"/>
          </reference>
          <reference field="2" count="1" selected="0">
            <x v="1"/>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32">
      <pivotArea dataOnly="0" labelOnly="1" outline="0" fieldPosition="0">
        <references count="8">
          <reference field="0" count="1" selected="0">
            <x v="1"/>
          </reference>
          <reference field="1" count="1" selected="0">
            <x v="6"/>
          </reference>
          <reference field="2" count="1" selected="0">
            <x v="0"/>
          </reference>
          <reference field="3" count="1" selected="0">
            <x v="6"/>
          </reference>
          <reference field="4" count="1" selected="0">
            <x v="3"/>
          </reference>
          <reference field="5" count="1" selected="0">
            <x v="8"/>
          </reference>
          <reference field="6" count="1" selected="0">
            <x v="3"/>
          </reference>
          <reference field="7" count="1">
            <x v="11"/>
          </reference>
        </references>
      </pivotArea>
    </format>
    <format dxfId="31">
      <pivotArea dataOnly="0" labelOnly="1" outline="0" fieldPosition="0">
        <references count="8">
          <reference field="0" count="1" selected="0">
            <x v="1"/>
          </reference>
          <reference field="1" count="1" selected="0">
            <x v="7"/>
          </reference>
          <reference field="2" count="1" selected="0">
            <x v="3"/>
          </reference>
          <reference field="3" count="1" selected="0">
            <x v="6"/>
          </reference>
          <reference field="4" count="1" selected="0">
            <x v="1"/>
          </reference>
          <reference field="5" count="1" selected="0">
            <x v="6"/>
          </reference>
          <reference field="6" count="1" selected="0">
            <x v="2"/>
          </reference>
          <reference field="7" count="1">
            <x v="11"/>
          </reference>
        </references>
      </pivotArea>
    </format>
    <format dxfId="30">
      <pivotArea dataOnly="0" labelOnly="1" outline="0" fieldPosition="0">
        <references count="8">
          <reference field="0" count="1" selected="0">
            <x v="2"/>
          </reference>
          <reference field="1" count="1" selected="0">
            <x v="0"/>
          </reference>
          <reference field="2" count="1" selected="0">
            <x v="0"/>
          </reference>
          <reference field="3" count="1" selected="0">
            <x v="0"/>
          </reference>
          <reference field="4" count="1" selected="0">
            <x v="2"/>
          </reference>
          <reference field="5" count="1" selected="0">
            <x v="2"/>
          </reference>
          <reference field="6" count="1" selected="0">
            <x v="2"/>
          </reference>
          <reference field="7" count="1">
            <x v="8"/>
          </reference>
        </references>
      </pivotArea>
    </format>
    <format dxfId="29">
      <pivotArea dataOnly="0" labelOnly="1" outline="0" fieldPosition="0">
        <references count="8">
          <reference field="0" count="1" selected="0">
            <x v="2"/>
          </reference>
          <reference field="1" count="1" selected="0">
            <x v="1"/>
          </reference>
          <reference field="2" count="1" selected="0">
            <x v="1"/>
          </reference>
          <reference field="3" count="1" selected="0">
            <x v="5"/>
          </reference>
          <reference field="4" count="1" selected="0">
            <x v="3"/>
          </reference>
          <reference field="5" count="1" selected="0">
            <x v="7"/>
          </reference>
          <reference field="6" count="1" selected="0">
            <x v="3"/>
          </reference>
          <reference field="7" count="1">
            <x v="11"/>
          </reference>
        </references>
      </pivotArea>
    </format>
    <format dxfId="28">
      <pivotArea dataOnly="0" labelOnly="1" outline="0" fieldPosition="0">
        <references count="8">
          <reference field="0" count="1" selected="0">
            <x v="2"/>
          </reference>
          <reference field="1" count="1" selected="0">
            <x v="2"/>
          </reference>
          <reference field="2" count="1" selected="0">
            <x v="3"/>
          </reference>
          <reference field="3" count="1" selected="0">
            <x v="0"/>
          </reference>
          <reference field="4" count="1" selected="0">
            <x v="3"/>
          </reference>
          <reference field="5" count="1" selected="0">
            <x v="3"/>
          </reference>
          <reference field="6" count="1" selected="0">
            <x v="3"/>
          </reference>
          <reference field="7" count="1">
            <x v="11"/>
          </reference>
        </references>
      </pivotArea>
    </format>
    <format dxfId="27">
      <pivotArea dataOnly="0" labelOnly="1" outline="0" fieldPosition="0">
        <references count="8">
          <reference field="0" count="1" selected="0">
            <x v="2"/>
          </reference>
          <reference field="1" count="1" selected="0">
            <x v="3"/>
          </reference>
          <reference field="2" count="1" selected="0">
            <x v="2"/>
          </reference>
          <reference field="3" count="1" selected="0">
            <x v="1"/>
          </reference>
          <reference field="4" count="1" selected="0">
            <x v="7"/>
          </reference>
          <reference field="5" count="1" selected="0">
            <x v="7"/>
          </reference>
          <reference field="6" count="1" selected="0">
            <x v="4"/>
          </reference>
          <reference field="7" count="1">
            <x v="8"/>
          </reference>
        </references>
      </pivotArea>
    </format>
    <format dxfId="26">
      <pivotArea dataOnly="0" labelOnly="1" outline="0" fieldPosition="0">
        <references count="8">
          <reference field="0" count="1" selected="0">
            <x v="2"/>
          </reference>
          <reference field="1" count="1" selected="0">
            <x v="4"/>
          </reference>
          <reference field="2" count="1" selected="0">
            <x v="4"/>
          </reference>
          <reference field="3" count="1" selected="0">
            <x v="4"/>
          </reference>
          <reference field="4" count="1" selected="0">
            <x v="6"/>
          </reference>
          <reference field="5" count="1" selected="0">
            <x v="9"/>
          </reference>
          <reference field="6" count="1" selected="0">
            <x v="3"/>
          </reference>
          <reference field="7" count="1">
            <x v="6"/>
          </reference>
        </references>
      </pivotArea>
    </format>
    <format dxfId="25">
      <pivotArea dataOnly="0" labelOnly="1" outline="0" fieldPosition="0">
        <references count="8">
          <reference field="0" count="1" selected="0">
            <x v="2"/>
          </reference>
          <reference field="1" count="1" selected="0">
            <x v="5"/>
          </reference>
          <reference field="2" count="1" selected="0">
            <x v="1"/>
          </reference>
          <reference field="3" count="1" selected="0">
            <x v="0"/>
          </reference>
          <reference field="4" count="1" selected="0">
            <x v="1"/>
          </reference>
          <reference field="5" count="1" selected="0">
            <x v="1"/>
          </reference>
          <reference field="6" count="1" selected="0">
            <x v="1"/>
          </reference>
          <reference field="7" count="1">
            <x v="3"/>
          </reference>
        </references>
      </pivotArea>
    </format>
    <format dxfId="24">
      <pivotArea dataOnly="0" labelOnly="1" outline="0" fieldPosition="0">
        <references count="8">
          <reference field="0" count="1" selected="0">
            <x v="2"/>
          </reference>
          <reference field="1" count="1" selected="0">
            <x v="6"/>
          </reference>
          <reference field="2" count="1" selected="0">
            <x v="0"/>
          </reference>
          <reference field="3" count="1" selected="0">
            <x v="3"/>
          </reference>
          <reference field="4" count="1" selected="0">
            <x v="3"/>
          </reference>
          <reference field="5" count="1" selected="0">
            <x v="5"/>
          </reference>
          <reference field="6" count="1" selected="0">
            <x v="0"/>
          </reference>
          <reference field="7" count="1">
            <x v="0"/>
          </reference>
        </references>
      </pivotArea>
    </format>
    <format dxfId="23">
      <pivotArea dataOnly="0" labelOnly="1" outline="0" fieldPosition="0">
        <references count="8">
          <reference field="0" count="1" selected="0">
            <x v="2"/>
          </reference>
          <reference field="1" count="1" selected="0">
            <x v="7"/>
          </reference>
          <reference field="2" count="1" selected="0">
            <x v="3"/>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22">
      <pivotArea dataOnly="0" labelOnly="1" outline="0" fieldPosition="0">
        <references count="8">
          <reference field="0" count="1" selected="0">
            <x v="2"/>
          </reference>
          <reference field="1" count="1" selected="0">
            <x v="8"/>
          </reference>
          <reference field="2" count="1" selected="0">
            <x v="2"/>
          </reference>
          <reference field="3" count="1" selected="0">
            <x v="5"/>
          </reference>
          <reference field="4" count="1" selected="0">
            <x v="2"/>
          </reference>
          <reference field="5" count="1" selected="0">
            <x v="6"/>
          </reference>
          <reference field="6" count="1" selected="0">
            <x v="2"/>
          </reference>
          <reference field="7" count="1">
            <x v="8"/>
          </reference>
        </references>
      </pivotArea>
    </format>
    <format dxfId="21">
      <pivotArea dataOnly="0" labelOnly="1" outline="0" fieldPosition="0">
        <references count="8">
          <reference field="0" count="1" selected="0">
            <x v="2"/>
          </reference>
          <reference field="1" count="1" selected="0">
            <x v="9"/>
          </reference>
          <reference field="2" count="1" selected="0">
            <x v="4"/>
          </reference>
          <reference field="3" count="1" selected="0">
            <x v="5"/>
          </reference>
          <reference field="4" count="1" selected="0">
            <x v="6"/>
          </reference>
          <reference field="5" count="1" selected="0">
            <x v="10"/>
          </reference>
          <reference field="6" count="1" selected="0">
            <x v="1"/>
          </reference>
          <reference field="7" count="1">
            <x v="1"/>
          </reference>
        </references>
      </pivotArea>
    </format>
    <format dxfId="20">
      <pivotArea dataOnly="0" labelOnly="1" outline="0" fieldPosition="0">
        <references count="8">
          <reference field="0" count="1" selected="0">
            <x v="3"/>
          </reference>
          <reference field="1" count="1" selected="0">
            <x v="0"/>
          </reference>
          <reference field="2" count="1" selected="0">
            <x v="0"/>
          </reference>
          <reference field="3" count="1" selected="0">
            <x v="1"/>
          </reference>
          <reference field="4" count="1" selected="0">
            <x v="4"/>
          </reference>
          <reference field="5" count="1" selected="0">
            <x v="4"/>
          </reference>
          <reference field="6" count="1" selected="0">
            <x v="6"/>
          </reference>
          <reference field="7" count="1">
            <x v="18"/>
          </reference>
        </references>
      </pivotArea>
    </format>
    <format dxfId="19">
      <pivotArea dataOnly="0" labelOnly="1" outline="0" fieldPosition="0">
        <references count="8">
          <reference field="0" count="1" selected="0">
            <x v="3"/>
          </reference>
          <reference field="1" count="1" selected="0">
            <x v="1"/>
          </reference>
          <reference field="2" count="1" selected="0">
            <x v="1"/>
          </reference>
          <reference field="3" count="1" selected="0">
            <x v="0"/>
          </reference>
          <reference field="4" count="1" selected="0">
            <x v="0"/>
          </reference>
          <reference field="5" count="1" selected="0">
            <x v="0"/>
          </reference>
          <reference field="6" count="1" selected="0">
            <x v="3"/>
          </reference>
          <reference field="7" count="1">
            <x v="18"/>
          </reference>
        </references>
      </pivotArea>
    </format>
    <format dxfId="18">
      <pivotArea dataOnly="0" labelOnly="1" outline="0" fieldPosition="0">
        <references count="8">
          <reference field="0" count="1" selected="0">
            <x v="3"/>
          </reference>
          <reference field="1" count="1" selected="0">
            <x v="2"/>
          </reference>
          <reference field="2" count="1" selected="0">
            <x v="3"/>
          </reference>
          <reference field="3" count="1" selected="0">
            <x v="0"/>
          </reference>
          <reference field="4" count="1" selected="0">
            <x v="6"/>
          </reference>
          <reference field="5" count="1" selected="0">
            <x v="5"/>
          </reference>
          <reference field="6" count="1" selected="0">
            <x v="4"/>
          </reference>
          <reference field="7" count="1">
            <x v="10"/>
          </reference>
        </references>
      </pivotArea>
    </format>
    <format dxfId="17">
      <pivotArea dataOnly="0" labelOnly="1" outline="0" fieldPosition="0">
        <references count="8">
          <reference field="0" count="1" selected="0">
            <x v="3"/>
          </reference>
          <reference field="1" count="1" selected="0">
            <x v="3"/>
          </reference>
          <reference field="2" count="1" selected="0">
            <x v="2"/>
          </reference>
          <reference field="3" count="1" selected="0">
            <x v="1"/>
          </reference>
          <reference field="4" count="1" selected="0">
            <x v="5"/>
          </reference>
          <reference field="5" count="1" selected="0">
            <x v="5"/>
          </reference>
          <reference field="6" count="1" selected="0">
            <x v="0"/>
          </reference>
          <reference field="7" count="1">
            <x v="0"/>
          </reference>
        </references>
      </pivotArea>
    </format>
    <format dxfId="16">
      <pivotArea dataOnly="0" labelOnly="1" outline="0" fieldPosition="0">
        <references count="8">
          <reference field="0" count="1" selected="0">
            <x v="3"/>
          </reference>
          <reference field="1" count="1" selected="0">
            <x v="4"/>
          </reference>
          <reference field="2" count="1" selected="0">
            <x v="4"/>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15">
      <pivotArea dataOnly="0" labelOnly="1" outline="0" fieldPosition="0">
        <references count="8">
          <reference field="0" count="1" selected="0">
            <x v="3"/>
          </reference>
          <reference field="1" count="1" selected="0">
            <x v="5"/>
          </reference>
          <reference field="2" count="1" selected="0">
            <x v="1"/>
          </reference>
          <reference field="3" count="1" selected="0">
            <x v="4"/>
          </reference>
          <reference field="4" count="1" selected="0">
            <x v="1"/>
          </reference>
          <reference field="5" count="1" selected="0">
            <x v="4"/>
          </reference>
          <reference field="6" count="1" selected="0">
            <x v="1"/>
          </reference>
          <reference field="7" count="1">
            <x v="3"/>
          </reference>
        </references>
      </pivotArea>
    </format>
    <format dxfId="14">
      <pivotArea dataOnly="0" labelOnly="1" outline="0" fieldPosition="0">
        <references count="8">
          <reference field="0" count="1" selected="0">
            <x v="3"/>
          </reference>
          <reference field="1" count="1" selected="0">
            <x v="6"/>
          </reference>
          <reference field="2" count="1" selected="0">
            <x v="0"/>
          </reference>
          <reference field="3" count="1" selected="0">
            <x v="4"/>
          </reference>
          <reference field="4" count="1" selected="0">
            <x v="3"/>
          </reference>
          <reference field="5" count="1" selected="0">
            <x v="6"/>
          </reference>
          <reference field="6" count="1" selected="0">
            <x v="3"/>
          </reference>
          <reference field="7" count="1">
            <x v="11"/>
          </reference>
        </references>
      </pivotArea>
    </format>
    <format dxfId="13">
      <pivotArea dataOnly="0" labelOnly="1" outline="0" fieldPosition="0">
        <references count="8">
          <reference field="0" count="1" selected="0">
            <x v="3"/>
          </reference>
          <reference field="1" count="1" selected="0">
            <x v="7"/>
          </reference>
          <reference field="2" count="1" selected="0">
            <x v="3"/>
          </reference>
          <reference field="3" count="1" selected="0">
            <x v="5"/>
          </reference>
          <reference field="4" count="1" selected="0">
            <x v="3"/>
          </reference>
          <reference field="5" count="1" selected="0">
            <x v="7"/>
          </reference>
          <reference field="6" count="1" selected="0">
            <x v="5"/>
          </reference>
          <reference field="7" count="1">
            <x v="16"/>
          </reference>
        </references>
      </pivotArea>
    </format>
    <format dxfId="12">
      <pivotArea dataOnly="0" labelOnly="1" outline="0" fieldPosition="0">
        <references count="8">
          <reference field="0" count="1" selected="0">
            <x v="3"/>
          </reference>
          <reference field="1" count="1" selected="0">
            <x v="8"/>
          </reference>
          <reference field="2" count="1" selected="0">
            <x v="2"/>
          </reference>
          <reference field="3" count="1" selected="0">
            <x v="6"/>
          </reference>
          <reference field="4" count="1" selected="0">
            <x v="1"/>
          </reference>
          <reference field="5" count="1" selected="0">
            <x v="6"/>
          </reference>
          <reference field="6" count="1" selected="0">
            <x v="1"/>
          </reference>
          <reference field="7" count="1">
            <x v="3"/>
          </reference>
        </references>
      </pivotArea>
    </format>
    <format dxfId="11">
      <pivotArea dataOnly="0" labelOnly="1" outline="0" fieldPosition="0">
        <references count="8">
          <reference field="0" count="1" selected="0">
            <x v="3"/>
          </reference>
          <reference field="1" count="1" selected="0">
            <x v="9"/>
          </reference>
          <reference field="2" count="1" selected="0">
            <x v="4"/>
          </reference>
          <reference field="3" count="1" selected="0">
            <x v="8"/>
          </reference>
          <reference field="4" count="1" selected="0">
            <x v="4"/>
          </reference>
          <reference field="5" count="1" selected="0">
            <x v="11"/>
          </reference>
          <reference field="6" count="1" selected="0">
            <x v="3"/>
          </reference>
          <reference field="7" count="1">
            <x v="9"/>
          </reference>
        </references>
      </pivotArea>
    </format>
    <format dxfId="10">
      <pivotArea dataOnly="0" labelOnly="1" outline="0" fieldPosition="0">
        <references count="8">
          <reference field="0" count="1" selected="0">
            <x v="4"/>
          </reference>
          <reference field="1" count="1" selected="0">
            <x v="0"/>
          </reference>
          <reference field="2" count="1" selected="0">
            <x v="0"/>
          </reference>
          <reference field="3" count="1" selected="0">
            <x v="0"/>
          </reference>
          <reference field="4" count="1" selected="0">
            <x v="7"/>
          </reference>
          <reference field="5" count="1" selected="0">
            <x v="6"/>
          </reference>
          <reference field="6" count="1" selected="0">
            <x v="5"/>
          </reference>
          <reference field="7" count="1">
            <x v="11"/>
          </reference>
        </references>
      </pivotArea>
    </format>
    <format dxfId="9">
      <pivotArea dataOnly="0" labelOnly="1" outline="0" fieldPosition="0">
        <references count="8">
          <reference field="0" count="1" selected="0">
            <x v="4"/>
          </reference>
          <reference field="1" count="1" selected="0">
            <x v="2"/>
          </reference>
          <reference field="2" count="1" selected="0">
            <x v="3"/>
          </reference>
          <reference field="3" count="1" selected="0">
            <x v="4"/>
          </reference>
          <reference field="4" count="1" selected="0">
            <x v="2"/>
          </reference>
          <reference field="5" count="1" selected="0">
            <x v="5"/>
          </reference>
          <reference field="6" count="1" selected="0">
            <x v="4"/>
          </reference>
          <reference field="7" count="1">
            <x v="15"/>
          </reference>
        </references>
      </pivotArea>
    </format>
    <format dxfId="8">
      <pivotArea dataOnly="0" labelOnly="1" outline="0" fieldPosition="0">
        <references count="8">
          <reference field="0" count="1" selected="0">
            <x v="4"/>
          </reference>
          <reference field="1" count="1" selected="0">
            <x v="3"/>
          </reference>
          <reference field="2" count="1" selected="0">
            <x v="2"/>
          </reference>
          <reference field="3" count="1" selected="0">
            <x v="5"/>
          </reference>
          <reference field="4" count="1" selected="0">
            <x v="4"/>
          </reference>
          <reference field="5" count="1" selected="0">
            <x v="8"/>
          </reference>
          <reference field="6" count="1" selected="0">
            <x v="3"/>
          </reference>
          <reference field="7" count="1">
            <x v="9"/>
          </reference>
        </references>
      </pivotArea>
    </format>
    <format dxfId="7">
      <pivotArea dataOnly="0" labelOnly="1" outline="0" fieldPosition="0">
        <references count="8">
          <reference field="0" count="1" selected="0">
            <x v="4"/>
          </reference>
          <reference field="1" count="1" selected="0">
            <x v="4"/>
          </reference>
          <reference field="2" count="1" selected="0">
            <x v="4"/>
          </reference>
          <reference field="3" count="1" selected="0">
            <x v="7"/>
          </reference>
          <reference field="4" count="1" selected="0">
            <x v="4"/>
          </reference>
          <reference field="5" count="1" selected="0">
            <x v="10"/>
          </reference>
          <reference field="6" count="1" selected="0">
            <x v="2"/>
          </reference>
          <reference field="7" count="1">
            <x v="4"/>
          </reference>
        </references>
      </pivotArea>
    </format>
    <format dxfId="6">
      <pivotArea dataOnly="0" labelOnly="1" outline="0" fieldPosition="0">
        <references count="8">
          <reference field="0" count="1" selected="0">
            <x v="4"/>
          </reference>
          <reference field="1" count="1" selected="0">
            <x v="5"/>
          </reference>
          <reference field="2" count="1" selected="0">
            <x v="1"/>
          </reference>
          <reference field="3" count="1" selected="0">
            <x v="9"/>
          </reference>
          <reference field="4" count="1" selected="0">
            <x v="0"/>
          </reference>
          <reference field="5" count="1" selected="0">
            <x v="8"/>
          </reference>
          <reference field="6" count="1" selected="0">
            <x v="2"/>
          </reference>
          <reference field="7" count="1">
            <x v="14"/>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8281F0-9E7D-4A66-A635-2A451F3E137D}" name="PivotTable4" cacheId="1" dataOnRows="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D5:E7"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DC3A5A-3877-4C77-8F99-55E28D1BB375}" name="PivotTable6" cacheId="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K6:L7" firstHeaderRow="0" firstDataRow="1" firstDataCol="0"/>
  <pivotFields count="10">
    <pivotField showAll="0">
      <items count="6">
        <item x="4"/>
        <item x="3"/>
        <item x="0"/>
        <item x="1"/>
        <item x="2"/>
        <item t="default"/>
      </items>
    </pivotField>
    <pivotField showAll="0"/>
    <pivotField showAll="0"/>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1" numFmtId="165"/>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3A652758-0B82-4675-AE9A-38486D2DE95F}" sourceName="Project">
  <pivotTables>
    <pivotTable tabId="10" name="PTDashboard"/>
    <pivotTable tabId="11" name="PivotTable4"/>
    <pivotTable tabId="11" name="PivotTable6"/>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4DF0730-F7E2-4327-87CE-3A1E07F9A574}" sourceName="Manager">
  <pivotTables>
    <pivotTable tabId="10" name="PTDashboard"/>
    <pivotTable tabId="11" name="PivotTable4"/>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D4E6227-FE8F-47C7-93E6-05AB3C092992}" cache="Slicer_Project" caption="Project" columnCount="5" style="SlicerStyleDark1" rowHeight="234950"/>
  <slicer name="Manager" xr10:uid="{A028DD10-B401-491A-8DD4-A3C20195BBB2}" cache="Slicer_Manager" caption="Manager" columnCount="5"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dataCellStyle="Percent">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0662-E177-4E4D-B82C-B5EA9F7C81B0}">
  <dimension ref="A1:AJ94"/>
  <sheetViews>
    <sheetView showGridLines="0" tabSelected="1" zoomScale="96" zoomScaleNormal="96" workbookViewId="0">
      <pane ySplit="6" topLeftCell="A7" activePane="bottomLeft" state="frozen"/>
      <selection pane="bottomLeft" activeCell="AK6" sqref="AK6"/>
    </sheetView>
  </sheetViews>
  <sheetFormatPr defaultRowHeight="14.4" x14ac:dyDescent="0.3"/>
  <cols>
    <col min="1" max="1" width="9.21875" bestFit="1" customWidth="1"/>
    <col min="2" max="2" width="7" bestFit="1" customWidth="1"/>
    <col min="3" max="3" width="10.77734375" customWidth="1"/>
    <col min="4" max="4" width="11.5546875" bestFit="1" customWidth="1"/>
    <col min="5" max="5" width="10.77734375" bestFit="1" customWidth="1"/>
    <col min="6" max="6" width="10.5546875" bestFit="1" customWidth="1"/>
    <col min="7" max="7" width="15.21875" customWidth="1"/>
    <col min="8" max="8" width="10.33203125" bestFit="1" customWidth="1"/>
    <col min="9" max="9" width="10.44140625" customWidth="1"/>
    <col min="10" max="10" width="10.109375" customWidth="1"/>
  </cols>
  <sheetData>
    <row r="1" spans="1:36" s="10" customFormat="1" ht="36" customHeight="1" x14ac:dyDescent="0.3">
      <c r="A1" s="10" t="s">
        <v>28</v>
      </c>
      <c r="G1" s="18" t="str">
        <f>TEXT(MIN(D7:D60),"D-MMM-YY")&amp;" to "&amp;TEXT(MAX(E7:E60),"D-MMM-YY")</f>
        <v>17-Feb-20 to 13-Mar-20</v>
      </c>
    </row>
    <row r="6" spans="1:36" x14ac:dyDescent="0.3">
      <c r="A6" s="12" t="s">
        <v>0</v>
      </c>
      <c r="B6" s="12" t="s">
        <v>1</v>
      </c>
      <c r="C6" s="12" t="s">
        <v>23</v>
      </c>
      <c r="D6" s="12" t="s">
        <v>2</v>
      </c>
      <c r="E6" s="12" t="s">
        <v>24</v>
      </c>
      <c r="F6" s="12" t="s">
        <v>22</v>
      </c>
      <c r="G6" s="12" t="s">
        <v>48</v>
      </c>
      <c r="H6" s="12" t="s">
        <v>3</v>
      </c>
      <c r="I6" s="7" t="s">
        <v>27</v>
      </c>
      <c r="J6" s="7" t="s">
        <v>42</v>
      </c>
      <c r="K6" s="15" cm="1">
        <f t="array" aca="1" ref="K6:AJ6" ca="1">_xlfn.SEQUENCE(1,26,MIN(D7:D60)+Dashboard!O6,1)</f>
        <v>43878</v>
      </c>
      <c r="L6" s="15">
        <f ca="1"/>
        <v>43879</v>
      </c>
      <c r="M6" s="15">
        <f ca="1"/>
        <v>43880</v>
      </c>
      <c r="N6" s="15">
        <f ca="1"/>
        <v>43881</v>
      </c>
      <c r="O6" s="15">
        <f ca="1"/>
        <v>43882</v>
      </c>
      <c r="P6" s="15">
        <f ca="1"/>
        <v>43883</v>
      </c>
      <c r="Q6" s="15">
        <f ca="1"/>
        <v>43884</v>
      </c>
      <c r="R6" s="15">
        <f ca="1"/>
        <v>43885</v>
      </c>
      <c r="S6" s="15">
        <f ca="1"/>
        <v>43886</v>
      </c>
      <c r="T6" s="15">
        <f ca="1"/>
        <v>43887</v>
      </c>
      <c r="U6" s="15">
        <f ca="1"/>
        <v>43888</v>
      </c>
      <c r="V6" s="15">
        <f ca="1"/>
        <v>43889</v>
      </c>
      <c r="W6" s="15">
        <f ca="1"/>
        <v>43890</v>
      </c>
      <c r="X6" s="15">
        <f ca="1"/>
        <v>43891</v>
      </c>
      <c r="Y6" s="15">
        <f ca="1"/>
        <v>43892</v>
      </c>
      <c r="Z6" s="15">
        <f ca="1"/>
        <v>43893</v>
      </c>
      <c r="AA6" s="15">
        <f ca="1"/>
        <v>43894</v>
      </c>
      <c r="AB6" s="15">
        <f ca="1"/>
        <v>43895</v>
      </c>
      <c r="AC6" s="15">
        <f ca="1"/>
        <v>43896</v>
      </c>
      <c r="AD6" s="15">
        <f ca="1"/>
        <v>43897</v>
      </c>
      <c r="AE6" s="15">
        <f ca="1"/>
        <v>43898</v>
      </c>
      <c r="AF6" s="15">
        <f ca="1"/>
        <v>43899</v>
      </c>
      <c r="AG6" s="15">
        <f ca="1"/>
        <v>43900</v>
      </c>
      <c r="AH6" s="15">
        <f ca="1"/>
        <v>43901</v>
      </c>
      <c r="AI6" s="15">
        <f ca="1"/>
        <v>43902</v>
      </c>
      <c r="AJ6" s="15">
        <f ca="1"/>
        <v>43903</v>
      </c>
    </row>
    <row r="7" spans="1:36" x14ac:dyDescent="0.3">
      <c r="A7" s="7" t="s">
        <v>19</v>
      </c>
      <c r="B7" s="7" t="s">
        <v>4</v>
      </c>
      <c r="C7" s="5" t="s">
        <v>34</v>
      </c>
      <c r="D7" s="13">
        <v>43889</v>
      </c>
      <c r="E7" s="13">
        <v>43900</v>
      </c>
      <c r="F7" s="7">
        <v>8</v>
      </c>
      <c r="G7" s="7">
        <v>3</v>
      </c>
      <c r="H7" s="16">
        <v>0.375</v>
      </c>
      <c r="I7" s="14">
        <v>96000</v>
      </c>
      <c r="J7" s="14">
        <v>32256</v>
      </c>
    </row>
    <row r="8" spans="1:36" x14ac:dyDescent="0.3">
      <c r="A8" s="7"/>
      <c r="B8" s="7" t="s">
        <v>5</v>
      </c>
      <c r="C8" s="5" t="s">
        <v>33</v>
      </c>
      <c r="D8" s="13">
        <v>43892</v>
      </c>
      <c r="E8" s="13">
        <v>43902</v>
      </c>
      <c r="F8" s="7">
        <v>9</v>
      </c>
      <c r="G8" s="7">
        <v>4</v>
      </c>
      <c r="H8" s="16">
        <v>0.44444444444444442</v>
      </c>
      <c r="I8" s="14">
        <v>513000</v>
      </c>
      <c r="J8" s="14">
        <v>226233</v>
      </c>
    </row>
    <row r="9" spans="1:36" x14ac:dyDescent="0.3">
      <c r="A9" s="7"/>
      <c r="B9" s="7" t="s">
        <v>6</v>
      </c>
      <c r="C9" s="5" t="s">
        <v>21</v>
      </c>
      <c r="D9" s="13">
        <v>43881</v>
      </c>
      <c r="E9" s="13">
        <v>43887</v>
      </c>
      <c r="F9" s="7">
        <v>5</v>
      </c>
      <c r="G9" s="7">
        <v>3</v>
      </c>
      <c r="H9" s="16">
        <v>0.6</v>
      </c>
      <c r="I9" s="14">
        <v>616000</v>
      </c>
      <c r="J9" s="14">
        <v>401579</v>
      </c>
    </row>
    <row r="10" spans="1:36" x14ac:dyDescent="0.3">
      <c r="A10" s="7"/>
      <c r="B10" s="7" t="s">
        <v>7</v>
      </c>
      <c r="C10" s="5" t="s">
        <v>32</v>
      </c>
      <c r="D10" s="13">
        <v>43880</v>
      </c>
      <c r="E10" s="13">
        <v>43882</v>
      </c>
      <c r="F10" s="7">
        <v>3</v>
      </c>
      <c r="G10" s="7">
        <v>3</v>
      </c>
      <c r="H10" s="16">
        <v>1</v>
      </c>
      <c r="I10" s="14">
        <v>817000</v>
      </c>
      <c r="J10" s="14">
        <v>807069</v>
      </c>
    </row>
    <row r="11" spans="1:36" x14ac:dyDescent="0.3">
      <c r="A11" s="7"/>
      <c r="B11" s="7" t="s">
        <v>8</v>
      </c>
      <c r="C11" s="5" t="s">
        <v>20</v>
      </c>
      <c r="D11" s="13">
        <v>43882</v>
      </c>
      <c r="E11" s="13">
        <v>43892</v>
      </c>
      <c r="F11" s="7">
        <v>7</v>
      </c>
      <c r="G11" s="7">
        <v>3</v>
      </c>
      <c r="H11" s="16">
        <v>0.42857142857142855</v>
      </c>
      <c r="I11" s="14">
        <v>372000</v>
      </c>
      <c r="J11" s="14">
        <v>173166</v>
      </c>
    </row>
    <row r="12" spans="1:36" x14ac:dyDescent="0.3">
      <c r="A12" s="7"/>
      <c r="B12" s="7" t="s">
        <v>9</v>
      </c>
      <c r="C12" s="5" t="s">
        <v>34</v>
      </c>
      <c r="D12" s="13">
        <v>43885</v>
      </c>
      <c r="E12" s="13">
        <v>43896</v>
      </c>
      <c r="F12" s="7">
        <v>10</v>
      </c>
      <c r="G12" s="7">
        <v>2</v>
      </c>
      <c r="H12" s="16">
        <v>0.2</v>
      </c>
      <c r="I12" s="14">
        <v>50000</v>
      </c>
      <c r="J12" s="14">
        <v>8400</v>
      </c>
    </row>
    <row r="13" spans="1:36" x14ac:dyDescent="0.3">
      <c r="A13" s="7"/>
      <c r="B13" s="7" t="s">
        <v>10</v>
      </c>
      <c r="C13" s="5" t="s">
        <v>33</v>
      </c>
      <c r="D13" s="13">
        <v>43885</v>
      </c>
      <c r="E13" s="13">
        <v>43896</v>
      </c>
      <c r="F13" s="7">
        <v>10</v>
      </c>
      <c r="G13" s="7">
        <v>3</v>
      </c>
      <c r="H13" s="16">
        <v>0.3</v>
      </c>
      <c r="I13" s="14">
        <v>807000</v>
      </c>
      <c r="J13" s="14">
        <v>262679</v>
      </c>
    </row>
    <row r="14" spans="1:36" x14ac:dyDescent="0.3">
      <c r="A14" s="7"/>
      <c r="B14" s="7" t="s">
        <v>11</v>
      </c>
      <c r="C14" s="5" t="s">
        <v>21</v>
      </c>
      <c r="D14" s="13">
        <v>43885</v>
      </c>
      <c r="E14" s="13">
        <v>43887</v>
      </c>
      <c r="F14" s="7">
        <v>3</v>
      </c>
      <c r="G14" s="7">
        <v>0</v>
      </c>
      <c r="H14" s="16">
        <v>0</v>
      </c>
      <c r="I14" s="14">
        <v>691000</v>
      </c>
      <c r="J14" s="14">
        <v>0</v>
      </c>
    </row>
    <row r="15" spans="1:36" x14ac:dyDescent="0.3">
      <c r="A15" s="7" t="s">
        <v>18</v>
      </c>
      <c r="B15" s="7" t="s">
        <v>4</v>
      </c>
      <c r="C15" s="5" t="s">
        <v>32</v>
      </c>
      <c r="D15" s="13">
        <v>43892</v>
      </c>
      <c r="E15" s="13">
        <v>43902</v>
      </c>
      <c r="F15" s="7">
        <v>9</v>
      </c>
      <c r="G15" s="7">
        <v>8</v>
      </c>
      <c r="H15" s="16">
        <v>0.88888888888888884</v>
      </c>
      <c r="I15" s="14">
        <v>787000</v>
      </c>
      <c r="J15" s="14">
        <v>727188</v>
      </c>
    </row>
    <row r="16" spans="1:36" x14ac:dyDescent="0.3">
      <c r="A16" s="7"/>
      <c r="B16" s="7" t="s">
        <v>5</v>
      </c>
      <c r="C16" s="5" t="s">
        <v>20</v>
      </c>
      <c r="D16" s="13">
        <v>43892</v>
      </c>
      <c r="E16" s="13">
        <v>43903</v>
      </c>
      <c r="F16" s="7">
        <v>10</v>
      </c>
      <c r="G16" s="7">
        <v>2</v>
      </c>
      <c r="H16" s="16">
        <v>0.2</v>
      </c>
      <c r="I16" s="14">
        <v>228000</v>
      </c>
      <c r="J16" s="14">
        <v>47880</v>
      </c>
    </row>
    <row r="17" spans="1:10" x14ac:dyDescent="0.3">
      <c r="A17" s="7"/>
      <c r="B17" s="7" t="s">
        <v>6</v>
      </c>
      <c r="C17" s="5" t="s">
        <v>34</v>
      </c>
      <c r="D17" s="13">
        <v>43878</v>
      </c>
      <c r="E17" s="13">
        <v>43881</v>
      </c>
      <c r="F17" s="7">
        <v>4</v>
      </c>
      <c r="G17" s="7">
        <v>0</v>
      </c>
      <c r="H17" s="16">
        <v>0</v>
      </c>
      <c r="I17" s="14">
        <v>147000</v>
      </c>
      <c r="J17" s="14">
        <v>0</v>
      </c>
    </row>
    <row r="18" spans="1:10" x14ac:dyDescent="0.3">
      <c r="A18" s="7"/>
      <c r="B18" s="7" t="s">
        <v>7</v>
      </c>
      <c r="C18" s="5" t="s">
        <v>33</v>
      </c>
      <c r="D18" s="13">
        <v>43880</v>
      </c>
      <c r="E18" s="13">
        <v>43889</v>
      </c>
      <c r="F18" s="7">
        <v>8</v>
      </c>
      <c r="G18" s="7">
        <v>5</v>
      </c>
      <c r="H18" s="16">
        <v>0.625</v>
      </c>
      <c r="I18" s="14">
        <v>338000</v>
      </c>
      <c r="J18" s="14">
        <v>205123</v>
      </c>
    </row>
    <row r="19" spans="1:10" x14ac:dyDescent="0.3">
      <c r="A19" s="7"/>
      <c r="B19" s="7" t="s">
        <v>8</v>
      </c>
      <c r="C19" s="5" t="s">
        <v>21</v>
      </c>
      <c r="D19" s="13">
        <v>43885</v>
      </c>
      <c r="E19" s="13">
        <v>43896</v>
      </c>
      <c r="F19" s="7">
        <v>10</v>
      </c>
      <c r="G19" s="7">
        <v>3</v>
      </c>
      <c r="H19" s="16">
        <v>0.3</v>
      </c>
      <c r="I19" s="14">
        <v>857000</v>
      </c>
      <c r="J19" s="14">
        <v>305949</v>
      </c>
    </row>
    <row r="20" spans="1:10" x14ac:dyDescent="0.3">
      <c r="A20" s="7"/>
      <c r="B20" s="7" t="s">
        <v>9</v>
      </c>
      <c r="C20" s="5" t="s">
        <v>32</v>
      </c>
      <c r="D20" s="13">
        <v>43886</v>
      </c>
      <c r="E20" s="13">
        <v>43893</v>
      </c>
      <c r="F20" s="7">
        <v>6</v>
      </c>
      <c r="G20" s="7">
        <v>3</v>
      </c>
      <c r="H20" s="16">
        <v>0.5</v>
      </c>
      <c r="I20" s="14">
        <v>602000</v>
      </c>
      <c r="J20" s="14">
        <v>322371</v>
      </c>
    </row>
    <row r="21" spans="1:10" x14ac:dyDescent="0.3">
      <c r="A21" s="7"/>
      <c r="B21" s="7" t="s">
        <v>10</v>
      </c>
      <c r="C21" s="5" t="s">
        <v>20</v>
      </c>
      <c r="D21" s="13">
        <v>43886</v>
      </c>
      <c r="E21" s="13">
        <v>43889</v>
      </c>
      <c r="F21" s="7">
        <v>4</v>
      </c>
      <c r="G21" s="7">
        <v>2</v>
      </c>
      <c r="H21" s="16">
        <v>0.5</v>
      </c>
      <c r="I21" s="14">
        <v>990000</v>
      </c>
      <c r="J21" s="14">
        <v>451440</v>
      </c>
    </row>
    <row r="22" spans="1:10" x14ac:dyDescent="0.3">
      <c r="A22" s="7" t="s">
        <v>15</v>
      </c>
      <c r="B22" s="7" t="s">
        <v>4</v>
      </c>
      <c r="C22" s="5" t="s">
        <v>32</v>
      </c>
      <c r="D22" s="13">
        <v>43878</v>
      </c>
      <c r="E22" s="13">
        <v>43882</v>
      </c>
      <c r="F22" s="7">
        <v>5</v>
      </c>
      <c r="G22" s="7">
        <v>2</v>
      </c>
      <c r="H22" s="16">
        <v>0.4</v>
      </c>
      <c r="I22" s="14">
        <v>218000</v>
      </c>
      <c r="J22" s="14">
        <v>97337</v>
      </c>
    </row>
    <row r="23" spans="1:10" x14ac:dyDescent="0.3">
      <c r="A23" s="7"/>
      <c r="B23" s="7" t="s">
        <v>39</v>
      </c>
      <c r="C23" s="5" t="s">
        <v>21</v>
      </c>
      <c r="D23" s="13">
        <v>43885</v>
      </c>
      <c r="E23" s="13">
        <v>43892</v>
      </c>
      <c r="F23" s="7">
        <v>6</v>
      </c>
      <c r="G23" s="7">
        <v>3</v>
      </c>
      <c r="H23" s="16">
        <v>0.5</v>
      </c>
      <c r="I23" s="14">
        <v>416000</v>
      </c>
      <c r="J23" s="14">
        <v>175015</v>
      </c>
    </row>
    <row r="24" spans="1:10" x14ac:dyDescent="0.3">
      <c r="A24" s="7"/>
      <c r="B24" s="7" t="s">
        <v>5</v>
      </c>
      <c r="C24" s="5" t="s">
        <v>20</v>
      </c>
      <c r="D24" s="13">
        <v>43878</v>
      </c>
      <c r="E24" s="13">
        <v>43885</v>
      </c>
      <c r="F24" s="7">
        <v>6</v>
      </c>
      <c r="G24" s="7">
        <v>3</v>
      </c>
      <c r="H24" s="16">
        <v>0.5</v>
      </c>
      <c r="I24" s="14">
        <v>393000</v>
      </c>
      <c r="J24" s="14">
        <v>177440</v>
      </c>
    </row>
    <row r="25" spans="1:10" x14ac:dyDescent="0.3">
      <c r="A25" s="7"/>
      <c r="B25" s="7" t="s">
        <v>6</v>
      </c>
      <c r="C25" s="5" t="s">
        <v>34</v>
      </c>
      <c r="D25" s="13">
        <v>43879</v>
      </c>
      <c r="E25" s="13">
        <v>43892</v>
      </c>
      <c r="F25" s="7">
        <v>10</v>
      </c>
      <c r="G25" s="7">
        <v>4</v>
      </c>
      <c r="H25" s="16">
        <v>0.4</v>
      </c>
      <c r="I25" s="14">
        <v>86000</v>
      </c>
      <c r="J25" s="14">
        <v>31046</v>
      </c>
    </row>
    <row r="26" spans="1:10" x14ac:dyDescent="0.3">
      <c r="A26" s="7"/>
      <c r="B26" s="7" t="s">
        <v>7</v>
      </c>
      <c r="C26" s="5" t="s">
        <v>33</v>
      </c>
      <c r="D26" s="13">
        <v>43882</v>
      </c>
      <c r="E26" s="13">
        <v>43894</v>
      </c>
      <c r="F26" s="7">
        <v>9</v>
      </c>
      <c r="G26" s="7">
        <v>3</v>
      </c>
      <c r="H26" s="16">
        <v>0.33333333333333331</v>
      </c>
      <c r="I26" s="14">
        <v>732000</v>
      </c>
      <c r="J26" s="14">
        <v>261324</v>
      </c>
    </row>
    <row r="27" spans="1:10" x14ac:dyDescent="0.3">
      <c r="A27" s="7"/>
      <c r="B27" s="7" t="s">
        <v>8</v>
      </c>
      <c r="C27" s="5" t="s">
        <v>21</v>
      </c>
      <c r="D27" s="13">
        <v>43878</v>
      </c>
      <c r="E27" s="13">
        <v>43881</v>
      </c>
      <c r="F27" s="7">
        <v>4</v>
      </c>
      <c r="G27" s="7">
        <v>1</v>
      </c>
      <c r="H27" s="16">
        <v>0.25</v>
      </c>
      <c r="I27" s="14">
        <v>492000</v>
      </c>
      <c r="J27" s="14">
        <v>116850</v>
      </c>
    </row>
    <row r="28" spans="1:10" x14ac:dyDescent="0.3">
      <c r="A28" s="7"/>
      <c r="B28" s="7" t="s">
        <v>9</v>
      </c>
      <c r="C28" s="5" t="s">
        <v>32</v>
      </c>
      <c r="D28" s="13">
        <v>43881</v>
      </c>
      <c r="E28" s="13">
        <v>43888</v>
      </c>
      <c r="F28" s="7">
        <v>6</v>
      </c>
      <c r="G28" s="7">
        <v>0</v>
      </c>
      <c r="H28" s="16">
        <v>0</v>
      </c>
      <c r="I28" s="14">
        <v>188000</v>
      </c>
      <c r="J28" s="14">
        <v>0</v>
      </c>
    </row>
    <row r="29" spans="1:10" x14ac:dyDescent="0.3">
      <c r="A29" s="7"/>
      <c r="B29" s="7" t="s">
        <v>10</v>
      </c>
      <c r="C29" s="5" t="s">
        <v>20</v>
      </c>
      <c r="D29" s="13">
        <v>43881</v>
      </c>
      <c r="E29" s="13">
        <v>43889</v>
      </c>
      <c r="F29" s="7">
        <v>7</v>
      </c>
      <c r="G29" s="7">
        <v>3</v>
      </c>
      <c r="H29" s="16">
        <v>0.42857142857142855</v>
      </c>
      <c r="I29" s="14">
        <v>180000</v>
      </c>
      <c r="J29" s="14">
        <v>79380</v>
      </c>
    </row>
    <row r="30" spans="1:10" x14ac:dyDescent="0.3">
      <c r="A30" s="7"/>
      <c r="B30" s="7" t="s">
        <v>11</v>
      </c>
      <c r="C30" s="5" t="s">
        <v>34</v>
      </c>
      <c r="D30" s="13">
        <v>43885</v>
      </c>
      <c r="E30" s="13">
        <v>43889</v>
      </c>
      <c r="F30" s="7">
        <v>5</v>
      </c>
      <c r="G30" s="7">
        <v>2</v>
      </c>
      <c r="H30" s="16">
        <v>0.4</v>
      </c>
      <c r="I30" s="14">
        <v>582000</v>
      </c>
      <c r="J30" s="14">
        <v>195231</v>
      </c>
    </row>
    <row r="31" spans="1:10" x14ac:dyDescent="0.3">
      <c r="A31" s="7"/>
      <c r="B31" s="7" t="s">
        <v>12</v>
      </c>
      <c r="C31" s="5" t="s">
        <v>33</v>
      </c>
      <c r="D31" s="13">
        <v>43885</v>
      </c>
      <c r="E31" s="13">
        <v>43895</v>
      </c>
      <c r="F31" s="7">
        <v>9</v>
      </c>
      <c r="G31" s="7">
        <v>1</v>
      </c>
      <c r="H31" s="16">
        <v>0.1111111111111111</v>
      </c>
      <c r="I31" s="14">
        <v>562000</v>
      </c>
      <c r="J31" s="14">
        <v>74746</v>
      </c>
    </row>
    <row r="32" spans="1:10" x14ac:dyDescent="0.3">
      <c r="A32" s="7" t="s">
        <v>16</v>
      </c>
      <c r="B32" s="7" t="s">
        <v>4</v>
      </c>
      <c r="C32" s="5" t="s">
        <v>32</v>
      </c>
      <c r="D32" s="13">
        <v>43879</v>
      </c>
      <c r="E32" s="13">
        <v>43887</v>
      </c>
      <c r="F32" s="7">
        <v>7</v>
      </c>
      <c r="G32" s="7">
        <v>7</v>
      </c>
      <c r="H32" s="16">
        <v>1</v>
      </c>
      <c r="I32" s="14">
        <v>293000</v>
      </c>
      <c r="J32" s="14">
        <v>273001</v>
      </c>
    </row>
    <row r="33" spans="1:10" x14ac:dyDescent="0.3">
      <c r="A33" s="7"/>
      <c r="B33" s="7" t="s">
        <v>39</v>
      </c>
      <c r="C33" s="5" t="s">
        <v>21</v>
      </c>
      <c r="D33" s="13">
        <v>43878</v>
      </c>
      <c r="E33" s="13">
        <v>43880</v>
      </c>
      <c r="F33" s="7">
        <v>3</v>
      </c>
      <c r="G33" s="7">
        <v>3</v>
      </c>
      <c r="H33" s="16">
        <v>1</v>
      </c>
      <c r="I33" s="14">
        <v>68000</v>
      </c>
      <c r="J33" s="14">
        <v>64987</v>
      </c>
    </row>
    <row r="34" spans="1:10" x14ac:dyDescent="0.3">
      <c r="A34" s="7"/>
      <c r="B34" s="7" t="s">
        <v>5</v>
      </c>
      <c r="C34" s="5" t="s">
        <v>20</v>
      </c>
      <c r="D34" s="13">
        <v>43878</v>
      </c>
      <c r="E34" s="13">
        <v>43888</v>
      </c>
      <c r="F34" s="7">
        <v>9</v>
      </c>
      <c r="G34" s="7">
        <v>4</v>
      </c>
      <c r="H34" s="16">
        <v>0.44444444444444442</v>
      </c>
      <c r="I34" s="14">
        <v>224000</v>
      </c>
      <c r="J34" s="14">
        <v>57910</v>
      </c>
    </row>
    <row r="35" spans="1:10" x14ac:dyDescent="0.3">
      <c r="A35" s="7"/>
      <c r="B35" s="7" t="s">
        <v>6</v>
      </c>
      <c r="C35" s="5" t="s">
        <v>34</v>
      </c>
      <c r="D35" s="13">
        <v>43879</v>
      </c>
      <c r="E35" s="13">
        <v>43888</v>
      </c>
      <c r="F35" s="7">
        <v>8</v>
      </c>
      <c r="G35" s="7">
        <v>0</v>
      </c>
      <c r="H35" s="16">
        <v>0</v>
      </c>
      <c r="I35" s="14">
        <v>978000</v>
      </c>
      <c r="J35" s="14">
        <v>0</v>
      </c>
    </row>
    <row r="36" spans="1:10" x14ac:dyDescent="0.3">
      <c r="A36" s="7"/>
      <c r="B36" s="7" t="s">
        <v>7</v>
      </c>
      <c r="C36" s="5" t="s">
        <v>33</v>
      </c>
      <c r="D36" s="13">
        <v>43881</v>
      </c>
      <c r="E36" s="13">
        <v>43889</v>
      </c>
      <c r="F36" s="7">
        <v>7</v>
      </c>
      <c r="G36" s="7">
        <v>3</v>
      </c>
      <c r="H36" s="16">
        <v>0.42857142857142855</v>
      </c>
      <c r="I36" s="14">
        <v>932000</v>
      </c>
      <c r="J36" s="14">
        <v>379157</v>
      </c>
    </row>
    <row r="37" spans="1:10" x14ac:dyDescent="0.3">
      <c r="A37" s="7"/>
      <c r="B37" s="7" t="s">
        <v>8</v>
      </c>
      <c r="C37" s="5" t="s">
        <v>21</v>
      </c>
      <c r="D37" s="13">
        <v>43882</v>
      </c>
      <c r="E37" s="13">
        <v>43887</v>
      </c>
      <c r="F37" s="7">
        <v>4</v>
      </c>
      <c r="G37" s="7">
        <v>1</v>
      </c>
      <c r="H37" s="16">
        <v>0.25</v>
      </c>
      <c r="I37" s="14">
        <v>854000</v>
      </c>
      <c r="J37" s="14">
        <v>322812</v>
      </c>
    </row>
    <row r="38" spans="1:10" x14ac:dyDescent="0.3">
      <c r="A38" s="7"/>
      <c r="B38" s="7" t="s">
        <v>9</v>
      </c>
      <c r="C38" s="5" t="s">
        <v>32</v>
      </c>
      <c r="D38" s="13">
        <v>43882</v>
      </c>
      <c r="E38" s="13">
        <v>43889</v>
      </c>
      <c r="F38" s="7">
        <v>6</v>
      </c>
      <c r="G38" s="7">
        <v>3</v>
      </c>
      <c r="H38" s="16">
        <v>0.5</v>
      </c>
      <c r="I38" s="14">
        <v>81000</v>
      </c>
      <c r="J38" s="14">
        <v>38461</v>
      </c>
    </row>
    <row r="39" spans="1:10" x14ac:dyDescent="0.3">
      <c r="A39" s="7"/>
      <c r="B39" s="7" t="s">
        <v>10</v>
      </c>
      <c r="C39" s="5" t="s">
        <v>20</v>
      </c>
      <c r="D39" s="13">
        <v>43885</v>
      </c>
      <c r="E39" s="13">
        <v>43892</v>
      </c>
      <c r="F39" s="7">
        <v>6</v>
      </c>
      <c r="G39" s="7">
        <v>5</v>
      </c>
      <c r="H39" s="16">
        <v>0.83333333333333337</v>
      </c>
      <c r="I39" s="14">
        <v>169000</v>
      </c>
      <c r="J39" s="14">
        <v>136468</v>
      </c>
    </row>
    <row r="40" spans="1:10" x14ac:dyDescent="0.3">
      <c r="A40" s="7"/>
      <c r="B40" s="7" t="s">
        <v>11</v>
      </c>
      <c r="C40" s="5" t="s">
        <v>34</v>
      </c>
      <c r="D40" s="13">
        <v>43886</v>
      </c>
      <c r="E40" s="13">
        <v>43889</v>
      </c>
      <c r="F40" s="7">
        <v>4</v>
      </c>
      <c r="G40" s="7">
        <v>1</v>
      </c>
      <c r="H40" s="16">
        <v>0.25</v>
      </c>
      <c r="I40" s="14">
        <v>61000</v>
      </c>
      <c r="J40" s="14">
        <v>12078</v>
      </c>
    </row>
    <row r="41" spans="1:10" x14ac:dyDescent="0.3">
      <c r="A41" s="7"/>
      <c r="B41" s="7" t="s">
        <v>12</v>
      </c>
      <c r="C41" s="5" t="s">
        <v>33</v>
      </c>
      <c r="D41" s="13">
        <v>43888</v>
      </c>
      <c r="E41" s="13">
        <v>43896</v>
      </c>
      <c r="F41" s="7">
        <v>7</v>
      </c>
      <c r="G41" s="7">
        <v>3</v>
      </c>
      <c r="H41" s="16">
        <v>0.42857142857142855</v>
      </c>
      <c r="I41" s="14">
        <v>645000</v>
      </c>
      <c r="J41" s="14">
        <v>273048</v>
      </c>
    </row>
    <row r="42" spans="1:10" x14ac:dyDescent="0.3">
      <c r="A42" s="7" t="s">
        <v>17</v>
      </c>
      <c r="B42" s="7" t="s">
        <v>4</v>
      </c>
      <c r="C42" s="5" t="s">
        <v>32</v>
      </c>
      <c r="D42" s="13">
        <v>43878</v>
      </c>
      <c r="E42" s="13">
        <v>43889</v>
      </c>
      <c r="F42" s="7">
        <v>10</v>
      </c>
      <c r="G42" s="7">
        <v>5</v>
      </c>
      <c r="H42" s="16">
        <v>0.5</v>
      </c>
      <c r="I42" s="14">
        <v>839000</v>
      </c>
      <c r="J42" s="14">
        <v>406974</v>
      </c>
    </row>
    <row r="43" spans="1:10" x14ac:dyDescent="0.3">
      <c r="A43" s="7"/>
      <c r="B43" s="7" t="s">
        <v>5</v>
      </c>
      <c r="C43" s="5" t="s">
        <v>20</v>
      </c>
      <c r="D43" s="13">
        <v>43882</v>
      </c>
      <c r="E43" s="13">
        <v>43888</v>
      </c>
      <c r="F43" s="7">
        <v>5</v>
      </c>
      <c r="G43" s="7">
        <v>4</v>
      </c>
      <c r="H43" s="16">
        <v>0.8</v>
      </c>
      <c r="I43" s="14">
        <v>729000</v>
      </c>
      <c r="J43" s="14">
        <v>487139</v>
      </c>
    </row>
    <row r="44" spans="1:10" x14ac:dyDescent="0.3">
      <c r="A44" s="7"/>
      <c r="B44" s="7" t="s">
        <v>6</v>
      </c>
      <c r="C44" s="5" t="s">
        <v>34</v>
      </c>
      <c r="D44" s="13">
        <v>43885</v>
      </c>
      <c r="E44" s="13">
        <v>43893</v>
      </c>
      <c r="F44" s="7">
        <v>7</v>
      </c>
      <c r="G44" s="7">
        <v>3</v>
      </c>
      <c r="H44" s="16">
        <v>0.42857142857142855</v>
      </c>
      <c r="I44" s="14">
        <v>826000</v>
      </c>
      <c r="J44" s="14">
        <v>298186</v>
      </c>
    </row>
    <row r="45" spans="1:10" x14ac:dyDescent="0.3">
      <c r="A45" s="7"/>
      <c r="B45" s="7" t="s">
        <v>7</v>
      </c>
      <c r="C45" s="5" t="s">
        <v>33</v>
      </c>
      <c r="D45" s="13">
        <v>43887</v>
      </c>
      <c r="E45" s="13">
        <v>43895</v>
      </c>
      <c r="F45" s="7">
        <v>7</v>
      </c>
      <c r="G45" s="7">
        <v>2</v>
      </c>
      <c r="H45" s="16">
        <v>0.2857142857142857</v>
      </c>
      <c r="I45" s="14">
        <v>895000</v>
      </c>
      <c r="J45" s="14">
        <v>280583</v>
      </c>
    </row>
    <row r="46" spans="1:10" x14ac:dyDescent="0.3">
      <c r="A46" s="7"/>
      <c r="B46" s="7" t="s">
        <v>8</v>
      </c>
      <c r="C46" s="5" t="s">
        <v>21</v>
      </c>
      <c r="D46" s="13">
        <v>43889</v>
      </c>
      <c r="E46" s="13">
        <v>43893</v>
      </c>
      <c r="F46" s="7">
        <v>3</v>
      </c>
      <c r="G46" s="7">
        <v>2</v>
      </c>
      <c r="H46" s="16">
        <v>0.66666666666666663</v>
      </c>
      <c r="I46" s="14">
        <v>341000</v>
      </c>
      <c r="J46" s="14">
        <v>129785</v>
      </c>
    </row>
    <row r="47" spans="1:10" x14ac:dyDescent="0.3">
      <c r="A47" s="17" t="s">
        <v>26</v>
      </c>
      <c r="B47" s="17"/>
      <c r="C47" s="17"/>
      <c r="D47" s="17"/>
      <c r="E47" s="17"/>
      <c r="F47" s="17"/>
      <c r="G47" s="17"/>
      <c r="H47" s="17"/>
      <c r="I47" s="14">
        <v>19695000</v>
      </c>
      <c r="J47" s="14">
        <v>8340291</v>
      </c>
    </row>
    <row r="48" spans="1:10" x14ac:dyDescent="0.3">
      <c r="H48" s="17"/>
    </row>
    <row r="49" spans="8:8" x14ac:dyDescent="0.3">
      <c r="H49" s="17"/>
    </row>
    <row r="50" spans="8:8" x14ac:dyDescent="0.3">
      <c r="H50" s="17"/>
    </row>
    <row r="51" spans="8:8" x14ac:dyDescent="0.3">
      <c r="H51" s="17"/>
    </row>
    <row r="52" spans="8:8" x14ac:dyDescent="0.3">
      <c r="H52" s="17"/>
    </row>
    <row r="53" spans="8:8" x14ac:dyDescent="0.3">
      <c r="H53" s="17"/>
    </row>
    <row r="54" spans="8:8" x14ac:dyDescent="0.3">
      <c r="H54" s="17"/>
    </row>
    <row r="55" spans="8:8" x14ac:dyDescent="0.3">
      <c r="H55" s="17"/>
    </row>
    <row r="56" spans="8:8" x14ac:dyDescent="0.3">
      <c r="H56" s="17"/>
    </row>
    <row r="57" spans="8:8" x14ac:dyDescent="0.3">
      <c r="H57" s="17"/>
    </row>
    <row r="58" spans="8:8" x14ac:dyDescent="0.3">
      <c r="H58" s="17"/>
    </row>
    <row r="59" spans="8:8" x14ac:dyDescent="0.3">
      <c r="H59" s="17"/>
    </row>
    <row r="60" spans="8:8" x14ac:dyDescent="0.3">
      <c r="H60" s="17"/>
    </row>
    <row r="61" spans="8:8" x14ac:dyDescent="0.3">
      <c r="H61" s="17"/>
    </row>
    <row r="62" spans="8:8" x14ac:dyDescent="0.3">
      <c r="H62" s="17"/>
    </row>
    <row r="63" spans="8:8" x14ac:dyDescent="0.3">
      <c r="H63" s="17"/>
    </row>
    <row r="64" spans="8:8" x14ac:dyDescent="0.3">
      <c r="H64" s="17"/>
    </row>
    <row r="65" spans="8:8" x14ac:dyDescent="0.3">
      <c r="H65" s="17"/>
    </row>
    <row r="66" spans="8:8" x14ac:dyDescent="0.3">
      <c r="H66" s="17"/>
    </row>
    <row r="67" spans="8:8" x14ac:dyDescent="0.3">
      <c r="H67" s="17"/>
    </row>
    <row r="68" spans="8:8" x14ac:dyDescent="0.3">
      <c r="H68" s="17"/>
    </row>
    <row r="69" spans="8:8" x14ac:dyDescent="0.3">
      <c r="H69" s="17"/>
    </row>
    <row r="70" spans="8:8" x14ac:dyDescent="0.3">
      <c r="H70" s="17"/>
    </row>
    <row r="71" spans="8:8" x14ac:dyDescent="0.3">
      <c r="H71" s="17"/>
    </row>
    <row r="72" spans="8:8" x14ac:dyDescent="0.3">
      <c r="H72" s="17"/>
    </row>
    <row r="73" spans="8:8" x14ac:dyDescent="0.3">
      <c r="H73" s="17"/>
    </row>
    <row r="74" spans="8:8" x14ac:dyDescent="0.3">
      <c r="H74" s="17"/>
    </row>
    <row r="75" spans="8:8" x14ac:dyDescent="0.3">
      <c r="H75" s="17"/>
    </row>
    <row r="76" spans="8:8" x14ac:dyDescent="0.3">
      <c r="H76" s="17"/>
    </row>
    <row r="77" spans="8:8" x14ac:dyDescent="0.3">
      <c r="H77" s="17"/>
    </row>
    <row r="78" spans="8:8" x14ac:dyDescent="0.3">
      <c r="H78" s="17"/>
    </row>
    <row r="79" spans="8:8" x14ac:dyDescent="0.3">
      <c r="H79" s="17"/>
    </row>
    <row r="80" spans="8:8" x14ac:dyDescent="0.3">
      <c r="H80" s="17"/>
    </row>
    <row r="81" spans="8:8" x14ac:dyDescent="0.3">
      <c r="H81" s="17"/>
    </row>
    <row r="82" spans="8:8" x14ac:dyDescent="0.3">
      <c r="H82" s="17"/>
    </row>
    <row r="83" spans="8:8" x14ac:dyDescent="0.3">
      <c r="H83" s="17"/>
    </row>
    <row r="84" spans="8:8" x14ac:dyDescent="0.3">
      <c r="H84" s="17"/>
    </row>
    <row r="85" spans="8:8" x14ac:dyDescent="0.3">
      <c r="H85" s="17"/>
    </row>
    <row r="86" spans="8:8" x14ac:dyDescent="0.3">
      <c r="H86" s="17"/>
    </row>
    <row r="87" spans="8:8" x14ac:dyDescent="0.3">
      <c r="H87" s="17"/>
    </row>
    <row r="88" spans="8:8" x14ac:dyDescent="0.3">
      <c r="H88" s="17"/>
    </row>
    <row r="89" spans="8:8" x14ac:dyDescent="0.3">
      <c r="H89" s="17"/>
    </row>
    <row r="90" spans="8:8" x14ac:dyDescent="0.3">
      <c r="H90" s="17"/>
    </row>
    <row r="91" spans="8:8" x14ac:dyDescent="0.3">
      <c r="H91" s="17"/>
    </row>
    <row r="92" spans="8:8" x14ac:dyDescent="0.3">
      <c r="H92" s="17"/>
    </row>
    <row r="93" spans="8:8" x14ac:dyDescent="0.3">
      <c r="H93" s="17"/>
    </row>
    <row r="94" spans="8:8" x14ac:dyDescent="0.3">
      <c r="H94" s="17"/>
    </row>
  </sheetData>
  <conditionalFormatting sqref="H7:H94">
    <cfRule type="dataBar" priority="7">
      <dataBar>
        <cfvo type="min"/>
        <cfvo type="max"/>
        <color theme="4" tint="-0.249977111117893"/>
      </dataBar>
      <extLst>
        <ext xmlns:x14="http://schemas.microsoft.com/office/spreadsheetml/2009/9/main" uri="{B025F937-C7B1-47D3-B67F-A62EFF666E3E}">
          <x14:id>{8DAEEDA6-90DD-4506-9852-5489D38B9095}</x14:id>
        </ext>
      </extLst>
    </cfRule>
  </conditionalFormatting>
  <conditionalFormatting sqref="K6:AJ6">
    <cfRule type="expression" dxfId="59" priority="6">
      <formula>K$6&lt;&gt;""</formula>
    </cfRule>
  </conditionalFormatting>
  <conditionalFormatting sqref="K7:AJ60">
    <cfRule type="expression" dxfId="58" priority="2" stopIfTrue="1">
      <formula>AND(WEEKDAY(K$6,2)&gt;5,$B7&lt;&gt;"")</formula>
    </cfRule>
    <cfRule type="expression" dxfId="57" priority="4">
      <formula>AND(K$6&gt;=WORKDAY.INTL($D7,$G7,1),$H7&lt;&gt;1,K$6&lt;=$E7)</formula>
    </cfRule>
    <cfRule type="expression" dxfId="56" priority="5">
      <formula>AND(K$6&gt;=$D7,WORKDAY.INTL($D7,$G7,1)-1&gt;=K$6)</formula>
    </cfRule>
  </conditionalFormatting>
  <conditionalFormatting sqref="K7:AI60">
    <cfRule type="expression" dxfId="55" priority="1">
      <formula>$A7="Grand Total"</formula>
    </cfRule>
    <cfRule type="expression" dxfId="54" priority="3" stopIfTrue="1">
      <formula>AND(K$6&gt;=WORKDAY.INTL($D7,$G7,1),$H7=0,$K6&lt;=$E7)</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defaultSize="0" autoPict="0">
                <anchor moveWithCells="1">
                  <from>
                    <xdr:col>7</xdr:col>
                    <xdr:colOff>647700</xdr:colOff>
                    <xdr:row>0</xdr:row>
                    <xdr:rowOff>60960</xdr:rowOff>
                  </from>
                  <to>
                    <xdr:col>9</xdr:col>
                    <xdr:colOff>632460</xdr:colOff>
                    <xdr:row>0</xdr:row>
                    <xdr:rowOff>396240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DAEEDA6-90DD-4506-9852-5489D38B9095}">
            <x14:dataBar minLength="0" maxLength="100" gradient="0">
              <x14:cfvo type="autoMin"/>
              <x14:cfvo type="autoMax"/>
              <x14:negativeFillColor rgb="FFFF0000"/>
              <x14:axisColor rgb="FF000000"/>
            </x14:dataBar>
          </x14:cfRule>
          <xm:sqref>H7:H94</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C0F8-49D8-498D-86F9-66A7E850A165}">
  <dimension ref="A5:O9"/>
  <sheetViews>
    <sheetView workbookViewId="0">
      <selection activeCell="D15" sqref="D15"/>
    </sheetView>
  </sheetViews>
  <sheetFormatPr defaultRowHeight="14.4" x14ac:dyDescent="0.3"/>
  <cols>
    <col min="1" max="2" width="10.44140625" customWidth="1"/>
    <col min="4" max="4" width="20.33203125" bestFit="1" customWidth="1"/>
    <col min="5" max="5" width="4" bestFit="1" customWidth="1"/>
    <col min="7" max="7" width="15.109375" customWidth="1"/>
    <col min="11" max="11" width="6.77734375" bestFit="1" customWidth="1"/>
    <col min="12" max="12" width="7.44140625" bestFit="1" customWidth="1"/>
  </cols>
  <sheetData>
    <row r="5" spans="1:15" x14ac:dyDescent="0.3">
      <c r="A5" t="s">
        <v>35</v>
      </c>
      <c r="B5">
        <f>COUNTIF(Dashboard!H7:H60,"="&amp;0)</f>
        <v>4</v>
      </c>
      <c r="D5" s="4" t="s">
        <v>29</v>
      </c>
      <c r="O5" t="s">
        <v>47</v>
      </c>
    </row>
    <row r="6" spans="1:15" x14ac:dyDescent="0.3">
      <c r="A6" t="s">
        <v>30</v>
      </c>
      <c r="B6">
        <f>COUNTIFS(Dashboard!H7:H60,"&lt;&gt;"&amp;0,Dashboard!H7:H60,"&lt;"&amp;1)</f>
        <v>33</v>
      </c>
      <c r="D6" s="5" t="s">
        <v>40</v>
      </c>
      <c r="E6" s="6">
        <v>112</v>
      </c>
      <c r="G6" t="s">
        <v>38</v>
      </c>
      <c r="H6" s="2">
        <f>GETPIVOTDATA("Sum of Days completed",$D$5)/GETPIVOTDATA("Sum of Duration",$D$5)</f>
        <v>0.42105263157894735</v>
      </c>
      <c r="K6" t="s">
        <v>44</v>
      </c>
      <c r="L6" t="s">
        <v>27</v>
      </c>
      <c r="O6">
        <v>2</v>
      </c>
    </row>
    <row r="7" spans="1:15" x14ac:dyDescent="0.3">
      <c r="A7" t="s">
        <v>31</v>
      </c>
      <c r="B7">
        <f>COUNTIF(Dashboard!H7:H60,"="&amp;1)</f>
        <v>3</v>
      </c>
      <c r="D7" s="5" t="s">
        <v>41</v>
      </c>
      <c r="E7" s="6">
        <v>266</v>
      </c>
      <c r="G7" t="s">
        <v>37</v>
      </c>
      <c r="H7" s="2">
        <f>1-H6</f>
        <v>0.57894736842105265</v>
      </c>
      <c r="J7" t="s">
        <v>45</v>
      </c>
      <c r="K7" s="11">
        <v>8340291</v>
      </c>
      <c r="L7" s="11">
        <v>19695000</v>
      </c>
    </row>
    <row r="8" spans="1:15" x14ac:dyDescent="0.3">
      <c r="A8" t="s">
        <v>36</v>
      </c>
      <c r="B8" s="9">
        <f>B5+B6</f>
        <v>37</v>
      </c>
      <c r="J8" t="s">
        <v>46</v>
      </c>
      <c r="K8" s="2">
        <f>GETPIVOTDATA("Actual ",$K$6)/GETPIVOTDATA("Budget ",$K$6)</f>
        <v>0.42347250571210965</v>
      </c>
      <c r="L8" s="2">
        <f>1-K8</f>
        <v>0.57652749428789041</v>
      </c>
    </row>
    <row r="9" spans="1:15" x14ac:dyDescent="0.3">
      <c r="A9" t="s">
        <v>43</v>
      </c>
      <c r="B9">
        <f>SUM(B7:B8)</f>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opLeftCell="A2" workbookViewId="0">
      <selection activeCell="D5" sqref="D5"/>
    </sheetView>
  </sheetViews>
  <sheetFormatPr defaultRowHeight="14.4" x14ac:dyDescent="0.3"/>
  <cols>
    <col min="1" max="1" width="10" customWidth="1"/>
    <col min="2" max="2" width="11.5546875" customWidth="1"/>
    <col min="3" max="3" width="13.109375" customWidth="1"/>
    <col min="4" max="4" width="12" style="8" bestFit="1" customWidth="1"/>
    <col min="5" max="5" width="11.6640625" customWidth="1"/>
    <col min="6" max="6" width="11.109375" style="1" bestFit="1" customWidth="1"/>
    <col min="7" max="7" width="17.5546875" style="3" bestFit="1" customWidth="1"/>
    <col min="8" max="8" width="11.109375" customWidth="1"/>
    <col min="9" max="10" width="10.33203125" customWidth="1"/>
    <col min="12" max="12" width="23.5546875" bestFit="1" customWidth="1"/>
  </cols>
  <sheetData>
    <row r="1" spans="1:12" x14ac:dyDescent="0.3">
      <c r="A1" t="s">
        <v>0</v>
      </c>
      <c r="B1" t="s">
        <v>1</v>
      </c>
      <c r="C1" t="s">
        <v>23</v>
      </c>
      <c r="D1" s="8" t="s">
        <v>2</v>
      </c>
      <c r="E1" t="s">
        <v>22</v>
      </c>
      <c r="F1" s="1" t="s">
        <v>24</v>
      </c>
      <c r="G1" s="3" t="s">
        <v>25</v>
      </c>
      <c r="H1" t="s">
        <v>3</v>
      </c>
      <c r="I1" t="s">
        <v>13</v>
      </c>
      <c r="J1" t="s">
        <v>14</v>
      </c>
    </row>
    <row r="2" spans="1:12" x14ac:dyDescent="0.3">
      <c r="A2" t="s">
        <v>15</v>
      </c>
      <c r="B2" t="s">
        <v>4</v>
      </c>
      <c r="C2" t="s">
        <v>32</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15</v>
      </c>
      <c r="B4" t="s">
        <v>6</v>
      </c>
      <c r="C4" t="s">
        <v>34</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3">
      <c r="A5" t="s">
        <v>15</v>
      </c>
      <c r="B5" t="s">
        <v>7</v>
      </c>
      <c r="C5" t="s">
        <v>33</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15</v>
      </c>
      <c r="B7" t="s">
        <v>9</v>
      </c>
      <c r="C7" t="s">
        <v>32</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15</v>
      </c>
      <c r="B9" t="s">
        <v>11</v>
      </c>
      <c r="C9" t="s">
        <v>34</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15</v>
      </c>
      <c r="B10" t="s">
        <v>12</v>
      </c>
      <c r="C10" t="s">
        <v>33</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15</v>
      </c>
      <c r="B11" t="s">
        <v>39</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16</v>
      </c>
      <c r="B12" t="s">
        <v>4</v>
      </c>
      <c r="C12" t="s">
        <v>32</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16</v>
      </c>
      <c r="B14" t="s">
        <v>6</v>
      </c>
      <c r="C14" t="s">
        <v>34</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3">
      <c r="A15" t="s">
        <v>16</v>
      </c>
      <c r="B15" t="s">
        <v>7</v>
      </c>
      <c r="C15" t="s">
        <v>33</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16</v>
      </c>
      <c r="B17" t="s">
        <v>9</v>
      </c>
      <c r="C17" t="s">
        <v>32</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16</v>
      </c>
      <c r="B19" t="s">
        <v>11</v>
      </c>
      <c r="C19" t="s">
        <v>34</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16</v>
      </c>
      <c r="B20" t="s">
        <v>12</v>
      </c>
      <c r="C20" t="s">
        <v>33</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16</v>
      </c>
      <c r="B21" t="s">
        <v>39</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17</v>
      </c>
      <c r="B22" t="s">
        <v>4</v>
      </c>
      <c r="C22" t="s">
        <v>32</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17</v>
      </c>
      <c r="B24" t="s">
        <v>6</v>
      </c>
      <c r="C24" t="s">
        <v>34</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3">
      <c r="A25" t="s">
        <v>17</v>
      </c>
      <c r="B25" t="s">
        <v>7</v>
      </c>
      <c r="C25" t="s">
        <v>33</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18</v>
      </c>
      <c r="B27" t="s">
        <v>4</v>
      </c>
      <c r="C27" t="s">
        <v>32</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18</v>
      </c>
      <c r="B29" t="s">
        <v>6</v>
      </c>
      <c r="C29" t="s">
        <v>34</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3">
      <c r="A30" t="s">
        <v>18</v>
      </c>
      <c r="B30" t="s">
        <v>7</v>
      </c>
      <c r="C30" t="s">
        <v>33</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18</v>
      </c>
      <c r="B32" t="s">
        <v>9</v>
      </c>
      <c r="C32" t="s">
        <v>32</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19</v>
      </c>
      <c r="B34" t="s">
        <v>4</v>
      </c>
      <c r="C34" t="s">
        <v>34</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3">
      <c r="A35" t="s">
        <v>19</v>
      </c>
      <c r="B35" t="s">
        <v>5</v>
      </c>
      <c r="C35" t="s">
        <v>33</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3">
      <c r="A37" t="s">
        <v>19</v>
      </c>
      <c r="B37" t="s">
        <v>7</v>
      </c>
      <c r="C37" t="s">
        <v>32</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19</v>
      </c>
      <c r="B39" t="s">
        <v>9</v>
      </c>
      <c r="C39" t="s">
        <v>34</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19</v>
      </c>
      <c r="B40" t="s">
        <v>10</v>
      </c>
      <c r="C40" t="s">
        <v>33</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Hema Varssini Segar</cp:lastModifiedBy>
  <cp:lastPrinted>2020-03-13T06:15:47Z</cp:lastPrinted>
  <dcterms:created xsi:type="dcterms:W3CDTF">2019-08-20T08:51:45Z</dcterms:created>
  <dcterms:modified xsi:type="dcterms:W3CDTF">2022-02-25T09:15:23Z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