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\Desktop\02_SaveNWBCSHere\03_Week1_HW\"/>
    </mc:Choice>
  </mc:AlternateContent>
  <xr:revisionPtr revIDLastSave="0" documentId="8_{B7D5AFA5-4CA0-4670-8647-D393605F824D}" xr6:coauthVersionLast="45" xr6:coauthVersionMax="45" xr10:uidLastSave="{00000000-0000-0000-0000-000000000000}"/>
  <bookViews>
    <workbookView xWindow="28680" yWindow="-120" windowWidth="29040" windowHeight="15840" xr2:uid="{5F495DFB-2688-43FD-9F72-146D9C89717B}"/>
  </bookViews>
  <sheets>
    <sheet name="Kickstarter-Line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E10" i="1" s="1"/>
  <c r="D9" i="1"/>
  <c r="C9" i="1"/>
  <c r="B9" i="1"/>
  <c r="D8" i="1"/>
  <c r="C8" i="1"/>
  <c r="B8" i="1"/>
  <c r="D7" i="1"/>
  <c r="C7" i="1"/>
  <c r="B7" i="1"/>
  <c r="D6" i="1"/>
  <c r="C6" i="1"/>
  <c r="B6" i="1"/>
  <c r="E6" i="1" s="1"/>
  <c r="D5" i="1"/>
  <c r="C5" i="1"/>
  <c r="B5" i="1"/>
  <c r="D4" i="1"/>
  <c r="C4" i="1"/>
  <c r="B4" i="1"/>
  <c r="D3" i="1"/>
  <c r="C3" i="1"/>
  <c r="B3" i="1"/>
  <c r="D2" i="1"/>
  <c r="C2" i="1"/>
  <c r="B2" i="1"/>
  <c r="E2" i="1" s="1"/>
  <c r="G2" i="1" l="1"/>
  <c r="G6" i="1"/>
  <c r="G10" i="1"/>
  <c r="H2" i="1"/>
  <c r="H6" i="1"/>
  <c r="H10" i="1"/>
  <c r="F2" i="1"/>
  <c r="E5" i="1"/>
  <c r="G5" i="1" s="1"/>
  <c r="F6" i="1"/>
  <c r="E9" i="1"/>
  <c r="H9" i="1" s="1"/>
  <c r="F10" i="1"/>
  <c r="E13" i="1"/>
  <c r="H13" i="1" s="1"/>
  <c r="E4" i="1"/>
  <c r="G4" i="1" s="1"/>
  <c r="E8" i="1"/>
  <c r="G8" i="1" s="1"/>
  <c r="E12" i="1"/>
  <c r="H12" i="1" s="1"/>
  <c r="E3" i="1"/>
  <c r="G3" i="1" s="1"/>
  <c r="E7" i="1"/>
  <c r="G7" i="1" s="1"/>
  <c r="E11" i="1"/>
  <c r="H11" i="1" s="1"/>
  <c r="G12" i="1" l="1"/>
  <c r="F7" i="1"/>
  <c r="H4" i="1"/>
  <c r="G9" i="1"/>
  <c r="F4" i="1"/>
  <c r="F5" i="1"/>
  <c r="G11" i="1"/>
  <c r="F11" i="1"/>
  <c r="H5" i="1"/>
  <c r="G13" i="1"/>
  <c r="F8" i="1"/>
  <c r="F9" i="1"/>
  <c r="H3" i="1"/>
  <c r="H8" i="1"/>
  <c r="F12" i="1"/>
  <c r="F13" i="1"/>
  <c r="H7" i="1"/>
  <c r="F3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<sst xmlns="http://schemas.openxmlformats.org/spreadsheetml/2006/main" count="20" uniqueCount="20">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</sst>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layout>
        <c:manualLayout>
          <c:xMode val="edge"/>
          <c:yMode val="edge"/>
          <c:x val="0.40308472170592408"/>
          <c:y val="4.3429604159367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'Kickstarter-LineChart'!$F$1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'Kickstarter-LineChart'!$A$2:$A$13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'Kickstarter-LineChart'!$F$2:$F$13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736-B259-A38394C324E9}"/>
            </c:ext>
          </c:extLst>
        </c:ser>
        <c:ser>
          <c:idx val="1"/>
          <c:order val="1"/>
          <c:tx>
            <c:strRef>
              <c:f>'Kickstarter-LineChart'!$G$1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'Kickstarter-LineChart'!$A$2:$A$13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'Kickstarter-LineChart'!$G$2:$G$13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736-B259-A38394C324E9}"/>
            </c:ext>
          </c:extLst>
        </c:ser>
        <c:ser>
          <c:idx val="2"/>
          <c:order val="2"/>
          <c:tx>
            <c:strRef>
              <c:f>'Kickstarter-LineChart'!$H$1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'Kickstarter-LineChart'!$A$2:$A$13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'Kickstarter-LineChart'!$H$2:$H$13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0-4736-B259-A38394C3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787216"/>
        <c:axId val="1227998656"/>
      </c:lineChart>
      <c:catAx>
        <c:axId val="15487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i="0" baseline="0">
                    <a:solidFill>
                      <a:schemeClr val="accent6">
                        <a:lumMod val="75000"/>
                      </a:schemeClr>
                    </a:solidFill>
                  </a:rPr>
                  <a:t>Goal Range</a:t>
                </a:r>
              </a:p>
            </c:rich>
          </c:tx>
          <c:layout>
            <c:manualLayout>
              <c:xMode val="edge"/>
              <c:yMode val="edge"/>
              <c:x val="0.44321111148660058"/>
              <c:y val="0.80261446646775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98656"/>
        <c:crosses val="autoZero"/>
        <c:auto val="1"/>
        <c:lblAlgn val="ctr"/>
        <c:lblOffset val="100"/>
        <c:noMultiLvlLbl val="0"/>
      </c:catAx>
      <c:valAx>
        <c:axId val="12279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accent6">
                        <a:lumMod val="75000"/>
                      </a:schemeClr>
                    </a:solidFill>
                  </a:rPr>
                  <a:t>Percentage of success/Failure/Cancellation</a:t>
                </a:r>
              </a:p>
            </c:rich>
          </c:tx>
          <c:layout>
            <c:manualLayout>
              <c:xMode val="edge"/>
              <c:yMode val="edge"/>
              <c:x val="8.5836909871244635E-3"/>
              <c:y val="0.106462036698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1306830</xdr:colOff>
      <xdr:row>14</xdr:row>
      <xdr:rowOff>123825</xdr:rowOff>
    </xdr:from>
    <xdr:to>
      <xdr:col>9</xdr:col>
      <xdr:colOff>49530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C738B-CBD1-4F22-997B-4D5C8031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k-1-Activ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-Grade"/>
      <sheetName val="Artist-song-Pivot-2"/>
      <sheetName val="Artist-song"/>
      <sheetName val="Artist-song-Pivot"/>
      <sheetName val="Kickstarter-Pivot-1"/>
      <sheetName val="Kickstarter-Pivot-2"/>
      <sheetName val="Kickstarter-Pivot-3"/>
      <sheetName val="Kickstart-Pivot-4"/>
      <sheetName val="KickstarterProject"/>
      <sheetName val="Kickstarter-Line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  <sheetData sheetId="9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0.71081677704194257</v>
          </cell>
          <cell r="G2">
            <v>0.24944812362030905</v>
          </cell>
          <cell r="H2">
            <v>3.9735099337748346E-2</v>
          </cell>
        </row>
        <row r="3">
          <cell r="A3" t="str">
            <v>1000 to 4999</v>
          </cell>
          <cell r="F3">
            <v>0.66005665722379603</v>
          </cell>
          <cell r="G3">
            <v>0.29745042492917845</v>
          </cell>
          <cell r="H3">
            <v>4.2492917847025496E-2</v>
          </cell>
        </row>
        <row r="4">
          <cell r="A4" t="str">
            <v>5000 to 9999</v>
          </cell>
          <cell r="F4">
            <v>0.53212290502793291</v>
          </cell>
          <cell r="G4">
            <v>0.39525139664804471</v>
          </cell>
          <cell r="H4">
            <v>7.2625698324022353E-2</v>
          </cell>
        </row>
        <row r="5">
          <cell r="A5" t="str">
            <v>10000 to 14999</v>
          </cell>
          <cell r="F5">
            <v>0.47727272727272729</v>
          </cell>
          <cell r="G5">
            <v>0.40909090909090912</v>
          </cell>
          <cell r="H5">
            <v>0.11363636363636363</v>
          </cell>
        </row>
        <row r="6">
          <cell r="A6" t="str">
            <v>15000 to 19999</v>
          </cell>
          <cell r="F6">
            <v>0.46766169154228854</v>
          </cell>
          <cell r="G6">
            <v>0.44776119402985076</v>
          </cell>
          <cell r="H6">
            <v>8.45771144278607E-2</v>
          </cell>
        </row>
        <row r="7">
          <cell r="A7" t="str">
            <v>20000 to 24999</v>
          </cell>
          <cell r="F7">
            <v>0.41891891891891891</v>
          </cell>
          <cell r="G7">
            <v>0.48648648648648651</v>
          </cell>
          <cell r="H7">
            <v>9.45945945945946E-2</v>
          </cell>
        </row>
        <row r="8">
          <cell r="A8" t="str">
            <v>25000 to 29999</v>
          </cell>
          <cell r="F8">
            <v>0.40145985401459855</v>
          </cell>
          <cell r="G8">
            <v>0.46715328467153283</v>
          </cell>
          <cell r="H8">
            <v>0.13138686131386862</v>
          </cell>
        </row>
        <row r="9">
          <cell r="A9" t="str">
            <v>30000 to 34999</v>
          </cell>
          <cell r="F9">
            <v>0.3902439024390244</v>
          </cell>
          <cell r="G9">
            <v>0.45121951219512196</v>
          </cell>
          <cell r="H9">
            <v>0.15853658536585366</v>
          </cell>
        </row>
        <row r="10">
          <cell r="A10" t="str">
            <v>35000 to 39999</v>
          </cell>
          <cell r="F10">
            <v>0.47272727272727272</v>
          </cell>
          <cell r="G10">
            <v>0.4</v>
          </cell>
          <cell r="H10">
            <v>0.12727272727272726</v>
          </cell>
        </row>
        <row r="11">
          <cell r="A11" t="str">
            <v>40000 to 44999</v>
          </cell>
          <cell r="F11">
            <v>0.48837209302325579</v>
          </cell>
          <cell r="G11">
            <v>0.37209302325581395</v>
          </cell>
          <cell r="H11">
            <v>0.13953488372093023</v>
          </cell>
        </row>
        <row r="12">
          <cell r="A12" t="str">
            <v>45000 to 49999</v>
          </cell>
          <cell r="F12">
            <v>0.2857142857142857</v>
          </cell>
          <cell r="G12">
            <v>0.52380952380952384</v>
          </cell>
          <cell r="H12">
            <v>0.19047619047619047</v>
          </cell>
        </row>
        <row r="13">
          <cell r="A13" t="str">
            <v>Greater than or equal to 50000</v>
          </cell>
          <cell r="F13">
            <v>0.19369369369369369</v>
          </cell>
          <cell r="G13">
            <v>0.58108108108108103</v>
          </cell>
          <cell r="H13">
            <v>0.22522522522522523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E447-C355-4E61-8CA8-200154771EEB}">
  <dimension ref="A1:H13"/>
  <sheetViews>
    <sheetView tabSelected="1" workbookViewId="0">
      <selection activeCell="K30" sqref="K30"/>
    </sheetView>
  </sheetViews>
  <sheetFormatPr defaultColWidth="9.21875" defaultRowHeight="14.4" x14ac:dyDescent="0.3"/>
  <cols>
    <col min="1" max="1" width="28.109375" customWidth="1"/>
    <col min="2" max="2" width="19.21875" customWidth="1"/>
    <col min="3" max="3" width="14.44140625" customWidth="1"/>
    <col min="4" max="4" width="17.44140625" customWidth="1"/>
    <col min="5" max="5" width="14.33203125" customWidth="1"/>
    <col min="6" max="6" width="25.44140625" style="4" customWidth="1"/>
    <col min="7" max="7" width="18" style="4" customWidth="1"/>
    <col min="8" max="8" width="20.88671875" style="4" customWidth="1"/>
    <col min="9" max="9" width="18" customWidth="1"/>
  </cols>
  <sheetData>
    <row r="1" spans="1:8" s="3" customFormat="1" ht="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>
        <f>COUNTIFS([1]KickstarterProject!D2:D4115,"&lt;1000",[1]KickstarterProject!F2:F4115,"successful")</f>
        <v>322</v>
      </c>
      <c r="C2">
        <f>COUNTIFS([1]KickstarterProject!D2:D4115,"&lt;1000",[1]KickstarterProject!F2:F4115,"failed")</f>
        <v>113</v>
      </c>
      <c r="D2">
        <f>COUNTIFS([1]KickstarterProject!D2:D4115,"&lt;1000",[1]KickstarterProject!F2:F4115,"canceled")</f>
        <v>18</v>
      </c>
      <c r="E2">
        <f>SUM(B2:D2)</f>
        <v>453</v>
      </c>
      <c r="F2" s="4">
        <f>B2/E2</f>
        <v>0.71081677704194257</v>
      </c>
      <c r="G2" s="4">
        <f>C2/E2</f>
        <v>0.24944812362030905</v>
      </c>
      <c r="H2" s="4">
        <f>D2/E2</f>
        <v>3.9735099337748346E-2</v>
      </c>
    </row>
    <row r="3" spans="1:8" x14ac:dyDescent="0.3">
      <c r="A3" t="s">
        <v>9</v>
      </c>
      <c r="B3">
        <f>COUNTIFS([1]KickstarterProject!D2:D4115,"&gt;=1000",[1]KickstarterProject!D2:D4115,"&lt;=4999",[1]KickstarterProject!F2:F4115,"successful")</f>
        <v>932</v>
      </c>
      <c r="C3">
        <f>COUNTIFS([1]KickstarterProject!D2:D4115,"&gt;=1000",[1]KickstarterProject!D2:D4115,"&lt;=4999",[1]KickstarterProject!F2:F4115,"failed")</f>
        <v>420</v>
      </c>
      <c r="D3">
        <f>COUNTIFS([1]KickstarterProject!D2:D4115,"&gt;=1000",[1]KickstarterProject!D2:D4115,"&lt;=4999",[1]KickstarterProject!F2:F4115,"canceled")</f>
        <v>60</v>
      </c>
      <c r="E3">
        <f t="shared" ref="E3:E13" si="0">SUM(B3:D3)</f>
        <v>1412</v>
      </c>
      <c r="F3" s="4">
        <f t="shared" ref="F3:F13" si="1">B3/E3</f>
        <v>0.66005665722379603</v>
      </c>
      <c r="G3" s="4">
        <f t="shared" ref="G3:G13" si="2">C3/E3</f>
        <v>0.29745042492917845</v>
      </c>
      <c r="H3" s="4">
        <f t="shared" ref="H3:H13" si="3">D3/E3</f>
        <v>4.2492917847025496E-2</v>
      </c>
    </row>
    <row r="4" spans="1:8" x14ac:dyDescent="0.3">
      <c r="A4" t="s">
        <v>10</v>
      </c>
      <c r="B4">
        <f>COUNTIFS([1]KickstarterProject!D2:D4115,"&gt;=5000",[1]KickstarterProject!D2:D4115,"&lt;=9999",[1]KickstarterProject!F2:F4115,"successful")</f>
        <v>381</v>
      </c>
      <c r="C4">
        <f>COUNTIFS([1]KickstarterProject!D2:D4115,"&gt;=5000",[1]KickstarterProject!D2:D4115,"&lt;=9999",[1]KickstarterProject!F2:F4115,"failed")</f>
        <v>283</v>
      </c>
      <c r="D4">
        <f>COUNTIFS([1]KickstarterProject!D2:D4115,"&gt;=5000",[1]KickstarterProject!D2:D4115,"&lt;=9999",[1]KickstarterProject!F2:F4115,"canceled")</f>
        <v>52</v>
      </c>
      <c r="E4">
        <f t="shared" si="0"/>
        <v>716</v>
      </c>
      <c r="F4" s="4">
        <f t="shared" si="1"/>
        <v>0.53212290502793291</v>
      </c>
      <c r="G4" s="4">
        <f t="shared" si="2"/>
        <v>0.39525139664804471</v>
      </c>
      <c r="H4" s="4">
        <f t="shared" si="3"/>
        <v>7.2625698324022353E-2</v>
      </c>
    </row>
    <row r="5" spans="1:8" x14ac:dyDescent="0.3">
      <c r="A5" t="s">
        <v>11</v>
      </c>
      <c r="B5">
        <f>COUNTIFS([1]KickstarterProject!D2:D4115,"&gt;=10000",[1]KickstarterProject!D2:D4115,"&lt;=14999",[1]KickstarterProject!F2:F4115,"successful")</f>
        <v>168</v>
      </c>
      <c r="C5">
        <f>COUNTIFS([1]KickstarterProject!D2:D4115,"&gt;=10000",[1]KickstarterProject!D2:D4115,"&lt;=14999",[1]KickstarterProject!F2:F4115,"failed")</f>
        <v>144</v>
      </c>
      <c r="D5">
        <f>COUNTIFS([1]KickstarterProject!D2:D4115,"&gt;=10000",[1]KickstarterProject!D2:D4115,"&lt;=14999",[1]KickstarterProject!F2:F4115,"canceled")</f>
        <v>40</v>
      </c>
      <c r="E5">
        <f t="shared" si="0"/>
        <v>352</v>
      </c>
      <c r="F5" s="4">
        <f t="shared" si="1"/>
        <v>0.47727272727272729</v>
      </c>
      <c r="G5" s="4">
        <f t="shared" si="2"/>
        <v>0.40909090909090912</v>
      </c>
      <c r="H5" s="4">
        <f t="shared" si="3"/>
        <v>0.11363636363636363</v>
      </c>
    </row>
    <row r="6" spans="1:8" x14ac:dyDescent="0.3">
      <c r="A6" t="s">
        <v>12</v>
      </c>
      <c r="B6">
        <f>COUNTIFS([1]KickstarterProject!D2:D4115,"&gt;=15000",[1]KickstarterProject!D2:D4115,"&lt;=19999",[1]KickstarterProject!F2:F4115,"successful")</f>
        <v>94</v>
      </c>
      <c r="C6">
        <f>COUNTIFS([1]KickstarterProject!D2:D4115,"&gt;=15000",[1]KickstarterProject!D2:D4115,"&lt;=19999",[1]KickstarterProject!F2:F4115,"failed")</f>
        <v>90</v>
      </c>
      <c r="D6">
        <f>COUNTIFS([1]KickstarterProject!D2:D4115,"&gt;=15000",[1]KickstarterProject!D2:D4115,"&lt;=19999",[1]KickstarterProject!F2:F4115,"canceled")</f>
        <v>17</v>
      </c>
      <c r="E6">
        <f t="shared" si="0"/>
        <v>201</v>
      </c>
      <c r="F6" s="4">
        <f t="shared" si="1"/>
        <v>0.46766169154228854</v>
      </c>
      <c r="G6" s="4">
        <f t="shared" si="2"/>
        <v>0.44776119402985076</v>
      </c>
      <c r="H6" s="4">
        <f t="shared" si="3"/>
        <v>8.45771144278607E-2</v>
      </c>
    </row>
    <row r="7" spans="1:8" x14ac:dyDescent="0.3">
      <c r="A7" t="s">
        <v>13</v>
      </c>
      <c r="B7">
        <f>COUNTIFS([1]KickstarterProject!D2:D4115,"&gt;=20000",[1]KickstarterProject!D2:D4115,"&lt;=24999",[1]KickstarterProject!F2:F4115,"successful")</f>
        <v>62</v>
      </c>
      <c r="C7">
        <f>COUNTIFS([1]KickstarterProject!D2:D4115,"&gt;=20000",[1]KickstarterProject!D2:D4115,"&lt;=24999",[1]KickstarterProject!F2:F4115,"failed")</f>
        <v>72</v>
      </c>
      <c r="D7">
        <f>COUNTIFS([1]KickstarterProject!D2:D4115,"&gt;=20000",[1]KickstarterProject!D2:D4115,"&lt;=24999",[1]KickstarterProject!F2:F4115,"canceled")</f>
        <v>14</v>
      </c>
      <c r="E7">
        <f t="shared" si="0"/>
        <v>148</v>
      </c>
      <c r="F7" s="4">
        <f t="shared" si="1"/>
        <v>0.41891891891891891</v>
      </c>
      <c r="G7" s="4">
        <f t="shared" si="2"/>
        <v>0.48648648648648651</v>
      </c>
      <c r="H7" s="4">
        <f t="shared" si="3"/>
        <v>9.45945945945946E-2</v>
      </c>
    </row>
    <row r="8" spans="1:8" x14ac:dyDescent="0.3">
      <c r="A8" t="s">
        <v>14</v>
      </c>
      <c r="B8">
        <f>COUNTIFS([1]KickstarterProject!D2:D4115,"&gt;=25000",[1]KickstarterProject!D2:D4115,"&lt;=29999",[1]KickstarterProject!F2:F4115,"successful")</f>
        <v>55</v>
      </c>
      <c r="C8">
        <f>COUNTIFS([1]KickstarterProject!D2:D4115,"&gt;=25000",[1]KickstarterProject!D2:D4115,"&lt;=29999",[1]KickstarterProject!F2:F4115,"failed")</f>
        <v>64</v>
      </c>
      <c r="D8">
        <f>COUNTIFS([1]KickstarterProject!D2:D4115,"&gt;=25000",[1]KickstarterProject!D2:D4115,"&lt;=29999",[1]KickstarterProject!F2:F4115,"canceled")</f>
        <v>18</v>
      </c>
      <c r="E8">
        <f t="shared" si="0"/>
        <v>137</v>
      </c>
      <c r="F8" s="4">
        <f t="shared" si="1"/>
        <v>0.40145985401459855</v>
      </c>
      <c r="G8" s="4">
        <f t="shared" si="2"/>
        <v>0.46715328467153283</v>
      </c>
      <c r="H8" s="4">
        <f t="shared" si="3"/>
        <v>0.13138686131386862</v>
      </c>
    </row>
    <row r="9" spans="1:8" x14ac:dyDescent="0.3">
      <c r="A9" t="s">
        <v>15</v>
      </c>
      <c r="B9">
        <f>COUNTIFS([1]KickstarterProject!D2:D4115,"&gt;=30000",[1]KickstarterProject!D2:D4115,"&lt;=34999",[1]KickstarterProject!F2:F4115,"successful")</f>
        <v>32</v>
      </c>
      <c r="C9">
        <f>COUNTIFS([1]KickstarterProject!D2:D4115,"&gt;=30000",[1]KickstarterProject!D2:D4115,"&lt;=34999",[1]KickstarterProject!F2:F4115,"failed")</f>
        <v>37</v>
      </c>
      <c r="D9">
        <f>COUNTIFS([1]KickstarterProject!D2:D4115,"&gt;=30000",[1]KickstarterProject!D2:D4115,"&lt;=34999",[1]KickstarterProject!F2:F4115,"canceled")</f>
        <v>13</v>
      </c>
      <c r="E9">
        <f t="shared" si="0"/>
        <v>82</v>
      </c>
      <c r="F9" s="4">
        <f t="shared" si="1"/>
        <v>0.3902439024390244</v>
      </c>
      <c r="G9" s="4">
        <f t="shared" si="2"/>
        <v>0.45121951219512196</v>
      </c>
      <c r="H9" s="4">
        <f t="shared" si="3"/>
        <v>0.15853658536585366</v>
      </c>
    </row>
    <row r="10" spans="1:8" x14ac:dyDescent="0.3">
      <c r="A10" t="s">
        <v>16</v>
      </c>
      <c r="B10">
        <f>COUNTIFS([1]KickstarterProject!D2:D4115,"&gt;=35000",[1]KickstarterProject!D2:D4115,"&lt;=39999",[1]KickstarterProject!F2:F4115,"successful")</f>
        <v>26</v>
      </c>
      <c r="C10">
        <f>COUNTIFS([1]KickstarterProject!D2:D4115,"&gt;=35000",[1]KickstarterProject!D2:D4115,"&lt;=39999",[1]KickstarterProject!F2:F4115,"failed")</f>
        <v>22</v>
      </c>
      <c r="D10">
        <f>COUNTIFS([1]KickstarterProject!D2:D4115,"&gt;=35000",[1]KickstarterProject!D2:D4115,"&lt;=39999",[1]KickstarterProject!F2:F4115,"canceled")</f>
        <v>7</v>
      </c>
      <c r="E10">
        <f t="shared" si="0"/>
        <v>55</v>
      </c>
      <c r="F10" s="4">
        <f t="shared" si="1"/>
        <v>0.47272727272727272</v>
      </c>
      <c r="G10" s="4">
        <f t="shared" si="2"/>
        <v>0.4</v>
      </c>
      <c r="H10" s="4">
        <f t="shared" si="3"/>
        <v>0.12727272727272726</v>
      </c>
    </row>
    <row r="11" spans="1:8" x14ac:dyDescent="0.3">
      <c r="A11" t="s">
        <v>17</v>
      </c>
      <c r="B11">
        <f>COUNTIFS([1]KickstarterProject!D2:D4115,"&gt;=40000",[1]KickstarterProject!D2:D4115,"&lt;=44999",[1]KickstarterProject!F2:F4115,"successful")</f>
        <v>21</v>
      </c>
      <c r="C11">
        <f>COUNTIFS([1]KickstarterProject!D2:D4115,"&gt;=40000",[1]KickstarterProject!D2:D4115,"&lt;=44999",[1]KickstarterProject!F2:F4115,"failed")</f>
        <v>16</v>
      </c>
      <c r="D11">
        <f>COUNTIFS([1]KickstarterProject!D2:D4115,"&gt;=40000",[1]KickstarterProject!D2:D4115,"&lt;=44999",[1]KickstarterProject!F2:F4115,"canceled")</f>
        <v>6</v>
      </c>
      <c r="E11">
        <f t="shared" si="0"/>
        <v>43</v>
      </c>
      <c r="F11" s="4">
        <f t="shared" si="1"/>
        <v>0.48837209302325579</v>
      </c>
      <c r="G11" s="4">
        <f t="shared" si="2"/>
        <v>0.37209302325581395</v>
      </c>
      <c r="H11" s="4">
        <f t="shared" si="3"/>
        <v>0.13953488372093023</v>
      </c>
    </row>
    <row r="12" spans="1:8" x14ac:dyDescent="0.3">
      <c r="A12" t="s">
        <v>18</v>
      </c>
      <c r="B12">
        <f>COUNTIFS([1]KickstarterProject!D2:D4115,"&gt;=45000",[1]KickstarterProject!D2:D4115,"&lt;=49999",[1]KickstarterProject!F2:F4115,"successful")</f>
        <v>6</v>
      </c>
      <c r="C12">
        <f>COUNTIFS([1]KickstarterProject!D2:D4115,"&gt;=45000",[1]KickstarterProject!D2:D4115,"&lt;=49999",[1]KickstarterProject!F2:F4115,"failed")</f>
        <v>11</v>
      </c>
      <c r="D12">
        <f>COUNTIFS([1]KickstarterProject!D2:D4115,"&gt;=45000",[1]KickstarterProject!D2:D4115,"&lt;=49999",[1]KickstarterProject!F2:F4115,"canceled")</f>
        <v>4</v>
      </c>
      <c r="E12">
        <f t="shared" si="0"/>
        <v>21</v>
      </c>
      <c r="F12" s="4">
        <f t="shared" si="1"/>
        <v>0.2857142857142857</v>
      </c>
      <c r="G12" s="4">
        <f t="shared" si="2"/>
        <v>0.52380952380952384</v>
      </c>
      <c r="H12" s="4">
        <f t="shared" si="3"/>
        <v>0.19047619047619047</v>
      </c>
    </row>
    <row r="13" spans="1:8" x14ac:dyDescent="0.3">
      <c r="A13" t="s">
        <v>19</v>
      </c>
      <c r="B13">
        <f>COUNTIFS([1]KickstarterProject!D2:D4115,"&gt;=50000",[1]KickstarterProject!F2:F4115,"successful")</f>
        <v>86</v>
      </c>
      <c r="C13">
        <f>COUNTIFS([1]KickstarterProject!D2:D4115,"&gt;=50000",[1]KickstarterProject!F2:F4115,"failed")</f>
        <v>258</v>
      </c>
      <c r="D13">
        <f>COUNTIFS([1]KickstarterProject!D2:D4115,"&gt;=50000",[1]KickstarterProject!F2:F4115,"canceled")</f>
        <v>100</v>
      </c>
      <c r="E13">
        <f t="shared" si="0"/>
        <v>444</v>
      </c>
      <c r="F13" s="4">
        <f t="shared" si="1"/>
        <v>0.19369369369369369</v>
      </c>
      <c r="G13" s="4">
        <f t="shared" si="2"/>
        <v>0.58108108108108103</v>
      </c>
      <c r="H13" s="4">
        <f t="shared" si="3"/>
        <v>0.22522522522522523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Kickstarter-LineChart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</dc:creator>
  <cp:lastModifiedBy>HS</cp:lastModifiedBy>
  <dcterms:created xsi:type="dcterms:W3CDTF">2020-09-14T00:07:38Z</dcterms:created>
  <dcterms:modified xsi:type="dcterms:W3CDTF">2020-09-14T00:08:05Z</dcterms:modified>
</cp:coreProperties>
</file>