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namedSheetViews/namedSheetView1.xml" ContentType="application/vnd.ms-excel.namedsheetview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08211ea5544e096/github.local/tasmota/berryClock/"/>
    </mc:Choice>
  </mc:AlternateContent>
  <xr:revisionPtr revIDLastSave="234" documentId="13_ncr:1_{2D4D7807-CC7B-427E-9600-59C71DFDE5E9}" xr6:coauthVersionLast="47" xr6:coauthVersionMax="47" xr10:uidLastSave="{504468A9-B1C6-4029-BD4B-98455F6124C7}"/>
  <bookViews>
    <workbookView xWindow="38565" yWindow="3690" windowWidth="24000" windowHeight="14505" activeTab="7" xr2:uid="{B21E1A9D-D758-400C-A7E1-E22E9548F884}"/>
  </bookViews>
  <sheets>
    <sheet name="Matrix" sheetId="1" r:id="rId1"/>
    <sheet name="Texte" sheetId="2" r:id="rId2"/>
    <sheet name="Front" sheetId="3" r:id="rId3"/>
    <sheet name="Letters" sheetId="4" r:id="rId4"/>
    <sheet name="Tabelle1" sheetId="7" r:id="rId5"/>
    <sheet name="ZeigeLetter" sheetId="5" r:id="rId6"/>
    <sheet name="Tabelle2" sheetId="6" r:id="rId7"/>
    <sheet name="Letter 4x8" sheetId="8" r:id="rId8"/>
    <sheet name="ZeigeLetter 4x8" sheetId="9" r:id="rId9"/>
  </sheets>
  <definedNames>
    <definedName name="DIMX">Matrix!$A$2</definedName>
    <definedName name="DIMY">Matrix!$B$2</definedName>
    <definedName name="_xlnm.Print_Area" localSheetId="2">Front!$A$1:$P$16</definedName>
    <definedName name="INDEXWERTE">Matrix!$B$4:$Q$19</definedName>
    <definedName name="INDICES">Matrix!$W$16:$AG$25</definedName>
    <definedName name="minidx" localSheetId="0">Matrix!$D$26:$G$26</definedName>
    <definedName name="PosX">Matrix!$Y$16</definedName>
    <definedName name="PosY">Matrix!$Y$17</definedName>
    <definedName name="secidx" localSheetId="0">Matrix!$B$32:$BI$32</definedName>
    <definedName name="secON" localSheetId="0">Matrix!$C$22</definedName>
    <definedName name="TEXT">Matrix!$W$5:$AG$14</definedName>
    <definedName name="WortIndices">Matrix!$W$19:$AG$28</definedName>
    <definedName name="Z_1F1D223B_110C_43BB_B1A7_67E331DD90F6_.wvu.PrintArea" localSheetId="2" hidden="1">Front!$A$1:$P$16</definedName>
  </definedNames>
  <calcPr calcId="191029"/>
  <customWorkbookViews>
    <customWorkbookView name="Front" guid="{1F1D223B-110C-43BB-B1A7-67E331DD90F6}" xWindow="2538" yWindow="210" windowWidth="1666" windowHeight="998" activeSheetId="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8" l="1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69" i="8"/>
  <c r="B70" i="8"/>
  <c r="B71" i="8"/>
  <c r="B72" i="8"/>
  <c r="B73" i="8"/>
  <c r="B74" i="8"/>
  <c r="B75" i="8"/>
  <c r="B68" i="8"/>
  <c r="E66" i="8"/>
  <c r="A3" i="9"/>
  <c r="A7" i="9"/>
  <c r="E67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A5" i="8"/>
  <c r="C5" i="8" s="1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5" i="4"/>
  <c r="C4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5" i="4"/>
  <c r="L68" i="7"/>
  <c r="K68" i="7"/>
  <c r="J68" i="7"/>
  <c r="I68" i="7"/>
  <c r="H68" i="7"/>
  <c r="G68" i="7"/>
  <c r="J67" i="7"/>
  <c r="I67" i="7"/>
  <c r="E67" i="7"/>
  <c r="L66" i="7"/>
  <c r="K66" i="7"/>
  <c r="J66" i="7"/>
  <c r="I66" i="7"/>
  <c r="H66" i="7"/>
  <c r="G66" i="7"/>
  <c r="L65" i="7"/>
  <c r="I65" i="7"/>
  <c r="H65" i="7"/>
  <c r="E65" i="7"/>
  <c r="G65" i="7" s="1"/>
  <c r="L64" i="7"/>
  <c r="K64" i="7"/>
  <c r="J64" i="7"/>
  <c r="H64" i="7"/>
  <c r="G64" i="7"/>
  <c r="E64" i="7"/>
  <c r="I64" i="7" s="1"/>
  <c r="L63" i="7"/>
  <c r="J63" i="7"/>
  <c r="I63" i="7"/>
  <c r="H63" i="7"/>
  <c r="G63" i="7"/>
  <c r="E63" i="7"/>
  <c r="K63" i="7" s="1"/>
  <c r="K62" i="7"/>
  <c r="J62" i="7"/>
  <c r="I62" i="7"/>
  <c r="G62" i="7"/>
  <c r="E62" i="7"/>
  <c r="H62" i="7" s="1"/>
  <c r="L61" i="7"/>
  <c r="K61" i="7"/>
  <c r="J61" i="7"/>
  <c r="H61" i="7"/>
  <c r="E61" i="7"/>
  <c r="G61" i="7" s="1"/>
  <c r="L60" i="7"/>
  <c r="K60" i="7"/>
  <c r="J60" i="7"/>
  <c r="H60" i="7"/>
  <c r="G60" i="7"/>
  <c r="E60" i="7"/>
  <c r="I60" i="7" s="1"/>
  <c r="L59" i="7"/>
  <c r="J59" i="7"/>
  <c r="I59" i="7"/>
  <c r="H59" i="7"/>
  <c r="G59" i="7"/>
  <c r="E59" i="7"/>
  <c r="K59" i="7" s="1"/>
  <c r="E58" i="7"/>
  <c r="L58" i="7" s="1"/>
  <c r="E57" i="7"/>
  <c r="G57" i="7" s="1"/>
  <c r="E56" i="7"/>
  <c r="I56" i="7" s="1"/>
  <c r="H55" i="7"/>
  <c r="G55" i="7"/>
  <c r="E55" i="7"/>
  <c r="K55" i="7" s="1"/>
  <c r="L54" i="7"/>
  <c r="I54" i="7"/>
  <c r="H54" i="7"/>
  <c r="G54" i="7"/>
  <c r="E54" i="7"/>
  <c r="K54" i="7" s="1"/>
  <c r="J53" i="7"/>
  <c r="I53" i="7"/>
  <c r="H53" i="7"/>
  <c r="E53" i="7"/>
  <c r="G53" i="7" s="1"/>
  <c r="K52" i="7"/>
  <c r="J52" i="7"/>
  <c r="H52" i="7"/>
  <c r="G52" i="7"/>
  <c r="E52" i="7"/>
  <c r="I52" i="7" s="1"/>
  <c r="L51" i="7"/>
  <c r="J51" i="7"/>
  <c r="I51" i="7"/>
  <c r="E51" i="7"/>
  <c r="K51" i="7" s="1"/>
  <c r="L50" i="7"/>
  <c r="K50" i="7"/>
  <c r="J50" i="7"/>
  <c r="I50" i="7"/>
  <c r="H50" i="7"/>
  <c r="G50" i="7"/>
  <c r="E50" i="7"/>
  <c r="L49" i="7"/>
  <c r="K49" i="7"/>
  <c r="J49" i="7"/>
  <c r="I49" i="7"/>
  <c r="H49" i="7"/>
  <c r="E49" i="7"/>
  <c r="G49" i="7" s="1"/>
  <c r="L48" i="7"/>
  <c r="K48" i="7"/>
  <c r="J48" i="7"/>
  <c r="H48" i="7"/>
  <c r="G48" i="7"/>
  <c r="E48" i="7"/>
  <c r="I48" i="7" s="1"/>
  <c r="E47" i="7"/>
  <c r="K47" i="7" s="1"/>
  <c r="E46" i="7"/>
  <c r="L46" i="7" s="1"/>
  <c r="E45" i="7"/>
  <c r="G45" i="7" s="1"/>
  <c r="H44" i="7"/>
  <c r="G44" i="7"/>
  <c r="E44" i="7"/>
  <c r="I44" i="7" s="1"/>
  <c r="I43" i="7"/>
  <c r="H43" i="7"/>
  <c r="G43" i="7"/>
  <c r="E43" i="7"/>
  <c r="K43" i="7" s="1"/>
  <c r="J42" i="7"/>
  <c r="I42" i="7"/>
  <c r="H42" i="7"/>
  <c r="G42" i="7"/>
  <c r="E42" i="7"/>
  <c r="L42" i="7" s="1"/>
  <c r="K41" i="7"/>
  <c r="J41" i="7"/>
  <c r="I41" i="7"/>
  <c r="H41" i="7"/>
  <c r="E41" i="7"/>
  <c r="G41" i="7" s="1"/>
  <c r="L40" i="7"/>
  <c r="K40" i="7"/>
  <c r="J40" i="7"/>
  <c r="H40" i="7"/>
  <c r="G40" i="7"/>
  <c r="E40" i="7"/>
  <c r="I40" i="7" s="1"/>
  <c r="L39" i="7"/>
  <c r="J39" i="7"/>
  <c r="I39" i="7"/>
  <c r="H39" i="7"/>
  <c r="G39" i="7"/>
  <c r="E39" i="7"/>
  <c r="K39" i="7" s="1"/>
  <c r="L38" i="7"/>
  <c r="K38" i="7"/>
  <c r="J38" i="7"/>
  <c r="I38" i="7"/>
  <c r="H38" i="7"/>
  <c r="G38" i="7"/>
  <c r="E38" i="7"/>
  <c r="L37" i="7"/>
  <c r="K37" i="7"/>
  <c r="J37" i="7"/>
  <c r="I37" i="7"/>
  <c r="H37" i="7"/>
  <c r="E37" i="7"/>
  <c r="G37" i="7" s="1"/>
  <c r="E36" i="7"/>
  <c r="I36" i="7" s="1"/>
  <c r="E35" i="7"/>
  <c r="K35" i="7" s="1"/>
  <c r="H34" i="7"/>
  <c r="G34" i="7"/>
  <c r="E34" i="7"/>
  <c r="L34" i="7" s="1"/>
  <c r="I33" i="7"/>
  <c r="H33" i="7"/>
  <c r="E33" i="7"/>
  <c r="G33" i="7" s="1"/>
  <c r="J32" i="7"/>
  <c r="H32" i="7"/>
  <c r="G32" i="7"/>
  <c r="E32" i="7"/>
  <c r="I32" i="7" s="1"/>
  <c r="J31" i="7"/>
  <c r="I31" i="7"/>
  <c r="H31" i="7"/>
  <c r="G31" i="7"/>
  <c r="E31" i="7"/>
  <c r="K31" i="7" s="1"/>
  <c r="K30" i="7"/>
  <c r="J30" i="7"/>
  <c r="I30" i="7"/>
  <c r="H30" i="7"/>
  <c r="G30" i="7"/>
  <c r="E30" i="7"/>
  <c r="L30" i="7" s="1"/>
  <c r="L29" i="7"/>
  <c r="K29" i="7"/>
  <c r="J29" i="7"/>
  <c r="I29" i="7"/>
  <c r="H29" i="7"/>
  <c r="E29" i="7"/>
  <c r="G29" i="7" s="1"/>
  <c r="L28" i="7"/>
  <c r="K28" i="7"/>
  <c r="J28" i="7"/>
  <c r="H28" i="7"/>
  <c r="G28" i="7"/>
  <c r="E28" i="7"/>
  <c r="I28" i="7" s="1"/>
  <c r="L27" i="7"/>
  <c r="J27" i="7"/>
  <c r="I27" i="7"/>
  <c r="H27" i="7"/>
  <c r="G27" i="7"/>
  <c r="E27" i="7"/>
  <c r="K27" i="7" s="1"/>
  <c r="E26" i="7"/>
  <c r="L26" i="7" s="1"/>
  <c r="E25" i="7"/>
  <c r="G25" i="7" s="1"/>
  <c r="E24" i="7"/>
  <c r="I24" i="7" s="1"/>
  <c r="H23" i="7"/>
  <c r="G23" i="7"/>
  <c r="E23" i="7"/>
  <c r="K23" i="7" s="1"/>
  <c r="I22" i="7"/>
  <c r="H22" i="7"/>
  <c r="G22" i="7"/>
  <c r="E22" i="7"/>
  <c r="L22" i="7" s="1"/>
  <c r="J21" i="7"/>
  <c r="I21" i="7"/>
  <c r="H21" i="7"/>
  <c r="E21" i="7"/>
  <c r="G21" i="7" s="1"/>
  <c r="K20" i="7"/>
  <c r="J20" i="7"/>
  <c r="H20" i="7"/>
  <c r="G20" i="7"/>
  <c r="E20" i="7"/>
  <c r="I20" i="7" s="1"/>
  <c r="L19" i="7"/>
  <c r="J19" i="7"/>
  <c r="I19" i="7"/>
  <c r="H19" i="7"/>
  <c r="G19" i="7"/>
  <c r="E19" i="7"/>
  <c r="K19" i="7" s="1"/>
  <c r="L18" i="7"/>
  <c r="K18" i="7"/>
  <c r="J18" i="7"/>
  <c r="I18" i="7"/>
  <c r="H18" i="7"/>
  <c r="G18" i="7"/>
  <c r="E18" i="7"/>
  <c r="L17" i="7"/>
  <c r="K17" i="7"/>
  <c r="J17" i="7"/>
  <c r="I17" i="7"/>
  <c r="H17" i="7"/>
  <c r="E17" i="7"/>
  <c r="G17" i="7" s="1"/>
  <c r="L16" i="7"/>
  <c r="K16" i="7"/>
  <c r="J16" i="7"/>
  <c r="H16" i="7"/>
  <c r="G16" i="7"/>
  <c r="E16" i="7"/>
  <c r="I16" i="7" s="1"/>
  <c r="E15" i="7"/>
  <c r="K15" i="7" s="1"/>
  <c r="L14" i="7"/>
  <c r="J14" i="7"/>
  <c r="H14" i="7"/>
  <c r="E14" i="7"/>
  <c r="G14" i="7" s="1"/>
  <c r="I14" i="7" s="1"/>
  <c r="K14" i="7" s="1"/>
  <c r="E13" i="7"/>
  <c r="G13" i="7" s="1"/>
  <c r="G12" i="7"/>
  <c r="E12" i="7"/>
  <c r="I12" i="7" s="1"/>
  <c r="I11" i="7"/>
  <c r="H11" i="7"/>
  <c r="G11" i="7"/>
  <c r="E11" i="7"/>
  <c r="K11" i="7" s="1"/>
  <c r="J10" i="7"/>
  <c r="I10" i="7"/>
  <c r="H10" i="7"/>
  <c r="G10" i="7"/>
  <c r="E10" i="7"/>
  <c r="L10" i="7" s="1"/>
  <c r="K9" i="7"/>
  <c r="J9" i="7"/>
  <c r="I9" i="7"/>
  <c r="H9" i="7"/>
  <c r="E9" i="7"/>
  <c r="G9" i="7" s="1"/>
  <c r="L8" i="7"/>
  <c r="K8" i="7"/>
  <c r="J8" i="7"/>
  <c r="H8" i="7"/>
  <c r="E8" i="7"/>
  <c r="I8" i="7" s="1"/>
  <c r="L7" i="7"/>
  <c r="J7" i="7"/>
  <c r="I7" i="7"/>
  <c r="H7" i="7"/>
  <c r="G7" i="7"/>
  <c r="E7" i="7"/>
  <c r="K7" i="7" s="1"/>
  <c r="L6" i="7"/>
  <c r="K6" i="7"/>
  <c r="J6" i="7"/>
  <c r="I6" i="7"/>
  <c r="H6" i="7"/>
  <c r="G6" i="7"/>
  <c r="E6" i="7"/>
  <c r="L5" i="7"/>
  <c r="K5" i="7"/>
  <c r="J5" i="7"/>
  <c r="I5" i="7"/>
  <c r="H5" i="7"/>
  <c r="E5" i="7"/>
  <c r="G5" i="7" s="1"/>
  <c r="A5" i="7"/>
  <c r="A6" i="7" s="1"/>
  <c r="C4" i="7"/>
  <c r="B5" i="4"/>
  <c r="A3" i="5"/>
  <c r="A7" i="5"/>
  <c r="G8" i="2" a="1"/>
  <c r="G8" i="2" s="1"/>
  <c r="AC8" i="2" s="1"/>
  <c r="AC21" i="2"/>
  <c r="AC22" i="2"/>
  <c r="AC23" i="2"/>
  <c r="AC24" i="2"/>
  <c r="AC25" i="2"/>
  <c r="AC26" i="2"/>
  <c r="AC27" i="2"/>
  <c r="AC28" i="2"/>
  <c r="AC29" i="2"/>
  <c r="AC30" i="2"/>
  <c r="AC31" i="2"/>
  <c r="AC20" i="2"/>
  <c r="AC7" i="2"/>
  <c r="AC9" i="2"/>
  <c r="AC10" i="2"/>
  <c r="AC11" i="2"/>
  <c r="AC12" i="2"/>
  <c r="AC13" i="2"/>
  <c r="AC14" i="2"/>
  <c r="AC15" i="2"/>
  <c r="AC16" i="2"/>
  <c r="AC17" i="2"/>
  <c r="AC6" i="2"/>
  <c r="C15" i="2" a="1"/>
  <c r="C15" i="2" s="1"/>
  <c r="B2" i="2"/>
  <c r="G19" i="6"/>
  <c r="G12" i="6"/>
  <c r="G13" i="6"/>
  <c r="G14" i="6"/>
  <c r="G15" i="6"/>
  <c r="G16" i="6"/>
  <c r="G17" i="6"/>
  <c r="G18" i="6"/>
  <c r="G11" i="6"/>
  <c r="D10" i="6"/>
  <c r="C10" i="6"/>
  <c r="D15" i="6"/>
  <c r="D16" i="6"/>
  <c r="D17" i="6"/>
  <c r="D18" i="6"/>
  <c r="D12" i="6"/>
  <c r="D13" i="6"/>
  <c r="D14" i="6"/>
  <c r="D11" i="6"/>
  <c r="B19" i="6"/>
  <c r="E67" i="4"/>
  <c r="K67" i="4" s="1"/>
  <c r="E65" i="4"/>
  <c r="I65" i="4" s="1"/>
  <c r="E63" i="4"/>
  <c r="J63" i="4" s="1"/>
  <c r="E55" i="4"/>
  <c r="L55" i="4" s="1"/>
  <c r="E56" i="4"/>
  <c r="J56" i="4" s="1"/>
  <c r="E57" i="4"/>
  <c r="J57" i="4" s="1"/>
  <c r="E58" i="4"/>
  <c r="M58" i="4" s="1"/>
  <c r="E59" i="4"/>
  <c r="K59" i="4" s="1"/>
  <c r="E60" i="4"/>
  <c r="I60" i="4" s="1"/>
  <c r="E61" i="4"/>
  <c r="I61" i="4" s="1"/>
  <c r="E62" i="4"/>
  <c r="I62" i="4" s="1"/>
  <c r="E64" i="4"/>
  <c r="J64" i="4" s="1"/>
  <c r="I51" i="4"/>
  <c r="M64" i="4"/>
  <c r="I66" i="4"/>
  <c r="J66" i="4"/>
  <c r="K66" i="4"/>
  <c r="L66" i="4"/>
  <c r="M66" i="4"/>
  <c r="I68" i="4"/>
  <c r="J68" i="4"/>
  <c r="K68" i="4"/>
  <c r="L68" i="4"/>
  <c r="M68" i="4"/>
  <c r="J32" i="4"/>
  <c r="M34" i="4"/>
  <c r="H68" i="4"/>
  <c r="H66" i="4"/>
  <c r="H51" i="4"/>
  <c r="A5" i="4"/>
  <c r="I14" i="4"/>
  <c r="K14" i="4" s="1"/>
  <c r="M14" i="4" s="1"/>
  <c r="E8" i="4"/>
  <c r="I8" i="4" s="1"/>
  <c r="E9" i="4"/>
  <c r="L9" i="4" s="1"/>
  <c r="E10" i="4"/>
  <c r="J10" i="4" s="1"/>
  <c r="E11" i="4"/>
  <c r="I11" i="4" s="1"/>
  <c r="E12" i="4"/>
  <c r="J12" i="4" s="1"/>
  <c r="E13" i="4"/>
  <c r="M13" i="4" s="1"/>
  <c r="E14" i="4"/>
  <c r="H14" i="4" s="1"/>
  <c r="J14" i="4" s="1"/>
  <c r="L14" i="4" s="1"/>
  <c r="E15" i="4"/>
  <c r="J15" i="4" s="1"/>
  <c r="E16" i="4"/>
  <c r="K16" i="4" s="1"/>
  <c r="E17" i="4"/>
  <c r="J17" i="4" s="1"/>
  <c r="E18" i="4"/>
  <c r="I18" i="4" s="1"/>
  <c r="E19" i="4"/>
  <c r="L19" i="4" s="1"/>
  <c r="E20" i="4"/>
  <c r="I20" i="4" s="1"/>
  <c r="E21" i="4"/>
  <c r="J21" i="4" s="1"/>
  <c r="E22" i="4"/>
  <c r="M22" i="4" s="1"/>
  <c r="E23" i="4"/>
  <c r="J23" i="4" s="1"/>
  <c r="E24" i="4"/>
  <c r="L24" i="4" s="1"/>
  <c r="E25" i="4"/>
  <c r="I25" i="4" s="1"/>
  <c r="E26" i="4"/>
  <c r="I26" i="4" s="1"/>
  <c r="E27" i="4"/>
  <c r="I27" i="4" s="1"/>
  <c r="E28" i="4"/>
  <c r="I28" i="4" s="1"/>
  <c r="E29" i="4"/>
  <c r="I29" i="4" s="1"/>
  <c r="E30" i="4"/>
  <c r="I30" i="4" s="1"/>
  <c r="E31" i="4"/>
  <c r="L31" i="4" s="1"/>
  <c r="E32" i="4"/>
  <c r="L32" i="4" s="1"/>
  <c r="E33" i="4"/>
  <c r="L33" i="4" s="1"/>
  <c r="E34" i="4"/>
  <c r="I34" i="4" s="1"/>
  <c r="E35" i="4"/>
  <c r="J35" i="4" s="1"/>
  <c r="E36" i="4"/>
  <c r="J36" i="4" s="1"/>
  <c r="E37" i="4"/>
  <c r="H37" i="4" s="1"/>
  <c r="E38" i="4"/>
  <c r="I38" i="4" s="1"/>
  <c r="E39" i="4"/>
  <c r="I39" i="4" s="1"/>
  <c r="E40" i="4"/>
  <c r="I40" i="4" s="1"/>
  <c r="E41" i="4"/>
  <c r="J41" i="4" s="1"/>
  <c r="E42" i="4"/>
  <c r="I42" i="4" s="1"/>
  <c r="E43" i="4"/>
  <c r="H43" i="4" s="1"/>
  <c r="E44" i="4"/>
  <c r="H44" i="4" s="1"/>
  <c r="E45" i="4"/>
  <c r="I45" i="4" s="1"/>
  <c r="E46" i="4"/>
  <c r="M46" i="4" s="1"/>
  <c r="E47" i="4"/>
  <c r="M47" i="4" s="1"/>
  <c r="E48" i="4"/>
  <c r="L48" i="4" s="1"/>
  <c r="E49" i="4"/>
  <c r="L49" i="4" s="1"/>
  <c r="E50" i="4"/>
  <c r="K50" i="4" s="1"/>
  <c r="E51" i="4"/>
  <c r="K51" i="4" s="1"/>
  <c r="E52" i="4"/>
  <c r="I52" i="4" s="1"/>
  <c r="E53" i="4"/>
  <c r="I53" i="4" s="1"/>
  <c r="E54" i="4"/>
  <c r="I54" i="4" s="1"/>
  <c r="E6" i="4"/>
  <c r="L6" i="4" s="1"/>
  <c r="E5" i="4"/>
  <c r="H5" i="4" s="1"/>
  <c r="E7" i="4"/>
  <c r="J7" i="4" s="1"/>
  <c r="AC5" i="2"/>
  <c r="B1" i="2"/>
  <c r="G26" i="1" a="1"/>
  <c r="G26" i="1" s="1"/>
  <c r="F26" i="1" a="1"/>
  <c r="F26" i="1" s="1"/>
  <c r="E26" i="1" a="1"/>
  <c r="E26" i="1" s="1"/>
  <c r="D26" i="1" a="1"/>
  <c r="D26" i="1" s="1"/>
  <c r="A33" i="1"/>
  <c r="BC32" i="1" a="1"/>
  <c r="BC32" i="1"/>
  <c r="BD32" i="1" a="1"/>
  <c r="BD32" i="1" s="1"/>
  <c r="BE32" i="1" a="1"/>
  <c r="BE32" i="1"/>
  <c r="BF32" i="1" a="1"/>
  <c r="BF32" i="1"/>
  <c r="BG32" i="1" a="1"/>
  <c r="BG32" i="1"/>
  <c r="BH32" i="1" a="1"/>
  <c r="BH32" i="1" s="1"/>
  <c r="BI32" i="1" a="1"/>
  <c r="BI32" i="1"/>
  <c r="AN32" i="1" a="1"/>
  <c r="AN32" i="1" s="1"/>
  <c r="AO32" i="1" a="1"/>
  <c r="AO32" i="1" s="1"/>
  <c r="AP32" i="1" a="1"/>
  <c r="AP32" i="1"/>
  <c r="AQ32" i="1" a="1"/>
  <c r="AQ32" i="1"/>
  <c r="AR32" i="1" a="1"/>
  <c r="AR32" i="1" s="1"/>
  <c r="AS32" i="1" a="1"/>
  <c r="AS32" i="1" s="1"/>
  <c r="AT32" i="1" a="1"/>
  <c r="AT32" i="1"/>
  <c r="AU32" i="1" a="1"/>
  <c r="AU32" i="1"/>
  <c r="AV32" i="1" a="1"/>
  <c r="AV32" i="1" s="1"/>
  <c r="AW32" i="1" a="1"/>
  <c r="AW32" i="1" s="1"/>
  <c r="AX32" i="1" a="1"/>
  <c r="AX32" i="1"/>
  <c r="AY32" i="1" a="1"/>
  <c r="AY32" i="1"/>
  <c r="AZ32" i="1" a="1"/>
  <c r="AZ32" i="1" s="1"/>
  <c r="BA32" i="1" a="1"/>
  <c r="BA32" i="1" s="1"/>
  <c r="BB32" i="1" a="1"/>
  <c r="BB32" i="1"/>
  <c r="Y32" i="1" a="1"/>
  <c r="Y32" i="1" s="1"/>
  <c r="Z32" i="1" a="1"/>
  <c r="Z32" i="1" s="1"/>
  <c r="AA32" i="1" a="1"/>
  <c r="AA32" i="1" s="1"/>
  <c r="AB32" i="1" a="1"/>
  <c r="AB32" i="1"/>
  <c r="AC32" i="1" a="1"/>
  <c r="AC32" i="1" s="1"/>
  <c r="AD32" i="1" a="1"/>
  <c r="AD32" i="1" s="1"/>
  <c r="AE32" i="1" a="1"/>
  <c r="AE32" i="1" s="1"/>
  <c r="AF32" i="1" a="1"/>
  <c r="AF32" i="1"/>
  <c r="AG32" i="1" a="1"/>
  <c r="AG32" i="1" s="1"/>
  <c r="AH32" i="1" a="1"/>
  <c r="AH32" i="1" s="1"/>
  <c r="AI32" i="1" a="1"/>
  <c r="AI32" i="1" s="1"/>
  <c r="AJ32" i="1" a="1"/>
  <c r="AJ32" i="1"/>
  <c r="AK32" i="1" a="1"/>
  <c r="AK32" i="1" s="1"/>
  <c r="AL32" i="1" a="1"/>
  <c r="AL32" i="1" s="1"/>
  <c r="AM32" i="1" a="1"/>
  <c r="AM32" i="1" s="1"/>
  <c r="J32" i="1" a="1"/>
  <c r="J32" i="1"/>
  <c r="K32" i="1" a="1"/>
  <c r="K32" i="1"/>
  <c r="L32" i="1" a="1"/>
  <c r="L32" i="1" s="1"/>
  <c r="M32" i="1" a="1"/>
  <c r="M32" i="1"/>
  <c r="N32" i="1" a="1"/>
  <c r="N32" i="1"/>
  <c r="O32" i="1" a="1"/>
  <c r="O32" i="1"/>
  <c r="P32" i="1" a="1"/>
  <c r="P32" i="1" s="1"/>
  <c r="Q32" i="1" a="1"/>
  <c r="Q32" i="1"/>
  <c r="R32" i="1" a="1"/>
  <c r="R32" i="1"/>
  <c r="S32" i="1" a="1"/>
  <c r="S32" i="1"/>
  <c r="T32" i="1" a="1"/>
  <c r="T32" i="1" s="1"/>
  <c r="U32" i="1" a="1"/>
  <c r="U32" i="1"/>
  <c r="V32" i="1" a="1"/>
  <c r="V32" i="1"/>
  <c r="W32" i="1" a="1"/>
  <c r="W32" i="1"/>
  <c r="X32" i="1" a="1"/>
  <c r="X32" i="1" s="1"/>
  <c r="I32" i="1" a="1"/>
  <c r="I32" i="1" s="1"/>
  <c r="C32" i="1" a="1"/>
  <c r="C32" i="1" s="1"/>
  <c r="D32" i="1" a="1"/>
  <c r="D32" i="1" s="1"/>
  <c r="E32" i="1" a="1"/>
  <c r="E32" i="1" s="1"/>
  <c r="F32" i="1" a="1"/>
  <c r="F32" i="1" s="1"/>
  <c r="G32" i="1" a="1"/>
  <c r="G32" i="1" s="1"/>
  <c r="H32" i="1" a="1"/>
  <c r="H32" i="1" s="1"/>
  <c r="B32" i="1" a="1"/>
  <c r="B32" i="1" s="1"/>
  <c r="AC19" i="2"/>
  <c r="AC32" i="2"/>
  <c r="AC18" i="2"/>
  <c r="Q14" i="2" a="1"/>
  <c r="Q14" i="2" s="1"/>
  <c r="AL8" i="1"/>
  <c r="AL7" i="1"/>
  <c r="D4" i="1"/>
  <c r="F4" i="1"/>
  <c r="H4" i="1"/>
  <c r="J4" i="1"/>
  <c r="L4" i="1"/>
  <c r="N4" i="1"/>
  <c r="P4" i="1"/>
  <c r="D5" i="1"/>
  <c r="F5" i="1"/>
  <c r="H5" i="1"/>
  <c r="J5" i="1"/>
  <c r="L5" i="1"/>
  <c r="N5" i="1"/>
  <c r="P5" i="1"/>
  <c r="D6" i="1"/>
  <c r="W19" i="1" s="1" a="1"/>
  <c r="W19" i="1" s="1"/>
  <c r="F6" i="1"/>
  <c r="H6" i="1"/>
  <c r="AA19" i="1" s="1" a="1"/>
  <c r="AA19" i="1" s="1"/>
  <c r="J6" i="1"/>
  <c r="L6" i="1"/>
  <c r="AE19" i="1" s="1" a="1"/>
  <c r="AE19" i="1" s="1"/>
  <c r="N6" i="1"/>
  <c r="P6" i="1"/>
  <c r="D7" i="1"/>
  <c r="F7" i="1"/>
  <c r="Y20" i="1" s="1" a="1"/>
  <c r="Y20" i="1" s="1"/>
  <c r="H7" i="1"/>
  <c r="J7" i="1"/>
  <c r="AC19" i="1" s="1" a="1"/>
  <c r="AC19" i="1" s="1"/>
  <c r="L7" i="1"/>
  <c r="N7" i="1"/>
  <c r="AG20" i="1" s="1" a="1"/>
  <c r="AG20" i="1" s="1"/>
  <c r="P7" i="1"/>
  <c r="D8" i="1"/>
  <c r="W20" i="1" s="1" a="1"/>
  <c r="W20" i="1" s="1"/>
  <c r="F8" i="1"/>
  <c r="H8" i="1"/>
  <c r="AA21" i="1" s="1" a="1"/>
  <c r="AA21" i="1" s="1"/>
  <c r="J8" i="1"/>
  <c r="AC20" i="1" s="1" a="1"/>
  <c r="AC20" i="1" s="1"/>
  <c r="L8" i="1"/>
  <c r="AE21" i="1" s="1" a="1"/>
  <c r="AE21" i="1" s="1"/>
  <c r="N8" i="1"/>
  <c r="P8" i="1"/>
  <c r="D9" i="1"/>
  <c r="F9" i="1"/>
  <c r="Y21" i="1" s="1" a="1"/>
  <c r="Y21" i="1" s="1"/>
  <c r="H9" i="1"/>
  <c r="J9" i="1"/>
  <c r="AC22" i="1" s="1" a="1"/>
  <c r="AC22" i="1" s="1"/>
  <c r="L9" i="1"/>
  <c r="N9" i="1"/>
  <c r="P9" i="1"/>
  <c r="D10" i="1"/>
  <c r="W23" i="1" s="1" a="1"/>
  <c r="W23" i="1" s="1"/>
  <c r="F10" i="1"/>
  <c r="H10" i="1"/>
  <c r="J10" i="1"/>
  <c r="L10" i="1"/>
  <c r="N10" i="1"/>
  <c r="AG22" i="1" s="1" a="1"/>
  <c r="AG22" i="1" s="1"/>
  <c r="P10" i="1"/>
  <c r="D11" i="1"/>
  <c r="F11" i="1"/>
  <c r="Y24" i="1" s="1" a="1"/>
  <c r="Y24" i="1" s="1"/>
  <c r="H11" i="1"/>
  <c r="AA23" i="1" s="1" a="1"/>
  <c r="AA23" i="1" s="1"/>
  <c r="J11" i="1"/>
  <c r="L11" i="1"/>
  <c r="N11" i="1"/>
  <c r="P11" i="1"/>
  <c r="D12" i="1"/>
  <c r="W25" i="1" s="1" a="1"/>
  <c r="W25" i="1" s="1"/>
  <c r="F12" i="1"/>
  <c r="H12" i="1"/>
  <c r="AA25" i="1" s="1" a="1"/>
  <c r="AA25" i="1" s="1"/>
  <c r="J12" i="1"/>
  <c r="L12" i="1"/>
  <c r="N12" i="1"/>
  <c r="AG24" i="1" s="1" a="1"/>
  <c r="AG24" i="1" s="1"/>
  <c r="P12" i="1"/>
  <c r="D13" i="1"/>
  <c r="F13" i="1"/>
  <c r="Y25" i="1" s="1" a="1"/>
  <c r="Y25" i="1" s="1"/>
  <c r="H13" i="1"/>
  <c r="J13" i="1"/>
  <c r="AC26" i="1" s="1" a="1"/>
  <c r="AC26" i="1" s="1"/>
  <c r="L13" i="1"/>
  <c r="N13" i="1"/>
  <c r="AG25" i="1" s="1" a="1"/>
  <c r="AG25" i="1" s="1"/>
  <c r="P13" i="1"/>
  <c r="D14" i="1"/>
  <c r="W27" i="1" s="1" a="1"/>
  <c r="W27" i="1" s="1"/>
  <c r="F14" i="1"/>
  <c r="Y26" i="1" s="1" a="1"/>
  <c r="Y26" i="1" s="1"/>
  <c r="H14" i="1"/>
  <c r="J14" i="1"/>
  <c r="L14" i="1"/>
  <c r="AE27" i="1" s="1" a="1"/>
  <c r="AE27" i="1" s="1"/>
  <c r="N14" i="1"/>
  <c r="P14" i="1"/>
  <c r="D15" i="1"/>
  <c r="F15" i="1"/>
  <c r="Y28" i="1" s="1" a="1"/>
  <c r="Y28" i="1" s="1"/>
  <c r="H15" i="1"/>
  <c r="AA27" i="1" s="1" a="1"/>
  <c r="AA27" i="1" s="1"/>
  <c r="J15" i="1"/>
  <c r="AC28" i="1" s="1" a="1"/>
  <c r="AC28" i="1" s="1"/>
  <c r="L15" i="1"/>
  <c r="N15" i="1"/>
  <c r="AG28" i="1" s="1" a="1"/>
  <c r="AG28" i="1" s="1"/>
  <c r="P15" i="1"/>
  <c r="D16" i="1"/>
  <c r="W28" i="1" s="1" a="1"/>
  <c r="W28" i="1" s="1"/>
  <c r="F16" i="1"/>
  <c r="H16" i="1"/>
  <c r="AA28" i="1" s="1" a="1"/>
  <c r="AA28" i="1" s="1"/>
  <c r="J16" i="1"/>
  <c r="L16" i="1"/>
  <c r="N16" i="1"/>
  <c r="P16" i="1"/>
  <c r="D17" i="1"/>
  <c r="F17" i="1"/>
  <c r="H17" i="1"/>
  <c r="J17" i="1"/>
  <c r="L17" i="1"/>
  <c r="N17" i="1"/>
  <c r="P17" i="1"/>
  <c r="D18" i="1"/>
  <c r="F18" i="1"/>
  <c r="H18" i="1"/>
  <c r="J18" i="1"/>
  <c r="L18" i="1"/>
  <c r="N18" i="1"/>
  <c r="P18" i="1"/>
  <c r="D19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F19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H19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J19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L19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N19" i="1"/>
  <c r="O4" i="1" s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P19" i="1"/>
  <c r="Q4" i="1" s="1"/>
  <c r="Q5" i="1" s="1"/>
  <c r="Q6" i="1" s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B4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B20" i="1"/>
  <c r="R4" i="1"/>
  <c r="A5" i="1"/>
  <c r="R5" i="1" s="1"/>
  <c r="C3" i="1"/>
  <c r="D3" i="1" s="1"/>
  <c r="E3" i="1" s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A6" i="8" l="1"/>
  <c r="C6" i="8" s="1"/>
  <c r="B5" i="8"/>
  <c r="F37" i="4"/>
  <c r="C37" i="4" s="1"/>
  <c r="M32" i="4"/>
  <c r="K49" i="4"/>
  <c r="H32" i="4"/>
  <c r="K32" i="4"/>
  <c r="H63" i="4"/>
  <c r="H64" i="4"/>
  <c r="J59" i="4"/>
  <c r="A7" i="7"/>
  <c r="C6" i="7"/>
  <c r="B6" i="7"/>
  <c r="H12" i="7"/>
  <c r="G56" i="7"/>
  <c r="G24" i="7"/>
  <c r="G46" i="7"/>
  <c r="L9" i="7"/>
  <c r="K10" i="7"/>
  <c r="J11" i="7"/>
  <c r="J12" i="7"/>
  <c r="I13" i="7"/>
  <c r="G15" i="7"/>
  <c r="L20" i="7"/>
  <c r="K21" i="7"/>
  <c r="J22" i="7"/>
  <c r="I23" i="7"/>
  <c r="H24" i="7"/>
  <c r="H25" i="7"/>
  <c r="G26" i="7"/>
  <c r="L31" i="7"/>
  <c r="K32" i="7"/>
  <c r="J33" i="7"/>
  <c r="I34" i="7"/>
  <c r="H35" i="7"/>
  <c r="G36" i="7"/>
  <c r="L41" i="7"/>
  <c r="K42" i="7"/>
  <c r="J43" i="7"/>
  <c r="J44" i="7"/>
  <c r="I45" i="7"/>
  <c r="H46" i="7"/>
  <c r="G47" i="7"/>
  <c r="L52" i="7"/>
  <c r="K53" i="7"/>
  <c r="J54" i="7"/>
  <c r="I55" i="7"/>
  <c r="H56" i="7"/>
  <c r="H57" i="7"/>
  <c r="G58" i="7"/>
  <c r="L62" i="7"/>
  <c r="J65" i="7"/>
  <c r="B5" i="7"/>
  <c r="H13" i="7"/>
  <c r="G35" i="7"/>
  <c r="H45" i="7"/>
  <c r="L11" i="7"/>
  <c r="K12" i="7"/>
  <c r="J13" i="7"/>
  <c r="H15" i="7"/>
  <c r="L21" i="7"/>
  <c r="K22" i="7"/>
  <c r="J23" i="7"/>
  <c r="J24" i="7"/>
  <c r="I25" i="7"/>
  <c r="H26" i="7"/>
  <c r="L32" i="7"/>
  <c r="K33" i="7"/>
  <c r="J34" i="7"/>
  <c r="I35" i="7"/>
  <c r="H36" i="7"/>
  <c r="L43" i="7"/>
  <c r="K44" i="7"/>
  <c r="J45" i="7"/>
  <c r="I46" i="7"/>
  <c r="H47" i="7"/>
  <c r="L53" i="7"/>
  <c r="J55" i="7"/>
  <c r="J56" i="7"/>
  <c r="I57" i="7"/>
  <c r="H58" i="7"/>
  <c r="K65" i="7"/>
  <c r="L12" i="7"/>
  <c r="K13" i="7"/>
  <c r="I15" i="7"/>
  <c r="L23" i="7"/>
  <c r="K24" i="7"/>
  <c r="J25" i="7"/>
  <c r="I26" i="7"/>
  <c r="L33" i="7"/>
  <c r="K34" i="7"/>
  <c r="J35" i="7"/>
  <c r="J36" i="7"/>
  <c r="L44" i="7"/>
  <c r="K45" i="7"/>
  <c r="J46" i="7"/>
  <c r="I47" i="7"/>
  <c r="L55" i="7"/>
  <c r="K56" i="7"/>
  <c r="J57" i="7"/>
  <c r="I58" i="7"/>
  <c r="C5" i="7"/>
  <c r="G8" i="7"/>
  <c r="L13" i="7"/>
  <c r="J15" i="7"/>
  <c r="L24" i="7"/>
  <c r="K25" i="7"/>
  <c r="J26" i="7"/>
  <c r="L35" i="7"/>
  <c r="K36" i="7"/>
  <c r="L45" i="7"/>
  <c r="K46" i="7"/>
  <c r="J47" i="7"/>
  <c r="G51" i="7"/>
  <c r="L56" i="7"/>
  <c r="K57" i="7"/>
  <c r="J58" i="7"/>
  <c r="L67" i="7"/>
  <c r="K67" i="7"/>
  <c r="L15" i="7"/>
  <c r="L25" i="7"/>
  <c r="K26" i="7"/>
  <c r="L36" i="7"/>
  <c r="L47" i="7"/>
  <c r="H51" i="7"/>
  <c r="L57" i="7"/>
  <c r="K58" i="7"/>
  <c r="I61" i="7"/>
  <c r="G67" i="7"/>
  <c r="H67" i="7"/>
  <c r="I36" i="4"/>
  <c r="H34" i="4"/>
  <c r="L34" i="4"/>
  <c r="I32" i="4"/>
  <c r="L47" i="4"/>
  <c r="H36" i="4"/>
  <c r="K34" i="4"/>
  <c r="M30" i="4"/>
  <c r="L64" i="4"/>
  <c r="M45" i="4"/>
  <c r="H41" i="4"/>
  <c r="M36" i="4"/>
  <c r="J34" i="4"/>
  <c r="L30" i="4"/>
  <c r="I64" i="4"/>
  <c r="I41" i="4"/>
  <c r="H30" i="4"/>
  <c r="H49" i="4"/>
  <c r="L36" i="4"/>
  <c r="K30" i="4"/>
  <c r="M59" i="4"/>
  <c r="J30" i="4"/>
  <c r="K36" i="4"/>
  <c r="H60" i="4"/>
  <c r="J51" i="4"/>
  <c r="J24" i="4"/>
  <c r="I24" i="4"/>
  <c r="K24" i="4"/>
  <c r="I35" i="4"/>
  <c r="M35" i="4"/>
  <c r="H35" i="4"/>
  <c r="L35" i="4"/>
  <c r="K35" i="4"/>
  <c r="K31" i="4"/>
  <c r="I31" i="4"/>
  <c r="H31" i="4"/>
  <c r="M31" i="4"/>
  <c r="J31" i="4"/>
  <c r="M29" i="4"/>
  <c r="L29" i="4"/>
  <c r="K29" i="4"/>
  <c r="H29" i="4"/>
  <c r="J29" i="4"/>
  <c r="H28" i="4"/>
  <c r="M28" i="4"/>
  <c r="L28" i="4"/>
  <c r="K28" i="4"/>
  <c r="J28" i="4"/>
  <c r="H27" i="4"/>
  <c r="M27" i="4"/>
  <c r="L27" i="4"/>
  <c r="K27" i="4"/>
  <c r="J27" i="4"/>
  <c r="M26" i="4"/>
  <c r="H26" i="4"/>
  <c r="L26" i="4"/>
  <c r="K26" i="4"/>
  <c r="J26" i="4"/>
  <c r="M25" i="4"/>
  <c r="L25" i="4"/>
  <c r="K25" i="4"/>
  <c r="H25" i="4"/>
  <c r="J25" i="4"/>
  <c r="H24" i="4"/>
  <c r="M24" i="4"/>
  <c r="J67" i="4"/>
  <c r="H67" i="4"/>
  <c r="I67" i="4"/>
  <c r="M67" i="4"/>
  <c r="L67" i="4"/>
  <c r="M65" i="4"/>
  <c r="H65" i="4"/>
  <c r="L65" i="4"/>
  <c r="J65" i="4"/>
  <c r="K65" i="4"/>
  <c r="M63" i="4"/>
  <c r="L63" i="4"/>
  <c r="K63" i="4"/>
  <c r="I63" i="4"/>
  <c r="M62" i="4"/>
  <c r="J62" i="4"/>
  <c r="K62" i="4"/>
  <c r="H61" i="4"/>
  <c r="K61" i="4"/>
  <c r="J61" i="4"/>
  <c r="M61" i="4"/>
  <c r="L61" i="4"/>
  <c r="M60" i="4"/>
  <c r="L60" i="4"/>
  <c r="J60" i="4"/>
  <c r="K60" i="4"/>
  <c r="L59" i="4"/>
  <c r="H59" i="4"/>
  <c r="I59" i="4"/>
  <c r="L58" i="4"/>
  <c r="K58" i="4"/>
  <c r="J58" i="4"/>
  <c r="H58" i="4"/>
  <c r="I58" i="4"/>
  <c r="L57" i="4"/>
  <c r="K57" i="4"/>
  <c r="I57" i="4"/>
  <c r="H56" i="4"/>
  <c r="L56" i="4"/>
  <c r="K56" i="4"/>
  <c r="M56" i="4"/>
  <c r="I56" i="4"/>
  <c r="M55" i="4"/>
  <c r="H55" i="4"/>
  <c r="K55" i="4"/>
  <c r="J55" i="4"/>
  <c r="I55" i="4"/>
  <c r="H62" i="4"/>
  <c r="L62" i="4"/>
  <c r="M57" i="4"/>
  <c r="H57" i="4"/>
  <c r="H54" i="4"/>
  <c r="L54" i="4"/>
  <c r="M54" i="4"/>
  <c r="K54" i="4"/>
  <c r="J54" i="4"/>
  <c r="M53" i="4"/>
  <c r="L53" i="4"/>
  <c r="K53" i="4"/>
  <c r="H53" i="4"/>
  <c r="J53" i="4"/>
  <c r="M52" i="4"/>
  <c r="L52" i="4"/>
  <c r="K52" i="4"/>
  <c r="H52" i="4"/>
  <c r="J52" i="4"/>
  <c r="M51" i="4"/>
  <c r="L51" i="4"/>
  <c r="H50" i="4"/>
  <c r="I50" i="4"/>
  <c r="J50" i="4"/>
  <c r="M50" i="4"/>
  <c r="L50" i="4"/>
  <c r="I49" i="4"/>
  <c r="J49" i="4"/>
  <c r="M49" i="4"/>
  <c r="I48" i="4"/>
  <c r="H48" i="4"/>
  <c r="J48" i="4"/>
  <c r="M48" i="4"/>
  <c r="K48" i="4"/>
  <c r="K47" i="4"/>
  <c r="I47" i="4"/>
  <c r="J47" i="4"/>
  <c r="H47" i="4"/>
  <c r="J46" i="4"/>
  <c r="I46" i="4"/>
  <c r="L46" i="4"/>
  <c r="K46" i="4"/>
  <c r="H46" i="4"/>
  <c r="L45" i="4"/>
  <c r="K45" i="4"/>
  <c r="H45" i="4"/>
  <c r="J45" i="4"/>
  <c r="M44" i="4"/>
  <c r="K44" i="4"/>
  <c r="J44" i="4"/>
  <c r="I44" i="4"/>
  <c r="L44" i="4"/>
  <c r="K43" i="4"/>
  <c r="M43" i="4"/>
  <c r="J43" i="4"/>
  <c r="I43" i="4"/>
  <c r="L43" i="4"/>
  <c r="M42" i="4"/>
  <c r="H42" i="4"/>
  <c r="L42" i="4"/>
  <c r="K42" i="4"/>
  <c r="J42" i="4"/>
  <c r="K33" i="4"/>
  <c r="I33" i="4"/>
  <c r="J33" i="4"/>
  <c r="M33" i="4"/>
  <c r="H33" i="4"/>
  <c r="K64" i="4"/>
  <c r="M41" i="4"/>
  <c r="L41" i="4"/>
  <c r="K41" i="4"/>
  <c r="M40" i="4"/>
  <c r="L40" i="4"/>
  <c r="K40" i="4"/>
  <c r="J40" i="4"/>
  <c r="H40" i="4"/>
  <c r="H39" i="4"/>
  <c r="M39" i="4"/>
  <c r="L39" i="4"/>
  <c r="K39" i="4"/>
  <c r="J39" i="4"/>
  <c r="M38" i="4"/>
  <c r="L38" i="4"/>
  <c r="H38" i="4"/>
  <c r="K38" i="4"/>
  <c r="J38" i="4"/>
  <c r="M37" i="4"/>
  <c r="L37" i="4"/>
  <c r="K37" i="4"/>
  <c r="J37" i="4"/>
  <c r="M17" i="4"/>
  <c r="I37" i="4"/>
  <c r="I17" i="4"/>
  <c r="I23" i="4"/>
  <c r="K23" i="4"/>
  <c r="I21" i="4"/>
  <c r="K21" i="4"/>
  <c r="M21" i="4"/>
  <c r="J20" i="4"/>
  <c r="H20" i="4"/>
  <c r="M19" i="4"/>
  <c r="K19" i="4"/>
  <c r="I15" i="4"/>
  <c r="K15" i="4"/>
  <c r="L13" i="4"/>
  <c r="I12" i="4"/>
  <c r="H12" i="4"/>
  <c r="M12" i="4"/>
  <c r="K12" i="4"/>
  <c r="J11" i="4"/>
  <c r="K9" i="4"/>
  <c r="M9" i="4"/>
  <c r="M7" i="4"/>
  <c r="K7" i="4"/>
  <c r="I7" i="4"/>
  <c r="K6" i="4"/>
  <c r="M6" i="4"/>
  <c r="A6" i="4"/>
  <c r="B6" i="4" s="1"/>
  <c r="H22" i="4"/>
  <c r="L22" i="4"/>
  <c r="J16" i="4"/>
  <c r="L5" i="4"/>
  <c r="J6" i="4"/>
  <c r="H8" i="4"/>
  <c r="K13" i="4"/>
  <c r="M11" i="4"/>
  <c r="J9" i="4"/>
  <c r="H15" i="4"/>
  <c r="H23" i="4"/>
  <c r="K22" i="4"/>
  <c r="M20" i="4"/>
  <c r="J19" i="4"/>
  <c r="L17" i="4"/>
  <c r="I16" i="4"/>
  <c r="M5" i="4"/>
  <c r="K5" i="4"/>
  <c r="I6" i="4"/>
  <c r="H9" i="4"/>
  <c r="J13" i="4"/>
  <c r="L11" i="4"/>
  <c r="I9" i="4"/>
  <c r="H16" i="4"/>
  <c r="M23" i="4"/>
  <c r="J22" i="4"/>
  <c r="L20" i="4"/>
  <c r="I19" i="4"/>
  <c r="K17" i="4"/>
  <c r="M15" i="4"/>
  <c r="J5" i="4"/>
  <c r="H7" i="4"/>
  <c r="H11" i="4"/>
  <c r="I13" i="4"/>
  <c r="K11" i="4"/>
  <c r="M8" i="4"/>
  <c r="H17" i="4"/>
  <c r="L23" i="4"/>
  <c r="I22" i="4"/>
  <c r="K20" i="4"/>
  <c r="M18" i="4"/>
  <c r="L15" i="4"/>
  <c r="L18" i="4"/>
  <c r="I5" i="4"/>
  <c r="L8" i="4"/>
  <c r="H18" i="4"/>
  <c r="H6" i="4"/>
  <c r="L7" i="4"/>
  <c r="H13" i="4"/>
  <c r="L12" i="4"/>
  <c r="K8" i="4"/>
  <c r="H19" i="4"/>
  <c r="L21" i="4"/>
  <c r="K18" i="4"/>
  <c r="M16" i="4"/>
  <c r="J8" i="4"/>
  <c r="J18" i="4"/>
  <c r="L16" i="4"/>
  <c r="H21" i="4"/>
  <c r="L10" i="4"/>
  <c r="M10" i="4"/>
  <c r="I10" i="4"/>
  <c r="K10" i="4"/>
  <c r="H10" i="4"/>
  <c r="C27" i="1"/>
  <c r="AG27" i="1" a="1"/>
  <c r="AG27" i="1" s="1"/>
  <c r="AE26" i="1" a="1"/>
  <c r="AE26" i="1" s="1"/>
  <c r="Y23" i="1" a="1"/>
  <c r="Y23" i="1" s="1"/>
  <c r="AG19" i="1" a="1"/>
  <c r="AG19" i="1" s="1"/>
  <c r="X20" i="1" a="1"/>
  <c r="X20" i="1" s="1"/>
  <c r="AD27" i="1" a="1"/>
  <c r="AD27" i="1" s="1"/>
  <c r="AE24" i="1" a="1"/>
  <c r="AE24" i="1" s="1"/>
  <c r="AC23" i="1" a="1"/>
  <c r="AC23" i="1" s="1"/>
  <c r="AA22" i="1" a="1"/>
  <c r="AA22" i="1" s="1"/>
  <c r="AF20" i="1" a="1"/>
  <c r="AF20" i="1" s="1"/>
  <c r="AF19" i="1" a="1"/>
  <c r="AF19" i="1" s="1"/>
  <c r="AE25" i="1" a="1"/>
  <c r="AE25" i="1" s="1"/>
  <c r="AC24" i="1" a="1"/>
  <c r="AC24" i="1" s="1"/>
  <c r="W21" i="1" a="1"/>
  <c r="W21" i="1" s="1"/>
  <c r="AF24" i="1" a="1"/>
  <c r="AF24" i="1" s="1"/>
  <c r="AD22" i="1" a="1"/>
  <c r="AD22" i="1" s="1"/>
  <c r="AB20" i="1" a="1"/>
  <c r="AB20" i="1" s="1"/>
  <c r="AG26" i="1" a="1"/>
  <c r="AG26" i="1" s="1"/>
  <c r="AB19" i="1" a="1"/>
  <c r="AB19" i="1" s="1"/>
  <c r="AB24" i="1" a="1"/>
  <c r="AB24" i="1" s="1"/>
  <c r="Y22" i="1" a="1"/>
  <c r="Y22" i="1" s="1"/>
  <c r="AF26" i="1" a="1"/>
  <c r="AF26" i="1" s="1"/>
  <c r="AA24" i="1" a="1"/>
  <c r="AA24" i="1" s="1"/>
  <c r="W22" i="1" a="1"/>
  <c r="W22" i="1" s="1"/>
  <c r="AD26" i="1" a="1"/>
  <c r="AD26" i="1" s="1"/>
  <c r="AE28" i="1" a="1"/>
  <c r="AE28" i="1" s="1"/>
  <c r="AC27" i="1" a="1"/>
  <c r="AC27" i="1" s="1"/>
  <c r="AA26" i="1" a="1"/>
  <c r="AA26" i="1" s="1"/>
  <c r="W24" i="1" a="1"/>
  <c r="W24" i="1" s="1"/>
  <c r="AG21" i="1" a="1"/>
  <c r="AG21" i="1" s="1"/>
  <c r="AE20" i="1" a="1"/>
  <c r="AE20" i="1" s="1"/>
  <c r="AF25" i="1" a="1"/>
  <c r="AF25" i="1" s="1"/>
  <c r="AE23" i="1" a="1"/>
  <c r="AE23" i="1" s="1"/>
  <c r="AC21" i="1" a="1"/>
  <c r="AC21" i="1" s="1"/>
  <c r="AF28" i="1" a="1"/>
  <c r="AF28" i="1" s="1"/>
  <c r="AD25" i="1" a="1"/>
  <c r="AD25" i="1" s="1"/>
  <c r="AD23" i="1" a="1"/>
  <c r="AD23" i="1" s="1"/>
  <c r="AB21" i="1" a="1"/>
  <c r="AB21" i="1" s="1"/>
  <c r="Y27" i="1" a="1"/>
  <c r="Y27" i="1" s="1"/>
  <c r="W26" i="1" a="1"/>
  <c r="W26" i="1" s="1"/>
  <c r="AG23" i="1" a="1"/>
  <c r="AG23" i="1" s="1"/>
  <c r="AE22" i="1" a="1"/>
  <c r="AE22" i="1" s="1"/>
  <c r="AA20" i="1" a="1"/>
  <c r="AA20" i="1" s="1"/>
  <c r="Y19" i="1" a="1"/>
  <c r="Y19" i="1" s="1"/>
  <c r="AC25" i="1" a="1"/>
  <c r="AC25" i="1" s="1"/>
  <c r="AB23" i="1" a="1"/>
  <c r="AB23" i="1" s="1"/>
  <c r="X25" i="1" a="1"/>
  <c r="X25" i="1" s="1"/>
  <c r="Z28" i="1" a="1"/>
  <c r="Z28" i="1" s="1"/>
  <c r="X26" i="1" a="1"/>
  <c r="X26" i="1" s="1"/>
  <c r="AD19" i="1" a="1"/>
  <c r="AD19" i="1" s="1"/>
  <c r="Z24" i="1" a="1"/>
  <c r="Z24" i="1" s="1"/>
  <c r="AF22" i="1" a="1"/>
  <c r="AF22" i="1" s="1"/>
  <c r="X22" i="1" a="1"/>
  <c r="X22" i="1" s="1"/>
  <c r="AD20" i="1" a="1"/>
  <c r="AD20" i="1" s="1"/>
  <c r="AB27" i="1" a="1"/>
  <c r="AB27" i="1" s="1"/>
  <c r="X28" i="1" a="1"/>
  <c r="X28" i="1" s="1"/>
  <c r="Z21" i="1" a="1"/>
  <c r="Z21" i="1" s="1"/>
  <c r="AB25" i="1" a="1"/>
  <c r="AB25" i="1" s="1"/>
  <c r="Z23" i="1" a="1"/>
  <c r="Z23" i="1" s="1"/>
  <c r="AF21" i="1" a="1"/>
  <c r="AF21" i="1" s="1"/>
  <c r="X21" i="1" a="1"/>
  <c r="X21" i="1" s="1"/>
  <c r="AD28" i="1" a="1"/>
  <c r="AD28" i="1" s="1"/>
  <c r="AB26" i="1" a="1"/>
  <c r="AB26" i="1" s="1"/>
  <c r="Z22" i="1" a="1"/>
  <c r="Z22" i="1" s="1"/>
  <c r="X24" i="1" a="1"/>
  <c r="X24" i="1" s="1"/>
  <c r="Z27" i="1" a="1"/>
  <c r="Z27" i="1" s="1"/>
  <c r="X19" i="1" a="1"/>
  <c r="X19" i="1" s="1"/>
  <c r="Z19" i="1" a="1"/>
  <c r="Z19" i="1" s="1"/>
  <c r="AD24" i="1" a="1"/>
  <c r="AD24" i="1" s="1"/>
  <c r="AB22" i="1" a="1"/>
  <c r="AB22" i="1" s="1"/>
  <c r="Z20" i="1" a="1"/>
  <c r="Z20" i="1" s="1"/>
  <c r="AF27" i="1" a="1"/>
  <c r="AF27" i="1" s="1"/>
  <c r="X27" i="1" a="1"/>
  <c r="X27" i="1" s="1"/>
  <c r="Z25" i="1" a="1"/>
  <c r="Z25" i="1" s="1"/>
  <c r="AF23" i="1" a="1"/>
  <c r="AF23" i="1" s="1"/>
  <c r="X23" i="1" a="1"/>
  <c r="X23" i="1" s="1"/>
  <c r="AD21" i="1" a="1"/>
  <c r="AD21" i="1" s="1"/>
  <c r="AB28" i="1" a="1"/>
  <c r="AB28" i="1" s="1"/>
  <c r="Z26" i="1" a="1"/>
  <c r="Z26" i="1" s="1"/>
  <c r="A6" i="1"/>
  <c r="B6" i="8" l="1"/>
  <c r="A7" i="8"/>
  <c r="C7" i="8" s="1"/>
  <c r="A8" i="7"/>
  <c r="C7" i="7"/>
  <c r="B7" i="7"/>
  <c r="A7" i="4"/>
  <c r="Q3" i="2" a="1"/>
  <c r="A7" i="1"/>
  <c r="R6" i="1"/>
  <c r="A8" i="8" l="1"/>
  <c r="C8" i="8" s="1"/>
  <c r="B7" i="8"/>
  <c r="B7" i="4"/>
  <c r="C8" i="7"/>
  <c r="A9" i="7"/>
  <c r="B8" i="7"/>
  <c r="Q3" i="2"/>
  <c r="C3" i="2" s="1" a="1"/>
  <c r="C3" i="2" s="1"/>
  <c r="G17" i="2" a="1"/>
  <c r="G17" i="2" s="1"/>
  <c r="K13" i="2" a="1"/>
  <c r="K13" i="2" s="1"/>
  <c r="J9" i="2" a="1"/>
  <c r="J9" i="2" s="1"/>
  <c r="G16" i="2" a="1"/>
  <c r="G16" i="2" s="1"/>
  <c r="J11" i="2" a="1"/>
  <c r="J11" i="2" s="1"/>
  <c r="G7" i="2" a="1"/>
  <c r="G7" i="2" s="1"/>
  <c r="C16" i="2" a="1"/>
  <c r="C16" i="2" s="1"/>
  <c r="G13" i="2" a="1"/>
  <c r="G13" i="2" s="1"/>
  <c r="C8" i="2" a="1"/>
  <c r="C8" i="2" s="1"/>
  <c r="C13" i="2" a="1"/>
  <c r="C13" i="2" s="1"/>
  <c r="E3" i="2" a="1"/>
  <c r="E3" i="2" s="1"/>
  <c r="C10" i="2" a="1"/>
  <c r="C10" i="2" s="1"/>
  <c r="J15" i="2" a="1"/>
  <c r="J15" i="2" s="1"/>
  <c r="C7" i="2" a="1"/>
  <c r="C7" i="2" s="1"/>
  <c r="C9" i="2" a="1"/>
  <c r="C9" i="2" s="1"/>
  <c r="J10" i="2" a="1"/>
  <c r="J10" i="2" s="1"/>
  <c r="J14" i="2" a="1"/>
  <c r="J14" i="2" s="1"/>
  <c r="C12" i="2" a="1"/>
  <c r="C12" i="2" s="1"/>
  <c r="C6" i="2" a="1"/>
  <c r="C6" i="2" s="1"/>
  <c r="C14" i="2" a="1"/>
  <c r="C14" i="2" s="1"/>
  <c r="G11" i="2" a="1"/>
  <c r="G11" i="2" s="1"/>
  <c r="C17" i="2" a="1"/>
  <c r="C17" i="2" s="1"/>
  <c r="C11" i="2" a="1"/>
  <c r="C11" i="2" s="1"/>
  <c r="A8" i="4"/>
  <c r="B8" i="4" s="1"/>
  <c r="C21" i="2" a="1"/>
  <c r="C21" i="2" s="1"/>
  <c r="C23" i="2" a="1"/>
  <c r="C23" i="2" s="1"/>
  <c r="C22" i="2" a="1"/>
  <c r="C22" i="2" s="1"/>
  <c r="C26" i="2" a="1"/>
  <c r="C26" i="2" s="1"/>
  <c r="C29" i="2" a="1"/>
  <c r="C29" i="2" s="1"/>
  <c r="C31" i="2" a="1"/>
  <c r="C31" i="2" s="1"/>
  <c r="C30" i="2" a="1"/>
  <c r="C30" i="2" s="1"/>
  <c r="C27" i="2" a="1"/>
  <c r="C27" i="2" s="1"/>
  <c r="C25" i="2" a="1"/>
  <c r="C25" i="2" s="1"/>
  <c r="C33" i="2" a="1"/>
  <c r="C33" i="2" s="1"/>
  <c r="AC33" i="2" s="1"/>
  <c r="C20" i="2" a="1"/>
  <c r="C20" i="2" s="1"/>
  <c r="C28" i="2" a="1"/>
  <c r="C28" i="2" s="1"/>
  <c r="C24" i="2" a="1"/>
  <c r="C24" i="2" s="1"/>
  <c r="A8" i="1"/>
  <c r="R7" i="1"/>
  <c r="A9" i="8" l="1"/>
  <c r="C9" i="8" s="1"/>
  <c r="B8" i="8"/>
  <c r="C9" i="7"/>
  <c r="A10" i="7"/>
  <c r="B9" i="7"/>
  <c r="A9" i="4"/>
  <c r="AC3" i="2"/>
  <c r="O31" i="2"/>
  <c r="O11" i="2"/>
  <c r="O20" i="2"/>
  <c r="O22" i="2"/>
  <c r="O24" i="2"/>
  <c r="O25" i="2"/>
  <c r="O10" i="2"/>
  <c r="O15" i="2"/>
  <c r="O9" i="2"/>
  <c r="O13" i="2"/>
  <c r="O6" i="2"/>
  <c r="O7" i="2"/>
  <c r="O27" i="2"/>
  <c r="O26" i="2"/>
  <c r="O23" i="2"/>
  <c r="O33" i="2"/>
  <c r="O30" i="2"/>
  <c r="O21" i="2"/>
  <c r="O16" i="2"/>
  <c r="O12" i="2"/>
  <c r="O14" i="2"/>
  <c r="O29" i="2"/>
  <c r="O28" i="2"/>
  <c r="O8" i="2"/>
  <c r="O17" i="2"/>
  <c r="A9" i="1"/>
  <c r="R8" i="1"/>
  <c r="B9" i="8" l="1"/>
  <c r="A10" i="8"/>
  <c r="C10" i="8" s="1"/>
  <c r="B9" i="4"/>
  <c r="A11" i="7"/>
  <c r="C10" i="7"/>
  <c r="B10" i="7"/>
  <c r="A10" i="4"/>
  <c r="A10" i="1"/>
  <c r="R9" i="1"/>
  <c r="B10" i="8" l="1"/>
  <c r="A11" i="8"/>
  <c r="C11" i="8" s="1"/>
  <c r="B10" i="4"/>
  <c r="C11" i="7"/>
  <c r="A12" i="7"/>
  <c r="B11" i="7"/>
  <c r="A11" i="4"/>
  <c r="B11" i="4" s="1"/>
  <c r="A11" i="1"/>
  <c r="R10" i="1"/>
  <c r="A12" i="8" l="1"/>
  <c r="C12" i="8" s="1"/>
  <c r="B11" i="8"/>
  <c r="C12" i="7"/>
  <c r="A13" i="7"/>
  <c r="B12" i="7"/>
  <c r="A12" i="4"/>
  <c r="A12" i="1"/>
  <c r="R11" i="1"/>
  <c r="B12" i="8" l="1"/>
  <c r="A13" i="8"/>
  <c r="C13" i="8" s="1"/>
  <c r="B12" i="4"/>
  <c r="C13" i="7"/>
  <c r="A14" i="7"/>
  <c r="B13" i="7"/>
  <c r="A13" i="4"/>
  <c r="B13" i="4" s="1"/>
  <c r="A13" i="1"/>
  <c r="R12" i="1"/>
  <c r="A14" i="8" l="1"/>
  <c r="C14" i="8" s="1"/>
  <c r="B13" i="8"/>
  <c r="A15" i="7"/>
  <c r="C14" i="7"/>
  <c r="B14" i="7"/>
  <c r="A14" i="4"/>
  <c r="A14" i="1"/>
  <c r="R13" i="1"/>
  <c r="B14" i="8" l="1"/>
  <c r="A15" i="8"/>
  <c r="C15" i="8" s="1"/>
  <c r="B14" i="4"/>
  <c r="A16" i="7"/>
  <c r="B15" i="7"/>
  <c r="C15" i="7"/>
  <c r="A15" i="4"/>
  <c r="A15" i="1"/>
  <c r="R14" i="1"/>
  <c r="A16" i="8" l="1"/>
  <c r="C16" i="8" s="1"/>
  <c r="B15" i="8"/>
  <c r="B15" i="4"/>
  <c r="A17" i="7"/>
  <c r="C16" i="7"/>
  <c r="B16" i="7"/>
  <c r="A16" i="4"/>
  <c r="A16" i="1"/>
  <c r="R15" i="1"/>
  <c r="A17" i="8" l="1"/>
  <c r="C17" i="8" s="1"/>
  <c r="B16" i="8"/>
  <c r="B16" i="4"/>
  <c r="C17" i="7"/>
  <c r="A18" i="7"/>
  <c r="B17" i="7"/>
  <c r="A17" i="4"/>
  <c r="A17" i="1"/>
  <c r="R16" i="1"/>
  <c r="A18" i="8" l="1"/>
  <c r="C18" i="8" s="1"/>
  <c r="B17" i="8"/>
  <c r="B17" i="4"/>
  <c r="A19" i="7"/>
  <c r="C18" i="7"/>
  <c r="B18" i="7"/>
  <c r="A18" i="4"/>
  <c r="A18" i="1"/>
  <c r="R17" i="1"/>
  <c r="B18" i="8" l="1"/>
  <c r="A19" i="8"/>
  <c r="C19" i="8" s="1"/>
  <c r="B18" i="4"/>
  <c r="C19" i="7"/>
  <c r="A20" i="7"/>
  <c r="B19" i="7"/>
  <c r="A19" i="4"/>
  <c r="A19" i="1"/>
  <c r="R19" i="1" s="1"/>
  <c r="R18" i="1"/>
  <c r="A20" i="8" l="1"/>
  <c r="C20" i="8" s="1"/>
  <c r="B19" i="8"/>
  <c r="B19" i="4"/>
  <c r="C20" i="7"/>
  <c r="A21" i="7"/>
  <c r="B20" i="7"/>
  <c r="A20" i="4"/>
  <c r="A21" i="8" l="1"/>
  <c r="C21" i="8" s="1"/>
  <c r="B20" i="8"/>
  <c r="B20" i="4"/>
  <c r="C21" i="7"/>
  <c r="A22" i="7"/>
  <c r="B21" i="7"/>
  <c r="A21" i="4"/>
  <c r="A22" i="8" l="1"/>
  <c r="C22" i="8" s="1"/>
  <c r="B21" i="8"/>
  <c r="B21" i="4"/>
  <c r="A23" i="7"/>
  <c r="C22" i="7"/>
  <c r="B22" i="7"/>
  <c r="A22" i="4"/>
  <c r="B22" i="8" l="1"/>
  <c r="A23" i="8"/>
  <c r="C23" i="8" s="1"/>
  <c r="B22" i="4"/>
  <c r="C23" i="7"/>
  <c r="A24" i="7"/>
  <c r="B23" i="7"/>
  <c r="A23" i="4"/>
  <c r="B23" i="8" l="1"/>
  <c r="A24" i="8"/>
  <c r="C24" i="8" s="1"/>
  <c r="B23" i="4"/>
  <c r="C24" i="7"/>
  <c r="A25" i="7"/>
  <c r="B24" i="7"/>
  <c r="A24" i="4"/>
  <c r="A25" i="8" l="1"/>
  <c r="C25" i="8" s="1"/>
  <c r="B24" i="8"/>
  <c r="B24" i="4"/>
  <c r="A26" i="7"/>
  <c r="B25" i="7"/>
  <c r="C25" i="7"/>
  <c r="A25" i="4"/>
  <c r="A26" i="8" l="1"/>
  <c r="C26" i="8" s="1"/>
  <c r="B25" i="8"/>
  <c r="B25" i="4"/>
  <c r="A27" i="7"/>
  <c r="C26" i="7"/>
  <c r="B26" i="7"/>
  <c r="A26" i="4"/>
  <c r="A27" i="8" l="1"/>
  <c r="C27" i="8" s="1"/>
  <c r="B26" i="8"/>
  <c r="B26" i="4"/>
  <c r="A28" i="7"/>
  <c r="C27" i="7"/>
  <c r="B27" i="7"/>
  <c r="A27" i="4"/>
  <c r="A28" i="8" l="1"/>
  <c r="C28" i="8" s="1"/>
  <c r="B27" i="8"/>
  <c r="B27" i="4"/>
  <c r="A29" i="7"/>
  <c r="C28" i="7"/>
  <c r="B28" i="7"/>
  <c r="A28" i="4"/>
  <c r="B28" i="8" l="1"/>
  <c r="A29" i="8"/>
  <c r="C29" i="8" s="1"/>
  <c r="B28" i="4"/>
  <c r="C29" i="7"/>
  <c r="A30" i="7"/>
  <c r="B29" i="7"/>
  <c r="A29" i="4"/>
  <c r="A30" i="8" l="1"/>
  <c r="C30" i="8" s="1"/>
  <c r="B29" i="8"/>
  <c r="B29" i="4"/>
  <c r="A31" i="7"/>
  <c r="C30" i="7"/>
  <c r="B30" i="7"/>
  <c r="A30" i="4"/>
  <c r="B30" i="8" l="1"/>
  <c r="A31" i="8"/>
  <c r="C31" i="8" s="1"/>
  <c r="B30" i="4"/>
  <c r="C31" i="7"/>
  <c r="A32" i="7"/>
  <c r="B31" i="7"/>
  <c r="A31" i="4"/>
  <c r="B31" i="8" l="1"/>
  <c r="A32" i="8"/>
  <c r="C32" i="8" s="1"/>
  <c r="B31" i="4"/>
  <c r="C32" i="7"/>
  <c r="A33" i="7"/>
  <c r="B32" i="7"/>
  <c r="A32" i="4"/>
  <c r="A33" i="8" l="1"/>
  <c r="C33" i="8" s="1"/>
  <c r="B32" i="8"/>
  <c r="B32" i="4"/>
  <c r="C33" i="7"/>
  <c r="A34" i="7"/>
  <c r="B33" i="7"/>
  <c r="A33" i="4"/>
  <c r="A34" i="8" l="1"/>
  <c r="C34" i="8" s="1"/>
  <c r="B33" i="8"/>
  <c r="B33" i="4"/>
  <c r="A35" i="7"/>
  <c r="C34" i="7"/>
  <c r="B34" i="7"/>
  <c r="A34" i="4"/>
  <c r="A35" i="8" l="1"/>
  <c r="C35" i="8" s="1"/>
  <c r="B34" i="8"/>
  <c r="B34" i="4"/>
  <c r="C35" i="7"/>
  <c r="A36" i="7"/>
  <c r="B35" i="7"/>
  <c r="A35" i="4"/>
  <c r="A36" i="8" l="1"/>
  <c r="C36" i="8" s="1"/>
  <c r="B35" i="8"/>
  <c r="B35" i="4"/>
  <c r="A37" i="7"/>
  <c r="B36" i="7"/>
  <c r="C36" i="7"/>
  <c r="A36" i="4"/>
  <c r="A37" i="8" l="1"/>
  <c r="C37" i="8" s="1"/>
  <c r="B36" i="8"/>
  <c r="B36" i="4"/>
  <c r="A38" i="7"/>
  <c r="C37" i="7"/>
  <c r="B37" i="7"/>
  <c r="A37" i="4"/>
  <c r="A38" i="8" l="1"/>
  <c r="C38" i="8" s="1"/>
  <c r="B37" i="8"/>
  <c r="B37" i="4"/>
  <c r="A39" i="7"/>
  <c r="C38" i="7"/>
  <c r="B38" i="7"/>
  <c r="A38" i="4"/>
  <c r="B38" i="8" l="1"/>
  <c r="A39" i="8"/>
  <c r="C39" i="8" s="1"/>
  <c r="B38" i="4"/>
  <c r="C39" i="7"/>
  <c r="A40" i="7"/>
  <c r="B39" i="7"/>
  <c r="A39" i="4"/>
  <c r="B39" i="8" l="1"/>
  <c r="A40" i="8"/>
  <c r="C40" i="8" s="1"/>
  <c r="B39" i="4"/>
  <c r="C40" i="7"/>
  <c r="A41" i="7"/>
  <c r="B40" i="7"/>
  <c r="A40" i="4"/>
  <c r="A41" i="8" l="1"/>
  <c r="C41" i="8" s="1"/>
  <c r="B40" i="8"/>
  <c r="B40" i="4"/>
  <c r="C41" i="7"/>
  <c r="A42" i="7"/>
  <c r="B41" i="7"/>
  <c r="A41" i="4"/>
  <c r="A42" i="8" l="1"/>
  <c r="C42" i="8" s="1"/>
  <c r="B41" i="8"/>
  <c r="B41" i="4"/>
  <c r="A43" i="7"/>
  <c r="C42" i="7"/>
  <c r="B42" i="7"/>
  <c r="A42" i="4"/>
  <c r="B42" i="8" l="1"/>
  <c r="A43" i="8"/>
  <c r="C43" i="8" s="1"/>
  <c r="B42" i="4"/>
  <c r="C43" i="7"/>
  <c r="A44" i="7"/>
  <c r="B43" i="7"/>
  <c r="A43" i="4"/>
  <c r="A44" i="8" l="1"/>
  <c r="C44" i="8" s="1"/>
  <c r="B43" i="8"/>
  <c r="B43" i="4"/>
  <c r="C44" i="7"/>
  <c r="A45" i="7"/>
  <c r="B44" i="7"/>
  <c r="A44" i="4"/>
  <c r="A45" i="8" l="1"/>
  <c r="C45" i="8" s="1"/>
  <c r="B44" i="8"/>
  <c r="B44" i="4"/>
  <c r="C45" i="7"/>
  <c r="A46" i="7"/>
  <c r="B45" i="7"/>
  <c r="A45" i="4"/>
  <c r="A46" i="8" l="1"/>
  <c r="C46" i="8" s="1"/>
  <c r="B45" i="8"/>
  <c r="B45" i="4"/>
  <c r="A47" i="7"/>
  <c r="C46" i="7"/>
  <c r="B46" i="7"/>
  <c r="A46" i="4"/>
  <c r="B46" i="8" l="1"/>
  <c r="A47" i="8"/>
  <c r="C47" i="8" s="1"/>
  <c r="B46" i="4"/>
  <c r="A48" i="7"/>
  <c r="B47" i="7"/>
  <c r="C47" i="7"/>
  <c r="A47" i="4"/>
  <c r="B47" i="8" l="1"/>
  <c r="A48" i="8"/>
  <c r="C48" i="8" s="1"/>
  <c r="B47" i="4"/>
  <c r="A49" i="7"/>
  <c r="C48" i="7"/>
  <c r="B48" i="7"/>
  <c r="A48" i="4"/>
  <c r="A49" i="8" l="1"/>
  <c r="C49" i="8" s="1"/>
  <c r="B48" i="8"/>
  <c r="B48" i="4"/>
  <c r="C49" i="7"/>
  <c r="A50" i="7"/>
  <c r="B49" i="7"/>
  <c r="A49" i="4"/>
  <c r="A50" i="8" l="1"/>
  <c r="C50" i="8" s="1"/>
  <c r="B49" i="8"/>
  <c r="B49" i="4"/>
  <c r="A51" i="7"/>
  <c r="C50" i="7"/>
  <c r="B50" i="7"/>
  <c r="A50" i="4"/>
  <c r="B50" i="8" l="1"/>
  <c r="A51" i="8"/>
  <c r="C51" i="8" s="1"/>
  <c r="B50" i="4"/>
  <c r="C51" i="7"/>
  <c r="A52" i="7"/>
  <c r="B51" i="7"/>
  <c r="A51" i="4"/>
  <c r="A52" i="8" l="1"/>
  <c r="C52" i="8" s="1"/>
  <c r="B51" i="8"/>
  <c r="B51" i="4"/>
  <c r="C52" i="7"/>
  <c r="A53" i="7"/>
  <c r="B52" i="7"/>
  <c r="A52" i="4"/>
  <c r="B52" i="8" l="1"/>
  <c r="A53" i="8"/>
  <c r="C53" i="8" s="1"/>
  <c r="B52" i="4"/>
  <c r="C53" i="7"/>
  <c r="A54" i="7"/>
  <c r="B53" i="7"/>
  <c r="A53" i="4"/>
  <c r="A54" i="8" l="1"/>
  <c r="C54" i="8" s="1"/>
  <c r="B53" i="8"/>
  <c r="B53" i="4"/>
  <c r="A55" i="7"/>
  <c r="C54" i="7"/>
  <c r="B54" i="7"/>
  <c r="A54" i="4"/>
  <c r="A55" i="8" l="1"/>
  <c r="C55" i="8" s="1"/>
  <c r="B54" i="8"/>
  <c r="B54" i="4"/>
  <c r="C55" i="7"/>
  <c r="A56" i="7"/>
  <c r="B55" i="7"/>
  <c r="A55" i="4"/>
  <c r="B55" i="4" s="1"/>
  <c r="B55" i="8" l="1"/>
  <c r="A56" i="8"/>
  <c r="C56" i="8" s="1"/>
  <c r="C56" i="7"/>
  <c r="A57" i="7"/>
  <c r="B56" i="7"/>
  <c r="A56" i="4"/>
  <c r="B56" i="4" s="1"/>
  <c r="A57" i="8" l="1"/>
  <c r="C57" i="8" s="1"/>
  <c r="B56" i="8"/>
  <c r="A58" i="7"/>
  <c r="B57" i="7"/>
  <c r="C57" i="7"/>
  <c r="A57" i="4"/>
  <c r="B57" i="4" s="1"/>
  <c r="A58" i="8" l="1"/>
  <c r="C58" i="8" s="1"/>
  <c r="B57" i="8"/>
  <c r="A59" i="7"/>
  <c r="C58" i="7"/>
  <c r="B58" i="7"/>
  <c r="A58" i="4"/>
  <c r="B58" i="4" s="1"/>
  <c r="B58" i="8" l="1"/>
  <c r="A59" i="8"/>
  <c r="C59" i="8" s="1"/>
  <c r="A60" i="7"/>
  <c r="C59" i="7"/>
  <c r="B59" i="7"/>
  <c r="A59" i="4"/>
  <c r="B59" i="4" s="1"/>
  <c r="A60" i="8" l="1"/>
  <c r="C60" i="8" s="1"/>
  <c r="B59" i="8"/>
  <c r="C60" i="7"/>
  <c r="A61" i="7"/>
  <c r="B60" i="7"/>
  <c r="A60" i="4"/>
  <c r="B60" i="4" s="1"/>
  <c r="B60" i="8" l="1"/>
  <c r="A61" i="8"/>
  <c r="C61" i="8" s="1"/>
  <c r="C61" i="7"/>
  <c r="A62" i="7"/>
  <c r="B61" i="7"/>
  <c r="A61" i="4"/>
  <c r="B61" i="4" s="1"/>
  <c r="A62" i="8" l="1"/>
  <c r="C62" i="8" s="1"/>
  <c r="B61" i="8"/>
  <c r="A63" i="7"/>
  <c r="C62" i="7"/>
  <c r="B62" i="7"/>
  <c r="A62" i="4"/>
  <c r="B62" i="4" s="1"/>
  <c r="A63" i="8" l="1"/>
  <c r="C63" i="8" s="1"/>
  <c r="B62" i="8"/>
  <c r="C63" i="7"/>
  <c r="A64" i="7"/>
  <c r="B63" i="7"/>
  <c r="A63" i="4"/>
  <c r="B63" i="4" s="1"/>
  <c r="B63" i="8" l="1"/>
  <c r="A64" i="8"/>
  <c r="C64" i="8" s="1"/>
  <c r="C64" i="7"/>
  <c r="A65" i="7"/>
  <c r="B64" i="7"/>
  <c r="A64" i="4"/>
  <c r="B64" i="4" s="1"/>
  <c r="A65" i="8" l="1"/>
  <c r="C65" i="8" s="1"/>
  <c r="B64" i="8"/>
  <c r="C65" i="7"/>
  <c r="A66" i="7"/>
  <c r="B65" i="7"/>
  <c r="A65" i="4"/>
  <c r="B65" i="4" s="1"/>
  <c r="A66" i="8" l="1"/>
  <c r="C66" i="8" s="1"/>
  <c r="B65" i="8"/>
  <c r="C66" i="7"/>
  <c r="A67" i="7"/>
  <c r="B66" i="7"/>
  <c r="A66" i="4"/>
  <c r="B66" i="4" s="1"/>
  <c r="A67" i="8" l="1"/>
  <c r="C67" i="8" s="1"/>
  <c r="B66" i="8"/>
  <c r="A68" i="7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C67" i="7"/>
  <c r="B67" i="7"/>
  <c r="A67" i="4"/>
  <c r="B67" i="4" s="1"/>
  <c r="B67" i="8" l="1"/>
  <c r="A68" i="8"/>
  <c r="A68" i="4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B2" i="5"/>
  <c r="A69" i="8" l="1"/>
  <c r="C68" i="8"/>
  <c r="K7" i="5"/>
  <c r="K3" i="5"/>
  <c r="K2" i="5"/>
  <c r="K5" i="5"/>
  <c r="K6" i="5"/>
  <c r="K4" i="5"/>
  <c r="A70" i="8" l="1"/>
  <c r="C69" i="8"/>
  <c r="F3" i="5"/>
  <c r="F2" i="5"/>
  <c r="F7" i="5"/>
  <c r="F9" i="5"/>
  <c r="F8" i="5"/>
  <c r="F4" i="5"/>
  <c r="F6" i="5"/>
  <c r="F5" i="5"/>
  <c r="H7" i="5"/>
  <c r="H4" i="5"/>
  <c r="H5" i="5"/>
  <c r="H6" i="5"/>
  <c r="H8" i="5"/>
  <c r="H2" i="5"/>
  <c r="H3" i="5"/>
  <c r="H9" i="5"/>
  <c r="D7" i="5"/>
  <c r="D3" i="5"/>
  <c r="D8" i="5"/>
  <c r="D2" i="5"/>
  <c r="D6" i="5"/>
  <c r="D5" i="5"/>
  <c r="D9" i="5"/>
  <c r="D4" i="5"/>
  <c r="E2" i="5"/>
  <c r="E4" i="5"/>
  <c r="E6" i="5"/>
  <c r="E8" i="5"/>
  <c r="E5" i="5"/>
  <c r="E7" i="5"/>
  <c r="E9" i="5"/>
  <c r="E3" i="5"/>
  <c r="G8" i="5"/>
  <c r="G2" i="5"/>
  <c r="G6" i="5"/>
  <c r="G9" i="5"/>
  <c r="G4" i="5"/>
  <c r="G3" i="5"/>
  <c r="G7" i="5"/>
  <c r="G5" i="5"/>
  <c r="I9" i="5"/>
  <c r="I3" i="5"/>
  <c r="I2" i="5"/>
  <c r="I4" i="5"/>
  <c r="I7" i="5"/>
  <c r="I6" i="5"/>
  <c r="I8" i="5"/>
  <c r="I5" i="5"/>
  <c r="A71" i="8" l="1"/>
  <c r="C70" i="8"/>
  <c r="A72" i="8" l="1"/>
  <c r="C71" i="8"/>
  <c r="A73" i="8" l="1"/>
  <c r="C72" i="8"/>
  <c r="A74" i="8" l="1"/>
  <c r="C73" i="8"/>
  <c r="A75" i="8" l="1"/>
  <c r="C74" i="8"/>
  <c r="A76" i="8" l="1"/>
  <c r="C75" i="8"/>
  <c r="A77" i="8" l="1"/>
  <c r="C76" i="8"/>
  <c r="A78" i="8" l="1"/>
  <c r="C77" i="8"/>
  <c r="A79" i="8" l="1"/>
  <c r="C78" i="8"/>
  <c r="A80" i="8" l="1"/>
  <c r="C79" i="8"/>
  <c r="A81" i="8" l="1"/>
  <c r="C80" i="8"/>
  <c r="A82" i="8" l="1"/>
  <c r="C81" i="8"/>
  <c r="A83" i="8" l="1"/>
  <c r="C82" i="8"/>
  <c r="A84" i="8" l="1"/>
  <c r="C83" i="8"/>
  <c r="A85" i="8" l="1"/>
  <c r="C84" i="8"/>
  <c r="A86" i="8" l="1"/>
  <c r="C85" i="8"/>
  <c r="A87" i="8" l="1"/>
  <c r="C86" i="8"/>
  <c r="A88" i="8" l="1"/>
  <c r="C87" i="8"/>
  <c r="A89" i="8" l="1"/>
  <c r="C88" i="8"/>
  <c r="A90" i="8" l="1"/>
  <c r="C89" i="8"/>
  <c r="A91" i="8" l="1"/>
  <c r="C90" i="8"/>
  <c r="A92" i="8" l="1"/>
  <c r="C91" i="8"/>
  <c r="A93" i="8" l="1"/>
  <c r="C92" i="8"/>
  <c r="A94" i="8" l="1"/>
  <c r="C93" i="8"/>
  <c r="A95" i="8" l="1"/>
  <c r="C94" i="8"/>
  <c r="A96" i="8" l="1"/>
  <c r="C95" i="8"/>
  <c r="A97" i="8" l="1"/>
  <c r="C97" i="8" s="1"/>
  <c r="B2" i="9" s="1"/>
  <c r="C96" i="8"/>
  <c r="K3" i="9" l="1"/>
  <c r="K5" i="9"/>
  <c r="K4" i="9"/>
  <c r="K2" i="9"/>
  <c r="K6" i="9"/>
  <c r="K7" i="9"/>
  <c r="E8" i="9" l="1"/>
  <c r="E4" i="9"/>
  <c r="E3" i="9"/>
  <c r="E2" i="9"/>
  <c r="E6" i="9"/>
  <c r="E5" i="9"/>
  <c r="E7" i="9"/>
  <c r="E9" i="9"/>
  <c r="F8" i="9"/>
  <c r="F4" i="9"/>
  <c r="F7" i="9"/>
  <c r="F2" i="9"/>
  <c r="F3" i="9"/>
  <c r="F9" i="9"/>
  <c r="F6" i="9"/>
  <c r="F5" i="9"/>
  <c r="I6" i="9"/>
  <c r="I4" i="9"/>
  <c r="I8" i="9"/>
  <c r="I9" i="9"/>
  <c r="I3" i="9"/>
  <c r="I2" i="9"/>
  <c r="I5" i="9"/>
  <c r="I7" i="9"/>
  <c r="D7" i="9"/>
  <c r="D6" i="9"/>
  <c r="D8" i="9"/>
  <c r="D2" i="9"/>
  <c r="D5" i="9"/>
  <c r="D3" i="9"/>
  <c r="D4" i="9"/>
  <c r="D9" i="9"/>
  <c r="H2" i="9"/>
  <c r="H6" i="9"/>
  <c r="H8" i="9"/>
  <c r="H9" i="9"/>
  <c r="H4" i="9"/>
  <c r="H5" i="9"/>
  <c r="H7" i="9"/>
  <c r="H3" i="9"/>
  <c r="G5" i="9"/>
  <c r="G7" i="9"/>
  <c r="G6" i="9"/>
  <c r="G8" i="9"/>
  <c r="G9" i="9"/>
  <c r="G3" i="9"/>
  <c r="G2" i="9"/>
  <c r="G4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<sst xmlns="http://schemas.openxmlformats.org/spreadsheetml/2006/main" count="402" uniqueCount="234">
  <si>
    <t>Zeilen</t>
  </si>
  <si>
    <t>Spalten</t>
  </si>
  <si>
    <t>DIMX</t>
  </si>
  <si>
    <t>DIMY</t>
  </si>
  <si>
    <t>E</t>
  </si>
  <si>
    <t>S</t>
  </si>
  <si>
    <t>K</t>
  </si>
  <si>
    <t>I</t>
  </si>
  <si>
    <t>T</t>
  </si>
  <si>
    <t>A</t>
  </si>
  <si>
    <t>F</t>
  </si>
  <si>
    <t>Ü</t>
  </si>
  <si>
    <t>N</t>
  </si>
  <si>
    <t>Z</t>
  </si>
  <si>
    <t>H</t>
  </si>
  <si>
    <t>W</t>
  </si>
  <si>
    <t>G</t>
  </si>
  <si>
    <t>D</t>
  </si>
  <si>
    <t>R</t>
  </si>
  <si>
    <t>V</t>
  </si>
  <si>
    <t>L</t>
  </si>
  <si>
    <t>O</t>
  </si>
  <si>
    <t>U</t>
  </si>
  <si>
    <t>C</t>
  </si>
  <si>
    <t>B</t>
  </si>
  <si>
    <t>X</t>
  </si>
  <si>
    <t>M</t>
  </si>
  <si>
    <t>P</t>
  </si>
  <si>
    <t>Ö</t>
  </si>
  <si>
    <t>TEXT</t>
  </si>
  <si>
    <t>INDICES</t>
  </si>
  <si>
    <t>ODDx</t>
  </si>
  <si>
    <t>ODDy</t>
  </si>
  <si>
    <t>Pos von Text</t>
  </si>
  <si>
    <t>Y</t>
  </si>
  <si>
    <t>Minuten</t>
  </si>
  <si>
    <t>uhr</t>
  </si>
  <si>
    <t>fünf nach</t>
  </si>
  <si>
    <t>zehn nach</t>
  </si>
  <si>
    <t>viertel nach</t>
  </si>
  <si>
    <t>zwanzig nach</t>
  </si>
  <si>
    <t>fünf vor halb</t>
  </si>
  <si>
    <t>halb</t>
  </si>
  <si>
    <t>fünf nach halb</t>
  </si>
  <si>
    <t>zwanzig vor</t>
  </si>
  <si>
    <t>viertel vor</t>
  </si>
  <si>
    <t>zehn vor</t>
  </si>
  <si>
    <t>zwölf</t>
  </si>
  <si>
    <t>eins</t>
  </si>
  <si>
    <t>zwei</t>
  </si>
  <si>
    <t>drei</t>
  </si>
  <si>
    <t>vier</t>
  </si>
  <si>
    <t>fünf</t>
  </si>
  <si>
    <t>sechs</t>
  </si>
  <si>
    <t>sieben</t>
  </si>
  <si>
    <t>acht</t>
  </si>
  <si>
    <t>neun</t>
  </si>
  <si>
    <t>zehn</t>
  </si>
  <si>
    <t>elf</t>
  </si>
  <si>
    <t>Funk</t>
  </si>
  <si>
    <t>fünf vor</t>
  </si>
  <si>
    <t>esist</t>
  </si>
  <si>
    <t>minmask</t>
  </si>
  <si>
    <t>hourmask</t>
  </si>
  <si>
    <t>col</t>
  </si>
  <si>
    <t>row</t>
  </si>
  <si>
    <t>sek</t>
  </si>
  <si>
    <t>idx</t>
  </si>
  <si>
    <t>SekIdx</t>
  </si>
  <si>
    <t>secON</t>
  </si>
  <si>
    <t>0x00, 0x7c, 0x82, 0x82, 0x82, 0x44</t>
  </si>
  <si>
    <t>0x00, 0xfe, 0x92, 0x92, 0x92, 0x6c</t>
  </si>
  <si>
    <t>0x00, 0xfe, 0x82, 0x82, 0x82, 0x7c</t>
  </si>
  <si>
    <t>0x00, 0xfe, 0x92, 0x92, 0x92, 0x82</t>
  </si>
  <si>
    <t>offset</t>
  </si>
  <si>
    <t>0x00, 0x22, 0x7f, 0x22, 0x7f, 0x22</t>
  </si>
  <si>
    <t>0x00, 0x10, 0x60, 0x10, 0x60, 0x00</t>
  </si>
  <si>
    <t>0x00, 0x32, 0x49, 0xff, 0x49, 0x26</t>
  </si>
  <si>
    <t>0x00, 0x66, 0x99, 0x99, 0xa4, 0x62</t>
  </si>
  <si>
    <t>0x00, 0x00, 0x00, 0x60, 0x00, 0x00</t>
  </si>
  <si>
    <t>0x00, 0x00, 0x08, 0x14, 0x22, 0x41</t>
  </si>
  <si>
    <t>0x00, 0x00, 0x41, 0x22, 0x14, 0x08</t>
  </si>
  <si>
    <t>0x00, 0x3c, 0x42, 0x5a, 0x5a, 0x38</t>
  </si>
  <si>
    <t>Dot Matrix Tool - LCD Font Generator</t>
  </si>
  <si>
    <t>0x00, 0xfc, 0x12, 0x12, 0x12, 0xfc</t>
  </si>
  <si>
    <t>Spalte</t>
  </si>
  <si>
    <t>0x00, 0x80, 0x60, 0x10, 0x0c, 0x02</t>
  </si>
  <si>
    <t>0x00, 0x02, 0x0c, 0x10, 0x60, 0x80</t>
  </si>
  <si>
    <t>0x00, 0x00, 0x00, 0x7c, 0x82, 0x00</t>
  </si>
  <si>
    <t>0x00, 0x00, 0x82, 0x7c, 0x00, 0x00</t>
  </si>
  <si>
    <t>0x00, 0x28, 0x28, 0x28, 0x28, 0x28</t>
  </si>
  <si>
    <t>0x00, 0x20, 0x20, 0xf8, 0x20, 0x20</t>
  </si>
  <si>
    <t>0x00, 0x88, 0x50, 0x20, 0x50, 0x88</t>
  </si>
  <si>
    <t>0x00, 0xfe, 0x12, 0x12, 0x12, 0x02</t>
  </si>
  <si>
    <t>0x00, 0x7c, 0x82, 0x92, 0x92, 0x74</t>
  </si>
  <si>
    <t>0x00, 0xfe, 0x10, 0x10, 0x10, 0xfe</t>
  </si>
  <si>
    <t>0x00, 0x00, 0x82, 0xfe, 0x82, 0x00</t>
  </si>
  <si>
    <t>0x00, 0x40, 0x82, 0x82, 0x82, 0x7e</t>
  </si>
  <si>
    <t>0x00, 0xfe, 0x10, 0x10, 0x28, 0xc6</t>
  </si>
  <si>
    <t>0x00, 0xfe, 0x80, 0x80, 0x80, 0x80</t>
  </si>
  <si>
    <t>0x00, 0xfe, 0x04, 0x08, 0x04, 0xfe</t>
  </si>
  <si>
    <t>0x00, 0xfe, 0x08, 0x10, 0x20, 0xfe</t>
  </si>
  <si>
    <t>0x00, 0x7c, 0x82, 0x82, 0x82, 0x7c</t>
  </si>
  <si>
    <t>0x00, 0xfe, 0x12, 0x12, 0x12, 0x0c</t>
  </si>
  <si>
    <t>0x00, 0x7c, 0x82, 0xa2, 0xc2, 0xfc</t>
  </si>
  <si>
    <t>0x00, 0xfe, 0x12, 0x12, 0x12, 0xec</t>
  </si>
  <si>
    <t>0x00, 0x4c, 0x92, 0x92, 0x92, 0x64</t>
  </si>
  <si>
    <t>0x00, 0x02, 0x02, 0xfe, 0x02, 0x02</t>
  </si>
  <si>
    <t>0x00, 0x7e, 0x80, 0x80, 0x80, 0x7e</t>
  </si>
  <si>
    <t>0x00, 0x3e, 0x40, 0x80, 0x40, 0x3e</t>
  </si>
  <si>
    <t>0x00, 0xfe, 0x40, 0x20, 0x40, 0xfe</t>
  </si>
  <si>
    <t>0x00, 0xc6, 0x28, 0x10, 0x28, 0xc6</t>
  </si>
  <si>
    <t>0x00, 0x06, 0x08, 0xf0, 0x08, 0x06</t>
  </si>
  <si>
    <t>0x00, 0xc2, 0xa2, 0x92, 0x8a, 0x86</t>
  </si>
  <si>
    <t>0x00, 0x00, 0xfe, 0x82, 0x82, 0x00</t>
  </si>
  <si>
    <t>0x00, 0x82, 0x82, 0xfe, 0x00, 0x00</t>
  </si>
  <si>
    <t>0x00, 0x80, 0x80, 0x80, 0x80, 0x80</t>
  </si>
  <si>
    <t>0x00, 0x00, 0x10, 0x10, 0x10, 0x00</t>
  </si>
  <si>
    <t>Letter</t>
  </si>
  <si>
    <t>0</t>
  </si>
  <si>
    <t>1</t>
  </si>
  <si>
    <t>0x00, 0x00, 0x84, 0xfe, 0x80, 0x00</t>
  </si>
  <si>
    <t>0x00, 0x84, 0xc2, 0xa2, 0x92, 0x8c</t>
  </si>
  <si>
    <t>0x00, 0x44, 0x82, 0x92, 0x92, 0x6c</t>
  </si>
  <si>
    <t>0x00, 0x30, 0x28, 0x24, 0xfe, 0x20</t>
  </si>
  <si>
    <t>0x00, 0x5e, 0x92, 0x92, 0x92, 0x62</t>
  </si>
  <si>
    <t>0x00, 0x7c, 0x92, 0x92, 0x92, 0x64</t>
  </si>
  <si>
    <t>0x00, 0x02, 0x02, 0xf2, 0x0a, 0x06</t>
  </si>
  <si>
    <t>0x00, 0x6c, 0x92, 0x92, 0x92, 0x6c</t>
  </si>
  <si>
    <t>0x00, 0x4c, 0x92, 0x92, 0x92, 0x6c</t>
  </si>
  <si>
    <t>0x00, 0x7c, 0x8a, 0x92, 0xa2, 0x7c</t>
  </si>
  <si>
    <t>0x00, 0x00, 0x80, 0x60, 0x00, 0x00</t>
  </si>
  <si>
    <t>0x00, 0x00, 0x80, 0x50, 0x00, 0x00</t>
  </si>
  <si>
    <t>0x00, 0x04, 0x02, 0xa2, 0x12, 0x0c</t>
  </si>
  <si>
    <t>0x00, 0x00, 0x00, 0xbe, 0x00, 0x00</t>
  </si>
  <si>
    <t>0x00, 0x46, 0x26, 0x10, 0xc8, 0xc4</t>
  </si>
  <si>
    <t>0x00, 0x00, 0x80, 0x00, 0x00, 0x00</t>
  </si>
  <si>
    <t>0x00, 0x00, 0x00, 0x50, 0x00, 0x00</t>
  </si>
  <si>
    <t>Zeichen nach rechts verschoben</t>
  </si>
  <si>
    <t>Die 1. leere Spalte wird durch eine letzte leere Spalte ersetzt. Die letzte Splate wird im CODE auf 0 gesetzt =&gt; Abstand zw. Zeichen. Weniger Speicher?!</t>
  </si>
  <si>
    <t>0xfc, 0x12, 0x12, 0xfc</t>
  </si>
  <si>
    <t>0xfe, 0x92, 0x92, 0x6c</t>
  </si>
  <si>
    <t>0x7c, 0x82, 0x82, 0x44</t>
  </si>
  <si>
    <t>0xfe, 0x82, 0x82, 0x7c</t>
  </si>
  <si>
    <t>0xfe, 0x92, 0x92, 0x82</t>
  </si>
  <si>
    <t>0xfe, 0x12, 0x12, 0x02</t>
  </si>
  <si>
    <t>0x7c, 0x82, 0x92, 0x74</t>
  </si>
  <si>
    <t>0xfe, 0x10, 0x10, 0xfe</t>
  </si>
  <si>
    <t>0xfe, 0x00, 0x00, 0x00</t>
  </si>
  <si>
    <t>0x42, 0x82, 0x82, 0x7e</t>
  </si>
  <si>
    <t>0xfe, 0x10, 0x28, 0xc6</t>
  </si>
  <si>
    <t>0xfe, 0x80, 0x80, 0x80</t>
  </si>
  <si>
    <t>0xfe, 0x04, 0x04, 0xfe</t>
  </si>
  <si>
    <t>0xfe, 0x08, 0x10, 0xfe</t>
  </si>
  <si>
    <t>0x7c, 0x82, 0x82, 0x7c</t>
  </si>
  <si>
    <t>0xfc, 0x12, 0x12, 0x0c</t>
  </si>
  <si>
    <t>0x3c, 0x42, 0xc2, 0xbc</t>
  </si>
  <si>
    <t>0xfc, 0x32, 0x52, 0x8c</t>
  </si>
  <si>
    <t>0x8c, 0x92, 0x92, 0x62</t>
  </si>
  <si>
    <t>0x02, 0xfe, 0x02, 0x00</t>
  </si>
  <si>
    <t>0x7e, 0x80, 0x80, 0x7e</t>
  </si>
  <si>
    <t>0x7e, 0x80, 0x40, 0x3e</t>
  </si>
  <si>
    <t>0xfe, 0x40, 0x40, 0xfe</t>
  </si>
  <si>
    <t>0xee, 0x10, 0x10, 0xee</t>
  </si>
  <si>
    <t>0x0e, 0x10, 0x10, 0xfe</t>
  </si>
  <si>
    <t>0xe2, 0x92, 0x8a, 0x86</t>
  </si>
  <si>
    <t>0xfe, 0x82, 0x00, 0x00</t>
  </si>
  <si>
    <t>0x06, 0x18, 0x60, 0x80</t>
  </si>
  <si>
    <t>0x82, 0xfe, 0x00, 0x00</t>
  </si>
  <si>
    <t>0x0c, 0x02, 0x0c, 0x00</t>
  </si>
  <si>
    <t>0x80, 0x80, 0x80, 0x00</t>
  </si>
  <si>
    <t>0x02, 0x02, 0x04, 0x00</t>
  </si>
  <si>
    <t>0x64, 0x94, 0x94, 0x78</t>
  </si>
  <si>
    <t>0x7c, 0x90, 0x90, 0x60</t>
  </si>
  <si>
    <t>0x70, 0x88, 0x88, 0x50</t>
  </si>
  <si>
    <t>0x60, 0x90, 0x90, 0x7c</t>
  </si>
  <si>
    <t>0x70, 0xa8, 0xa8, 0x30</t>
  </si>
  <si>
    <t>0xf8, 0x14, 0x04, 0x00</t>
  </si>
  <si>
    <t>0x18, 0xa4, 0xa4, 0x78</t>
  </si>
  <si>
    <t>0xfc, 0x10, 0x10, 0xe0</t>
  </si>
  <si>
    <t>0x80, 0x68, 0x00, 0x00</t>
  </si>
  <si>
    <t>0xfc, 0x20, 0xd8, 0x00</t>
  </si>
  <si>
    <t>0xfc, 0x80, 0x00, 0x00</t>
  </si>
  <si>
    <t>0xf0, 0x38, 0x38, 0xf0</t>
  </si>
  <si>
    <t>0xf0, 0x08, 0x08, 0xf0</t>
  </si>
  <si>
    <t>0x60, 0x90, 0x90, 0x60</t>
  </si>
  <si>
    <t>0xf8, 0x28, 0x28, 0x10</t>
  </si>
  <si>
    <t>0x10, 0x28, 0x28, 0xf8</t>
  </si>
  <si>
    <t>0xf0, 0x20, 0x10, 0x00</t>
  </si>
  <si>
    <t>0xb0, 0xa8, 0x68, 0x00</t>
  </si>
  <si>
    <t>0x08, 0xfc, 0x88, 0x00</t>
  </si>
  <si>
    <t>0x70, 0x80, 0x80, 0xf0</t>
  </si>
  <si>
    <t>0x70, 0x80, 0x70, 0x00</t>
  </si>
  <si>
    <t>0x70, 0xc0, 0xc0, 0x70</t>
  </si>
  <si>
    <t>0xd8, 0x20, 0x20, 0xd8</t>
  </si>
  <si>
    <t>0x18, 0x20, 0x20, 0xd8</t>
  </si>
  <si>
    <t>0xc8, 0xa8, 0x98, 0x00</t>
  </si>
  <si>
    <t>0x10, 0xee, 0x82, 0x00</t>
  </si>
  <si>
    <t>0x82, 0xee, 0x10, 0x00</t>
  </si>
  <si>
    <t>0xe8, 0x00, 0x00, 0x00</t>
  </si>
  <si>
    <t>0x7c, 0x8a, 0x92, 0x7c</t>
  </si>
  <si>
    <t>0x88, 0x84, 0xfe, 0x80</t>
  </si>
  <si>
    <t>0xc4, 0xa2, 0x92, 0x8c</t>
  </si>
  <si>
    <t>0x44, 0x82, 0x92, 0x6c</t>
  </si>
  <si>
    <t>0x18, 0x14, 0xfe, 0x10</t>
  </si>
  <si>
    <t>0x8e, 0x92, 0x92, 0x62</t>
  </si>
  <si>
    <t>0x7c, 0x92, 0x92, 0x62</t>
  </si>
  <si>
    <t>0xc2, 0x22, 0x12, 0x0e</t>
  </si>
  <si>
    <t>7</t>
  </si>
  <si>
    <t>0x6c, 0x92, 0x92, 0x6c</t>
  </si>
  <si>
    <t>0x4c, 0x92, 0x92, 0x6c</t>
  </si>
  <si>
    <t>0x80, 0x50, 0x00, 0x00</t>
  </si>
  <si>
    <t>0x50, 0x00, 0x00, 0x00</t>
  </si>
  <si>
    <t>0x20, 0x50, 0x88, 0x00</t>
  </si>
  <si>
    <t>0x88, 0x50, 0x20, 0x00</t>
  </si>
  <si>
    <t>0x50, 0x50, 0x50, 0x00</t>
  </si>
  <si>
    <t>0x04, 0xa2, 0x12, 0x0c</t>
  </si>
  <si>
    <t>0x7c, 0x82, 0x9a, 0x5c</t>
  </si>
  <si>
    <t>0xc0, 0x30, 0x08, 0x06</t>
  </si>
  <si>
    <t>0x80, 0x00, 0x00, 0x00</t>
  </si>
  <si>
    <t>0x20, 0x20, 0x20, 0x00</t>
  </si>
  <si>
    <t>0x80, 0x40, 0x00, 0x00</t>
  </si>
  <si>
    <t>0x20, 0x70, 0x20, 0x00</t>
  </si>
  <si>
    <t>0xa8, 0x60, 0x30, 0xa8</t>
  </si>
  <si>
    <t>0x82, 0x7c, 0x00, 0x00</t>
  </si>
  <si>
    <t>0x7c, 0x82, 0x00, 0x00</t>
  </si>
  <si>
    <t>0x06, 0x00, 0x00, 0x00</t>
  </si>
  <si>
    <t>0x4c, 0xb2, 0x92, 0x2c</t>
  </si>
  <si>
    <t>0x46, 0x26, 0xd0, 0xc8</t>
  </si>
  <si>
    <t>0x88, 0x54, 0xfe, 0x24</t>
  </si>
  <si>
    <t>0x44, 0xfe, 0xfe, 0x44</t>
  </si>
  <si>
    <t>0x06, 0x00, 0x06, 0x00</t>
  </si>
  <si>
    <t>0xbe, 0x00, 0x00, 0x00</t>
  </si>
  <si>
    <t>126:"00000000"}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</si>
</sst>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6" tint="0.59999389629810485"/>
      <name val="Aptos Narrow"/>
      <family val="2"/>
      <scheme val="minor"/>
    </font>
    <font>
      <sz val="11"/>
      <color theme="3" tint="0.499984740745262"/>
      <name val="Aptos Narrow"/>
      <family val="2"/>
      <scheme val="minor"/>
    </font>
    <font>
      <sz val="11"/>
      <color rgb="FF7030A0"/>
      <name val="Aptos Narrow"/>
      <family val="2"/>
      <scheme val="minor"/>
    </font>
    <font>
      <sz val="11"/>
      <color theme="2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  <font>
      <sz val="11"/>
      <color rgb="FFFF00FF"/>
      <name val="Aptos Narrow"/>
      <family val="2"/>
      <scheme val="minor"/>
    </font>
    <font>
      <sz val="11"/>
      <color rgb="FF00B0F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26"/>
      <color theme="1"/>
      <name val="Dot Matrix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1" fillId="0" borderId="9" applyFill="0" applyProtection="0">
      <alignment horizontal="center" vertical="center" shrinkToFit="1"/>
    </xf>
    <xf numFmtId="0" fontId="13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13" fillId="0" borderId="0" xfId="2"/>
    <xf numFmtId="2" fontId="0" fillId="0" borderId="0" xfId="0" applyNumberFormat="1" applyAlignment="1">
      <alignment horizontal="center"/>
    </xf>
    <xf numFmtId="49" fontId="0" fillId="0" borderId="0" xfId="0" quotePrefix="1" applyNumberFormat="1"/>
    <xf numFmtId="0" fontId="14" fillId="0" borderId="0" xfId="0" applyFont="1"/>
    <xf numFmtId="0" fontId="15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 wrapText="1"/>
    </xf>
  </cellXfs>
  <cellStyles count="3">
    <cellStyle name="Link" xfId="2" builtinId="8"/>
    <cellStyle name="QLOCKFront" xfId="1" xr:uid="{71AADDE1-C8D0-4748-90E0-CC1E31327889}"/>
    <cellStyle name="Standard" xfId="0" builtinId="0"/>
  </cellStyles>
  <dxfs count="10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107948</xdr:colOff>
      <xdr:row>0</xdr:row>
      <xdr:rowOff>247745</xdr:rowOff>
    </xdr:from>
    <xdr:ext cx="360000" cy="360000"/>
    <xdr:sp macro="" textlink="">
      <xdr:nvSpPr>
        <xdr:cNvPr id="3" name="tf0000">
          <a:extLst>
            <a:ext uri="{FF2B5EF4-FFF2-40B4-BE49-F238E27FC236}">
              <a16:creationId xmlns:a16="http://schemas.microsoft.com/office/drawing/2014/main" id="{0298C82B-5DE5-7CC7-3172-A37AA19E48D2}"/>
            </a:ext>
          </a:extLst>
        </xdr:cNvPr>
        <xdr:cNvSpPr txBox="1">
          <a:spLocks noChangeAspect="1"/>
        </xdr:cNvSpPr>
      </xdr:nvSpPr>
      <xdr:spPr>
        <a:xfrm>
          <a:off x="460373" y="247745"/>
          <a:ext cx="360000" cy="360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 anchorCtr="0">
          <a:noAutofit/>
        </a:bodyPr>
        <a:lstStyle/>
        <a:p>
          <a:endParaRPr lang="de-DE" sz="1100" kern="12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495300</xdr:colOff>
      <xdr:row>0</xdr:row>
      <xdr:rowOff>123825</xdr:rowOff>
    </xdr:from>
    <xdr:to>
      <xdr:col>21</xdr:col>
      <xdr:colOff>163189</xdr:colOff>
      <xdr:row>23</xdr:row>
      <xdr:rowOff>67828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A4C41B2E-B491-4B49-9E8F-4D56E2C597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5525" y="123825"/>
          <a:ext cx="5760714" cy="41032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10</xdr:col>
      <xdr:colOff>333376</xdr:colOff>
      <xdr:row>29</xdr:row>
      <xdr:rowOff>92276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9C028E34-61AE-4ECC-93A6-A9B562792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0725"/>
          <a:ext cx="3660776" cy="33498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47625</xdr:colOff>
      <xdr:row>3</xdr:row>
      <xdr:rowOff>140977</xdr:rowOff>
    </xdr:from>
    <xdr:to>
      <xdr:col>24</xdr:col>
      <xdr:colOff>410904</xdr:colOff>
      <xdr:row>29</xdr:row>
      <xdr:rowOff>48574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60F5436B-AA79-5D21-8AE3-B8D66BE5D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683902"/>
          <a:ext cx="6459279" cy="4612947"/>
        </a:xfrm>
        <a:prstGeom prst="rect">
          <a:avLst/>
        </a:prstGeom>
      </xdr:spPr>
    </xdr:pic>
    <xdr:clientData/>
  </xdr:twoCellAnchor>
  <xdr:twoCellAnchor editAs="oneCell">
    <xdr:from>
      <xdr:col>0</xdr:col>
      <xdr:colOff>250431</xdr:colOff>
      <xdr:row>14</xdr:row>
      <xdr:rowOff>111125</xdr:rowOff>
    </xdr:from>
    <xdr:to>
      <xdr:col>17</xdr:col>
      <xdr:colOff>2393</xdr:colOff>
      <xdr:row>31</xdr:row>
      <xdr:rowOff>10371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0E619F08-1966-452A-0E2F-79944CC63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0431" y="2644775"/>
          <a:ext cx="8410187" cy="2975821"/>
        </a:xfrm>
        <a:prstGeom prst="rect">
          <a:avLst/>
        </a:prstGeom>
      </xdr:spPr>
    </xdr:pic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FrontQlock" id="{935E6D8C-DB82-4958-B6D6-A71D6E2A46EB}"/>
</namedSheetView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B77597B-C63D-4A3A-9180-3488B8199CD6}">
  <we:reference id="wa104381504" version="1.0.0.0" store="de-DE" storeType="OMEX"/>
  <we:alternateReferences>
    <we:reference id="wa104381504" version="1.0.0.0" store="WA10438150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microsoft.com/office/2019/04/relationships/namedSheetView" Target="../namedSheetViews/namedSheetView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otmatrixtool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otmatrixtool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dotmatrixtool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59206-EC65-4F05-860B-22DF40DF40F0}">
  <dimension ref="A1:BI33"/>
  <sheetViews>
    <sheetView topLeftCell="A22" workbookViewId="0">
      <selection activeCell="W18" sqref="W18:AG18"/>
    </sheetView>
  </sheetViews>
  <sheetFormatPr baseColWidth="10" defaultColWidth="4.08984375" defaultRowHeight="20" customHeight="1"/>
  <cols>
    <col min="1" max="17" width="4.26953125" customWidth="1"/>
    <col min="23" max="33" width="4.08984375" style="1"/>
    <col min="39" max="39" width="4.36328125" customWidth="1"/>
  </cols>
  <sheetData>
    <row r="1" spans="1:38" ht="20" customHeight="1">
      <c r="A1" t="s">
        <v>2</v>
      </c>
      <c r="B1" t="s">
        <v>3</v>
      </c>
    </row>
    <row r="2" spans="1:38" ht="20" customHeight="1">
      <c r="A2" s="2">
        <v>16</v>
      </c>
      <c r="B2" s="2">
        <v>16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38" ht="20" customHeight="1" thickBot="1">
      <c r="A3" s="2"/>
      <c r="B3" s="3">
        <v>0</v>
      </c>
      <c r="C3" s="3">
        <f>B3+1</f>
        <v>1</v>
      </c>
      <c r="D3" s="3">
        <f t="shared" ref="D3:Q3" si="0">C3+1</f>
        <v>2</v>
      </c>
      <c r="E3" s="3">
        <f t="shared" si="0"/>
        <v>3</v>
      </c>
      <c r="F3" s="3">
        <f t="shared" si="0"/>
        <v>4</v>
      </c>
      <c r="G3" s="3">
        <f t="shared" si="0"/>
        <v>5</v>
      </c>
      <c r="H3" s="3">
        <f t="shared" si="0"/>
        <v>6</v>
      </c>
      <c r="I3" s="3">
        <f t="shared" si="0"/>
        <v>7</v>
      </c>
      <c r="J3" s="3">
        <f t="shared" si="0"/>
        <v>8</v>
      </c>
      <c r="K3" s="3">
        <f t="shared" si="0"/>
        <v>9</v>
      </c>
      <c r="L3" s="3">
        <f t="shared" si="0"/>
        <v>10</v>
      </c>
      <c r="M3" s="3">
        <f t="shared" si="0"/>
        <v>11</v>
      </c>
      <c r="N3" s="3">
        <f t="shared" si="0"/>
        <v>12</v>
      </c>
      <c r="O3" s="3">
        <f t="shared" si="0"/>
        <v>13</v>
      </c>
      <c r="P3" s="3">
        <f t="shared" si="0"/>
        <v>14</v>
      </c>
      <c r="Q3" s="3">
        <f t="shared" si="0"/>
        <v>15</v>
      </c>
      <c r="R3" s="2" t="s">
        <v>31</v>
      </c>
      <c r="W3" s="46" t="s">
        <v>29</v>
      </c>
      <c r="X3" s="46"/>
      <c r="Y3" s="46"/>
      <c r="Z3" s="46"/>
      <c r="AA3" s="46"/>
      <c r="AB3" s="46"/>
      <c r="AC3" s="46"/>
      <c r="AD3" s="46"/>
      <c r="AE3" s="46"/>
      <c r="AF3" s="46"/>
      <c r="AG3" s="46"/>
    </row>
    <row r="4" spans="1:38" ht="20" customHeight="1" thickBot="1">
      <c r="A4" s="3">
        <v>0</v>
      </c>
      <c r="B4" s="4">
        <f t="shared" ref="B4:B19" si="1">IF(B$20=0,DIMY*B$3+$A4,"--")</f>
        <v>0</v>
      </c>
      <c r="C4" s="5">
        <f>IF(C$20=0,DIMY*C$3+$A4,B19+DIMY)</f>
        <v>31</v>
      </c>
      <c r="D4" s="5">
        <f t="shared" ref="D4:D19" si="2">IF(D$20=0,DIMY*D$3+$A4,"--")</f>
        <v>32</v>
      </c>
      <c r="E4" s="5">
        <f>IF(E$20=0,DIMY*E$3+$A4,D19+DIMY)</f>
        <v>63</v>
      </c>
      <c r="F4" s="5">
        <f t="shared" ref="F4:F19" si="3">IF(F$20=0,DIMY*F$3+$A4,"--")</f>
        <v>64</v>
      </c>
      <c r="G4" s="5">
        <f>IF(G$20=0,DIMY*G$3+$A4,F19+DIMY)</f>
        <v>95</v>
      </c>
      <c r="H4" s="5">
        <f t="shared" ref="H4:H19" si="4">IF(H$20=0,DIMY*H$3+$A4,"--")</f>
        <v>96</v>
      </c>
      <c r="I4" s="5">
        <f>IF(I$20=0,DIMY*I$3+$A4,H19+DIMY)</f>
        <v>127</v>
      </c>
      <c r="J4" s="5">
        <f t="shared" ref="J4:J19" si="5">IF(J$20=0,DIMY*J$3+$A4,"--")</f>
        <v>128</v>
      </c>
      <c r="K4" s="5">
        <f>IF(K$20=0,DIMY*K$3+$A4,J19+DIMY)</f>
        <v>159</v>
      </c>
      <c r="L4" s="5">
        <f t="shared" ref="L4:L19" si="6">IF(L$20=0,DIMY*L$3+$A4,"--")</f>
        <v>160</v>
      </c>
      <c r="M4" s="5">
        <f>IF(M$20=0,DIMY*M$3+$A4,L19+DIMY)</f>
        <v>191</v>
      </c>
      <c r="N4" s="5">
        <f t="shared" ref="N4:N19" si="7">IF(N$20=0,DIMY*N$3+$A4,"--")</f>
        <v>192</v>
      </c>
      <c r="O4" s="5">
        <f>IF(O$20=0,DIMY*O$3+$A4,N19+DIMY)</f>
        <v>223</v>
      </c>
      <c r="P4" s="5">
        <f t="shared" ref="P4:P19" si="8">IF(P$20=0,DIMY*P$3+$A4,"--")</f>
        <v>224</v>
      </c>
      <c r="Q4" s="6">
        <f>IF(Q$20=0,DIMY*Q$3+$A4,P19+DIMY)</f>
        <v>255</v>
      </c>
      <c r="R4" s="2">
        <f t="shared" ref="R4:R19" si="9" xml:space="preserve"> MOD(A4, 2)</f>
        <v>0</v>
      </c>
      <c r="V4" s="2"/>
      <c r="W4" s="2">
        <v>0</v>
      </c>
      <c r="X4" s="2">
        <v>1</v>
      </c>
      <c r="Y4" s="2">
        <v>2</v>
      </c>
      <c r="Z4" s="2">
        <v>3</v>
      </c>
      <c r="AA4" s="2">
        <v>4</v>
      </c>
      <c r="AB4" s="2">
        <v>5</v>
      </c>
      <c r="AC4" s="2">
        <v>6</v>
      </c>
      <c r="AD4" s="2">
        <v>7</v>
      </c>
      <c r="AE4" s="2">
        <v>8</v>
      </c>
      <c r="AF4" s="2">
        <v>9</v>
      </c>
      <c r="AG4" s="2">
        <v>10</v>
      </c>
    </row>
    <row r="5" spans="1:38" ht="20" customHeight="1">
      <c r="A5" s="3">
        <f>A4+1</f>
        <v>1</v>
      </c>
      <c r="B5" s="7">
        <f t="shared" si="1"/>
        <v>1</v>
      </c>
      <c r="C5" s="2">
        <f t="shared" ref="C5:C19" si="10">IF(C$20=0,DIMY*C$3+$A5,C4-1)</f>
        <v>30</v>
      </c>
      <c r="D5" s="2">
        <f t="shared" si="2"/>
        <v>33</v>
      </c>
      <c r="E5" s="2">
        <f t="shared" ref="E5:E19" si="11">IF(E$20=0,DIMY*E$3+$A5,E4-1)</f>
        <v>62</v>
      </c>
      <c r="F5" s="2">
        <f t="shared" si="3"/>
        <v>65</v>
      </c>
      <c r="G5" s="2">
        <f t="shared" ref="G5:G19" si="12">IF(G$20=0,DIMY*G$3+$A5,G4-1)</f>
        <v>94</v>
      </c>
      <c r="H5" s="2">
        <f t="shared" si="4"/>
        <v>97</v>
      </c>
      <c r="I5" s="2">
        <f t="shared" ref="I5:I19" si="13">IF(I$20=0,DIMY*I$3+$A5,I4-1)</f>
        <v>126</v>
      </c>
      <c r="J5" s="2">
        <f t="shared" si="5"/>
        <v>129</v>
      </c>
      <c r="K5" s="2">
        <f t="shared" ref="K5:K19" si="14">IF(K$20=0,DIMY*K$3+$A5,K4-1)</f>
        <v>158</v>
      </c>
      <c r="L5" s="2">
        <f t="shared" si="6"/>
        <v>161</v>
      </c>
      <c r="M5" s="2">
        <f t="shared" ref="M5:M19" si="15">IF(M$20=0,DIMY*M$3+$A5,M4-1)</f>
        <v>190</v>
      </c>
      <c r="N5" s="2">
        <f t="shared" si="7"/>
        <v>193</v>
      </c>
      <c r="O5" s="2">
        <f t="shared" ref="O5:O19" si="16">IF(O$20=0,DIMY*O$3+$A5,O4-1)</f>
        <v>222</v>
      </c>
      <c r="P5" s="2">
        <f t="shared" si="8"/>
        <v>225</v>
      </c>
      <c r="Q5" s="8">
        <f t="shared" ref="Q5:Q19" si="17">IF(Q$20=0,DIMY*Q$3+$A5,Q4-1)</f>
        <v>254</v>
      </c>
      <c r="R5" s="2">
        <f t="shared" si="9"/>
        <v>1</v>
      </c>
      <c r="V5" s="2">
        <v>0</v>
      </c>
      <c r="W5" s="4" t="s">
        <v>4</v>
      </c>
      <c r="X5" s="5" t="s">
        <v>5</v>
      </c>
      <c r="Y5" s="5" t="s">
        <v>6</v>
      </c>
      <c r="Z5" s="5" t="s">
        <v>7</v>
      </c>
      <c r="AA5" s="5" t="s">
        <v>5</v>
      </c>
      <c r="AB5" s="5" t="s">
        <v>8</v>
      </c>
      <c r="AC5" s="5" t="s">
        <v>9</v>
      </c>
      <c r="AD5" s="5" t="s">
        <v>10</v>
      </c>
      <c r="AE5" s="5" t="s">
        <v>11</v>
      </c>
      <c r="AF5" s="5" t="s">
        <v>12</v>
      </c>
      <c r="AG5" s="6" t="s">
        <v>10</v>
      </c>
    </row>
    <row r="6" spans="1:38" ht="20" customHeight="1">
      <c r="A6" s="3">
        <f t="shared" ref="A6:A19" si="18">A5+1</f>
        <v>2</v>
      </c>
      <c r="B6" s="7">
        <f t="shared" si="1"/>
        <v>2</v>
      </c>
      <c r="C6" s="2">
        <f t="shared" si="10"/>
        <v>29</v>
      </c>
      <c r="D6" s="2">
        <f t="shared" si="2"/>
        <v>34</v>
      </c>
      <c r="E6" s="2">
        <f t="shared" si="11"/>
        <v>61</v>
      </c>
      <c r="F6" s="2">
        <f t="shared" si="3"/>
        <v>66</v>
      </c>
      <c r="G6" s="2">
        <f t="shared" si="12"/>
        <v>93</v>
      </c>
      <c r="H6" s="2">
        <f t="shared" si="4"/>
        <v>98</v>
      </c>
      <c r="I6" s="2">
        <f t="shared" si="13"/>
        <v>125</v>
      </c>
      <c r="J6" s="2">
        <f t="shared" si="5"/>
        <v>130</v>
      </c>
      <c r="K6" s="2">
        <f t="shared" si="14"/>
        <v>157</v>
      </c>
      <c r="L6" s="2">
        <f t="shared" si="6"/>
        <v>162</v>
      </c>
      <c r="M6" s="2">
        <f t="shared" si="15"/>
        <v>189</v>
      </c>
      <c r="N6" s="2">
        <f t="shared" si="7"/>
        <v>194</v>
      </c>
      <c r="O6" s="2">
        <f t="shared" si="16"/>
        <v>221</v>
      </c>
      <c r="P6" s="2">
        <f t="shared" si="8"/>
        <v>226</v>
      </c>
      <c r="Q6" s="8">
        <f t="shared" si="17"/>
        <v>253</v>
      </c>
      <c r="R6" s="2">
        <f t="shared" si="9"/>
        <v>0</v>
      </c>
      <c r="V6" s="2">
        <v>1</v>
      </c>
      <c r="W6" s="7" t="s">
        <v>13</v>
      </c>
      <c r="X6" s="2" t="s">
        <v>4</v>
      </c>
      <c r="Y6" s="2" t="s">
        <v>14</v>
      </c>
      <c r="Z6" s="2" t="s">
        <v>12</v>
      </c>
      <c r="AA6" s="2" t="s">
        <v>13</v>
      </c>
      <c r="AB6" s="2" t="s">
        <v>15</v>
      </c>
      <c r="AC6" s="2" t="s">
        <v>9</v>
      </c>
      <c r="AD6" s="2" t="s">
        <v>12</v>
      </c>
      <c r="AE6" s="2" t="s">
        <v>13</v>
      </c>
      <c r="AF6" s="2" t="s">
        <v>7</v>
      </c>
      <c r="AG6" s="8" t="s">
        <v>16</v>
      </c>
    </row>
    <row r="7" spans="1:38" ht="20" customHeight="1">
      <c r="A7" s="3">
        <f t="shared" si="18"/>
        <v>3</v>
      </c>
      <c r="B7" s="7">
        <f t="shared" si="1"/>
        <v>3</v>
      </c>
      <c r="C7" s="2">
        <f t="shared" si="10"/>
        <v>28</v>
      </c>
      <c r="D7" s="2">
        <f t="shared" si="2"/>
        <v>35</v>
      </c>
      <c r="E7" s="2">
        <f t="shared" si="11"/>
        <v>60</v>
      </c>
      <c r="F7" s="2">
        <f t="shared" si="3"/>
        <v>67</v>
      </c>
      <c r="G7" s="2">
        <f t="shared" si="12"/>
        <v>92</v>
      </c>
      <c r="H7" s="2">
        <f t="shared" si="4"/>
        <v>99</v>
      </c>
      <c r="I7" s="2">
        <f t="shared" si="13"/>
        <v>124</v>
      </c>
      <c r="J7" s="2">
        <f t="shared" si="5"/>
        <v>131</v>
      </c>
      <c r="K7" s="2">
        <f t="shared" si="14"/>
        <v>156</v>
      </c>
      <c r="L7" s="2">
        <f t="shared" si="6"/>
        <v>163</v>
      </c>
      <c r="M7" s="2">
        <f t="shared" si="15"/>
        <v>188</v>
      </c>
      <c r="N7" s="2">
        <f t="shared" si="7"/>
        <v>195</v>
      </c>
      <c r="O7" s="2">
        <f t="shared" si="16"/>
        <v>220</v>
      </c>
      <c r="P7" s="2">
        <f t="shared" si="8"/>
        <v>227</v>
      </c>
      <c r="Q7" s="8">
        <f t="shared" si="17"/>
        <v>252</v>
      </c>
      <c r="R7" s="2">
        <f t="shared" si="9"/>
        <v>1</v>
      </c>
      <c r="V7" s="2">
        <v>2</v>
      </c>
      <c r="W7" s="7" t="s">
        <v>17</v>
      </c>
      <c r="X7" s="2" t="s">
        <v>18</v>
      </c>
      <c r="Y7" s="2" t="s">
        <v>4</v>
      </c>
      <c r="Z7" s="2" t="s">
        <v>7</v>
      </c>
      <c r="AA7" s="2" t="s">
        <v>19</v>
      </c>
      <c r="AB7" s="2" t="s">
        <v>7</v>
      </c>
      <c r="AC7" s="2" t="s">
        <v>4</v>
      </c>
      <c r="AD7" s="2" t="s">
        <v>18</v>
      </c>
      <c r="AE7" s="2" t="s">
        <v>8</v>
      </c>
      <c r="AF7" s="2" t="s">
        <v>4</v>
      </c>
      <c r="AG7" s="8" t="s">
        <v>20</v>
      </c>
      <c r="AJ7" s="2" t="s">
        <v>1</v>
      </c>
      <c r="AL7" s="2">
        <f>COLUMNS(TEXT)</f>
        <v>11</v>
      </c>
    </row>
    <row r="8" spans="1:38" ht="20" customHeight="1">
      <c r="A8" s="3">
        <f t="shared" si="18"/>
        <v>4</v>
      </c>
      <c r="B8" s="7">
        <f t="shared" si="1"/>
        <v>4</v>
      </c>
      <c r="C8" s="2">
        <f t="shared" si="10"/>
        <v>27</v>
      </c>
      <c r="D8" s="2">
        <f t="shared" si="2"/>
        <v>36</v>
      </c>
      <c r="E8" s="2">
        <f t="shared" si="11"/>
        <v>59</v>
      </c>
      <c r="F8" s="2">
        <f t="shared" si="3"/>
        <v>68</v>
      </c>
      <c r="G8" s="2">
        <f t="shared" si="12"/>
        <v>91</v>
      </c>
      <c r="H8" s="2">
        <f t="shared" si="4"/>
        <v>100</v>
      </c>
      <c r="I8" s="2">
        <f t="shared" si="13"/>
        <v>123</v>
      </c>
      <c r="J8" s="2">
        <f t="shared" si="5"/>
        <v>132</v>
      </c>
      <c r="K8" s="2">
        <f t="shared" si="14"/>
        <v>155</v>
      </c>
      <c r="L8" s="2">
        <f t="shared" si="6"/>
        <v>164</v>
      </c>
      <c r="M8" s="2">
        <f t="shared" si="15"/>
        <v>187</v>
      </c>
      <c r="N8" s="2">
        <f t="shared" si="7"/>
        <v>196</v>
      </c>
      <c r="O8" s="2">
        <f t="shared" si="16"/>
        <v>219</v>
      </c>
      <c r="P8" s="2">
        <f t="shared" si="8"/>
        <v>228</v>
      </c>
      <c r="Q8" s="8">
        <f t="shared" si="17"/>
        <v>251</v>
      </c>
      <c r="R8" s="2">
        <f t="shared" si="9"/>
        <v>0</v>
      </c>
      <c r="V8" s="2">
        <v>3</v>
      </c>
      <c r="W8" s="7" t="s">
        <v>19</v>
      </c>
      <c r="X8" s="2" t="s">
        <v>21</v>
      </c>
      <c r="Y8" s="2" t="s">
        <v>18</v>
      </c>
      <c r="Z8" s="2" t="s">
        <v>10</v>
      </c>
      <c r="AA8" s="2" t="s">
        <v>22</v>
      </c>
      <c r="AB8" s="2" t="s">
        <v>12</v>
      </c>
      <c r="AC8" s="2" t="s">
        <v>6</v>
      </c>
      <c r="AD8" s="2" t="s">
        <v>12</v>
      </c>
      <c r="AE8" s="2" t="s">
        <v>9</v>
      </c>
      <c r="AF8" s="2" t="s">
        <v>23</v>
      </c>
      <c r="AG8" s="8" t="s">
        <v>14</v>
      </c>
      <c r="AJ8" s="2" t="s">
        <v>0</v>
      </c>
      <c r="AL8" s="2">
        <f>ROWS(TEXT)</f>
        <v>10</v>
      </c>
    </row>
    <row r="9" spans="1:38" ht="20" customHeight="1">
      <c r="A9" s="3">
        <f t="shared" si="18"/>
        <v>5</v>
      </c>
      <c r="B9" s="7">
        <f t="shared" si="1"/>
        <v>5</v>
      </c>
      <c r="C9" s="2">
        <f t="shared" si="10"/>
        <v>26</v>
      </c>
      <c r="D9" s="2">
        <f t="shared" si="2"/>
        <v>37</v>
      </c>
      <c r="E9" s="2">
        <f t="shared" si="11"/>
        <v>58</v>
      </c>
      <c r="F9" s="2">
        <f t="shared" si="3"/>
        <v>69</v>
      </c>
      <c r="G9" s="2">
        <f t="shared" si="12"/>
        <v>90</v>
      </c>
      <c r="H9" s="2">
        <f t="shared" si="4"/>
        <v>101</v>
      </c>
      <c r="I9" s="2">
        <f t="shared" si="13"/>
        <v>122</v>
      </c>
      <c r="J9" s="2">
        <f t="shared" si="5"/>
        <v>133</v>
      </c>
      <c r="K9" s="2">
        <f t="shared" si="14"/>
        <v>154</v>
      </c>
      <c r="L9" s="2">
        <f t="shared" si="6"/>
        <v>165</v>
      </c>
      <c r="M9" s="2">
        <f t="shared" si="15"/>
        <v>186</v>
      </c>
      <c r="N9" s="2">
        <f t="shared" si="7"/>
        <v>197</v>
      </c>
      <c r="O9" s="2">
        <f t="shared" si="16"/>
        <v>218</v>
      </c>
      <c r="P9" s="2">
        <f t="shared" si="8"/>
        <v>229</v>
      </c>
      <c r="Q9" s="8">
        <f t="shared" si="17"/>
        <v>250</v>
      </c>
      <c r="R9" s="2">
        <f t="shared" si="9"/>
        <v>1</v>
      </c>
      <c r="V9" s="2">
        <v>4</v>
      </c>
      <c r="W9" s="7" t="s">
        <v>14</v>
      </c>
      <c r="X9" s="2" t="s">
        <v>9</v>
      </c>
      <c r="Y9" s="2" t="s">
        <v>20</v>
      </c>
      <c r="Z9" s="2" t="s">
        <v>24</v>
      </c>
      <c r="AA9" s="2" t="s">
        <v>9</v>
      </c>
      <c r="AB9" s="2" t="s">
        <v>4</v>
      </c>
      <c r="AC9" s="2" t="s">
        <v>20</v>
      </c>
      <c r="AD9" s="2" t="s">
        <v>10</v>
      </c>
      <c r="AE9" s="2" t="s">
        <v>11</v>
      </c>
      <c r="AF9" s="2" t="s">
        <v>12</v>
      </c>
      <c r="AG9" s="8" t="s">
        <v>10</v>
      </c>
    </row>
    <row r="10" spans="1:38" ht="20" customHeight="1">
      <c r="A10" s="3">
        <f t="shared" si="18"/>
        <v>6</v>
      </c>
      <c r="B10" s="7">
        <f t="shared" si="1"/>
        <v>6</v>
      </c>
      <c r="C10" s="2">
        <f t="shared" si="10"/>
        <v>25</v>
      </c>
      <c r="D10" s="2">
        <f t="shared" si="2"/>
        <v>38</v>
      </c>
      <c r="E10" s="2">
        <f t="shared" si="11"/>
        <v>57</v>
      </c>
      <c r="F10" s="2">
        <f t="shared" si="3"/>
        <v>70</v>
      </c>
      <c r="G10" s="2">
        <f t="shared" si="12"/>
        <v>89</v>
      </c>
      <c r="H10" s="2">
        <f t="shared" si="4"/>
        <v>102</v>
      </c>
      <c r="I10" s="2">
        <f t="shared" si="13"/>
        <v>121</v>
      </c>
      <c r="J10" s="2">
        <f t="shared" si="5"/>
        <v>134</v>
      </c>
      <c r="K10" s="2">
        <f t="shared" si="14"/>
        <v>153</v>
      </c>
      <c r="L10" s="2">
        <f t="shared" si="6"/>
        <v>166</v>
      </c>
      <c r="M10" s="2">
        <f t="shared" si="15"/>
        <v>185</v>
      </c>
      <c r="N10" s="2">
        <f t="shared" si="7"/>
        <v>198</v>
      </c>
      <c r="O10" s="2">
        <f t="shared" si="16"/>
        <v>217</v>
      </c>
      <c r="P10" s="2">
        <f t="shared" si="8"/>
        <v>230</v>
      </c>
      <c r="Q10" s="8">
        <f t="shared" si="17"/>
        <v>249</v>
      </c>
      <c r="R10" s="2">
        <f t="shared" si="9"/>
        <v>0</v>
      </c>
      <c r="V10" s="2">
        <v>5</v>
      </c>
      <c r="W10" s="7" t="s">
        <v>4</v>
      </c>
      <c r="X10" s="2" t="s">
        <v>7</v>
      </c>
      <c r="Y10" s="2" t="s">
        <v>12</v>
      </c>
      <c r="Z10" s="2" t="s">
        <v>5</v>
      </c>
      <c r="AA10" s="2" t="s">
        <v>25</v>
      </c>
      <c r="AB10" s="2" t="s">
        <v>9</v>
      </c>
      <c r="AC10" s="2" t="s">
        <v>26</v>
      </c>
      <c r="AD10" s="2" t="s">
        <v>13</v>
      </c>
      <c r="AE10" s="2" t="s">
        <v>15</v>
      </c>
      <c r="AF10" s="2" t="s">
        <v>4</v>
      </c>
      <c r="AG10" s="8" t="s">
        <v>7</v>
      </c>
    </row>
    <row r="11" spans="1:38" ht="20" customHeight="1">
      <c r="A11" s="3">
        <f t="shared" si="18"/>
        <v>7</v>
      </c>
      <c r="B11" s="7">
        <f t="shared" si="1"/>
        <v>7</v>
      </c>
      <c r="C11" s="2">
        <f t="shared" si="10"/>
        <v>24</v>
      </c>
      <c r="D11" s="2">
        <f t="shared" si="2"/>
        <v>39</v>
      </c>
      <c r="E11" s="2">
        <f t="shared" si="11"/>
        <v>56</v>
      </c>
      <c r="F11" s="2">
        <f t="shared" si="3"/>
        <v>71</v>
      </c>
      <c r="G11" s="2">
        <f t="shared" si="12"/>
        <v>88</v>
      </c>
      <c r="H11" s="2">
        <f t="shared" si="4"/>
        <v>103</v>
      </c>
      <c r="I11" s="2">
        <f t="shared" si="13"/>
        <v>120</v>
      </c>
      <c r="J11" s="2">
        <f t="shared" si="5"/>
        <v>135</v>
      </c>
      <c r="K11" s="2">
        <f t="shared" si="14"/>
        <v>152</v>
      </c>
      <c r="L11" s="2">
        <f t="shared" si="6"/>
        <v>167</v>
      </c>
      <c r="M11" s="2">
        <f t="shared" si="15"/>
        <v>184</v>
      </c>
      <c r="N11" s="2">
        <f t="shared" si="7"/>
        <v>199</v>
      </c>
      <c r="O11" s="2">
        <f t="shared" si="16"/>
        <v>216</v>
      </c>
      <c r="P11" s="2">
        <f t="shared" si="8"/>
        <v>231</v>
      </c>
      <c r="Q11" s="8">
        <f t="shared" si="17"/>
        <v>248</v>
      </c>
      <c r="R11" s="2">
        <f t="shared" si="9"/>
        <v>1</v>
      </c>
      <c r="V11" s="2">
        <v>6</v>
      </c>
      <c r="W11" s="7" t="s">
        <v>17</v>
      </c>
      <c r="X11" s="2" t="s">
        <v>18</v>
      </c>
      <c r="Y11" s="2" t="s">
        <v>4</v>
      </c>
      <c r="Z11" s="2" t="s">
        <v>7</v>
      </c>
      <c r="AA11" s="2" t="s">
        <v>7</v>
      </c>
      <c r="AB11" s="2" t="s">
        <v>27</v>
      </c>
      <c r="AC11" s="2" t="s">
        <v>26</v>
      </c>
      <c r="AD11" s="2" t="s">
        <v>19</v>
      </c>
      <c r="AE11" s="2" t="s">
        <v>7</v>
      </c>
      <c r="AF11" s="2" t="s">
        <v>4</v>
      </c>
      <c r="AG11" s="8" t="s">
        <v>18</v>
      </c>
    </row>
    <row r="12" spans="1:38" ht="20" customHeight="1">
      <c r="A12" s="3">
        <f t="shared" si="18"/>
        <v>8</v>
      </c>
      <c r="B12" s="7">
        <f t="shared" si="1"/>
        <v>8</v>
      </c>
      <c r="C12" s="2">
        <f t="shared" si="10"/>
        <v>23</v>
      </c>
      <c r="D12" s="2">
        <f t="shared" si="2"/>
        <v>40</v>
      </c>
      <c r="E12" s="2">
        <f t="shared" si="11"/>
        <v>55</v>
      </c>
      <c r="F12" s="2">
        <f t="shared" si="3"/>
        <v>72</v>
      </c>
      <c r="G12" s="2">
        <f t="shared" si="12"/>
        <v>87</v>
      </c>
      <c r="H12" s="2">
        <f t="shared" si="4"/>
        <v>104</v>
      </c>
      <c r="I12" s="2">
        <f t="shared" si="13"/>
        <v>119</v>
      </c>
      <c r="J12" s="2">
        <f t="shared" si="5"/>
        <v>136</v>
      </c>
      <c r="K12" s="2">
        <f t="shared" si="14"/>
        <v>151</v>
      </c>
      <c r="L12" s="2">
        <f t="shared" si="6"/>
        <v>168</v>
      </c>
      <c r="M12" s="2">
        <f t="shared" si="15"/>
        <v>183</v>
      </c>
      <c r="N12" s="2">
        <f t="shared" si="7"/>
        <v>200</v>
      </c>
      <c r="O12" s="2">
        <f t="shared" si="16"/>
        <v>215</v>
      </c>
      <c r="P12" s="2">
        <f t="shared" si="8"/>
        <v>232</v>
      </c>
      <c r="Q12" s="8">
        <f t="shared" si="17"/>
        <v>247</v>
      </c>
      <c r="R12" s="2">
        <f t="shared" si="9"/>
        <v>0</v>
      </c>
      <c r="V12" s="2">
        <v>7</v>
      </c>
      <c r="W12" s="7" t="s">
        <v>5</v>
      </c>
      <c r="X12" s="2" t="s">
        <v>4</v>
      </c>
      <c r="Y12" s="2" t="s">
        <v>23</v>
      </c>
      <c r="Z12" s="2" t="s">
        <v>14</v>
      </c>
      <c r="AA12" s="2" t="s">
        <v>5</v>
      </c>
      <c r="AB12" s="2" t="s">
        <v>12</v>
      </c>
      <c r="AC12" s="2" t="s">
        <v>20</v>
      </c>
      <c r="AD12" s="2" t="s">
        <v>9</v>
      </c>
      <c r="AE12" s="2" t="s">
        <v>23</v>
      </c>
      <c r="AF12" s="2" t="s">
        <v>14</v>
      </c>
      <c r="AG12" s="8" t="s">
        <v>8</v>
      </c>
    </row>
    <row r="13" spans="1:38" ht="20" customHeight="1">
      <c r="A13" s="3">
        <f t="shared" si="18"/>
        <v>9</v>
      </c>
      <c r="B13" s="7">
        <f t="shared" si="1"/>
        <v>9</v>
      </c>
      <c r="C13" s="2">
        <f t="shared" si="10"/>
        <v>22</v>
      </c>
      <c r="D13" s="2">
        <f t="shared" si="2"/>
        <v>41</v>
      </c>
      <c r="E13" s="2">
        <f t="shared" si="11"/>
        <v>54</v>
      </c>
      <c r="F13" s="2">
        <f t="shared" si="3"/>
        <v>73</v>
      </c>
      <c r="G13" s="2">
        <f t="shared" si="12"/>
        <v>86</v>
      </c>
      <c r="H13" s="2">
        <f t="shared" si="4"/>
        <v>105</v>
      </c>
      <c r="I13" s="2">
        <f t="shared" si="13"/>
        <v>118</v>
      </c>
      <c r="J13" s="2">
        <f t="shared" si="5"/>
        <v>137</v>
      </c>
      <c r="K13" s="2">
        <f t="shared" si="14"/>
        <v>150</v>
      </c>
      <c r="L13" s="2">
        <f t="shared" si="6"/>
        <v>169</v>
      </c>
      <c r="M13" s="2">
        <f t="shared" si="15"/>
        <v>182</v>
      </c>
      <c r="N13" s="2">
        <f t="shared" si="7"/>
        <v>201</v>
      </c>
      <c r="O13" s="2">
        <f t="shared" si="16"/>
        <v>214</v>
      </c>
      <c r="P13" s="2">
        <f t="shared" si="8"/>
        <v>233</v>
      </c>
      <c r="Q13" s="8">
        <f t="shared" si="17"/>
        <v>246</v>
      </c>
      <c r="R13" s="2">
        <f t="shared" si="9"/>
        <v>1</v>
      </c>
      <c r="V13" s="2">
        <v>8</v>
      </c>
      <c r="W13" s="7" t="s">
        <v>5</v>
      </c>
      <c r="X13" s="2" t="s">
        <v>7</v>
      </c>
      <c r="Y13" s="2" t="s">
        <v>4</v>
      </c>
      <c r="Z13" s="2" t="s">
        <v>24</v>
      </c>
      <c r="AA13" s="2" t="s">
        <v>4</v>
      </c>
      <c r="AB13" s="2" t="s">
        <v>12</v>
      </c>
      <c r="AC13" s="2" t="s">
        <v>13</v>
      </c>
      <c r="AD13" s="2" t="s">
        <v>15</v>
      </c>
      <c r="AE13" s="2" t="s">
        <v>28</v>
      </c>
      <c r="AF13" s="2" t="s">
        <v>20</v>
      </c>
      <c r="AG13" s="8" t="s">
        <v>10</v>
      </c>
    </row>
    <row r="14" spans="1:38" ht="20" customHeight="1" thickBot="1">
      <c r="A14" s="3">
        <f t="shared" si="18"/>
        <v>10</v>
      </c>
      <c r="B14" s="7">
        <f t="shared" si="1"/>
        <v>10</v>
      </c>
      <c r="C14" s="2">
        <f t="shared" si="10"/>
        <v>21</v>
      </c>
      <c r="D14" s="2">
        <f t="shared" si="2"/>
        <v>42</v>
      </c>
      <c r="E14" s="2">
        <f t="shared" si="11"/>
        <v>53</v>
      </c>
      <c r="F14" s="2">
        <f t="shared" si="3"/>
        <v>74</v>
      </c>
      <c r="G14" s="2">
        <f t="shared" si="12"/>
        <v>85</v>
      </c>
      <c r="H14" s="2">
        <f t="shared" si="4"/>
        <v>106</v>
      </c>
      <c r="I14" s="2">
        <f t="shared" si="13"/>
        <v>117</v>
      </c>
      <c r="J14" s="2">
        <f t="shared" si="5"/>
        <v>138</v>
      </c>
      <c r="K14" s="2">
        <f t="shared" si="14"/>
        <v>149</v>
      </c>
      <c r="L14" s="2">
        <f t="shared" si="6"/>
        <v>170</v>
      </c>
      <c r="M14" s="2">
        <f t="shared" si="15"/>
        <v>181</v>
      </c>
      <c r="N14" s="2">
        <f t="shared" si="7"/>
        <v>202</v>
      </c>
      <c r="O14" s="2">
        <f t="shared" si="16"/>
        <v>213</v>
      </c>
      <c r="P14" s="2">
        <f t="shared" si="8"/>
        <v>234</v>
      </c>
      <c r="Q14" s="8">
        <f t="shared" si="17"/>
        <v>245</v>
      </c>
      <c r="R14" s="2">
        <f t="shared" si="9"/>
        <v>0</v>
      </c>
      <c r="V14" s="2">
        <v>9</v>
      </c>
      <c r="W14" s="9" t="s">
        <v>13</v>
      </c>
      <c r="X14" s="10" t="s">
        <v>4</v>
      </c>
      <c r="Y14" s="10" t="s">
        <v>14</v>
      </c>
      <c r="Z14" s="10" t="s">
        <v>12</v>
      </c>
      <c r="AA14" s="10" t="s">
        <v>4</v>
      </c>
      <c r="AB14" s="10" t="s">
        <v>22</v>
      </c>
      <c r="AC14" s="10" t="s">
        <v>12</v>
      </c>
      <c r="AD14" s="10" t="s">
        <v>6</v>
      </c>
      <c r="AE14" s="10" t="s">
        <v>22</v>
      </c>
      <c r="AF14" s="10" t="s">
        <v>14</v>
      </c>
      <c r="AG14" s="11" t="s">
        <v>18</v>
      </c>
    </row>
    <row r="15" spans="1:38" ht="20" customHeight="1">
      <c r="A15" s="3">
        <f t="shared" si="18"/>
        <v>11</v>
      </c>
      <c r="B15" s="7">
        <f t="shared" si="1"/>
        <v>11</v>
      </c>
      <c r="C15" s="2">
        <f t="shared" si="10"/>
        <v>20</v>
      </c>
      <c r="D15" s="2">
        <f t="shared" si="2"/>
        <v>43</v>
      </c>
      <c r="E15" s="2">
        <f t="shared" si="11"/>
        <v>52</v>
      </c>
      <c r="F15" s="2">
        <f t="shared" si="3"/>
        <v>75</v>
      </c>
      <c r="G15" s="2">
        <f t="shared" si="12"/>
        <v>84</v>
      </c>
      <c r="H15" s="2">
        <f t="shared" si="4"/>
        <v>107</v>
      </c>
      <c r="I15" s="2">
        <f t="shared" si="13"/>
        <v>116</v>
      </c>
      <c r="J15" s="2">
        <f t="shared" si="5"/>
        <v>139</v>
      </c>
      <c r="K15" s="2">
        <f t="shared" si="14"/>
        <v>148</v>
      </c>
      <c r="L15" s="2">
        <f t="shared" si="6"/>
        <v>171</v>
      </c>
      <c r="M15" s="2">
        <f t="shared" si="15"/>
        <v>180</v>
      </c>
      <c r="N15" s="2">
        <f t="shared" si="7"/>
        <v>203</v>
      </c>
      <c r="O15" s="2">
        <f t="shared" si="16"/>
        <v>212</v>
      </c>
      <c r="P15" s="2">
        <f t="shared" si="8"/>
        <v>235</v>
      </c>
      <c r="Q15" s="8">
        <f t="shared" si="17"/>
        <v>244</v>
      </c>
      <c r="R15" s="2">
        <f t="shared" si="9"/>
        <v>1</v>
      </c>
    </row>
    <row r="16" spans="1:38" ht="20" customHeight="1">
      <c r="A16" s="3">
        <f t="shared" si="18"/>
        <v>12</v>
      </c>
      <c r="B16" s="7">
        <f t="shared" si="1"/>
        <v>12</v>
      </c>
      <c r="C16" s="2">
        <f t="shared" si="10"/>
        <v>19</v>
      </c>
      <c r="D16" s="2">
        <f t="shared" si="2"/>
        <v>44</v>
      </c>
      <c r="E16" s="2">
        <f t="shared" si="11"/>
        <v>51</v>
      </c>
      <c r="F16" s="2">
        <f t="shared" si="3"/>
        <v>76</v>
      </c>
      <c r="G16" s="2">
        <f t="shared" si="12"/>
        <v>83</v>
      </c>
      <c r="H16" s="2">
        <f t="shared" si="4"/>
        <v>108</v>
      </c>
      <c r="I16" s="2">
        <f t="shared" si="13"/>
        <v>115</v>
      </c>
      <c r="J16" s="2">
        <f t="shared" si="5"/>
        <v>140</v>
      </c>
      <c r="K16" s="2">
        <f t="shared" si="14"/>
        <v>147</v>
      </c>
      <c r="L16" s="2">
        <f t="shared" si="6"/>
        <v>172</v>
      </c>
      <c r="M16" s="2">
        <f t="shared" si="15"/>
        <v>179</v>
      </c>
      <c r="N16" s="2">
        <f t="shared" si="7"/>
        <v>204</v>
      </c>
      <c r="O16" s="2">
        <f t="shared" si="16"/>
        <v>211</v>
      </c>
      <c r="P16" s="2">
        <f t="shared" si="8"/>
        <v>236</v>
      </c>
      <c r="Q16" s="8">
        <f t="shared" si="17"/>
        <v>243</v>
      </c>
      <c r="R16" s="2">
        <f t="shared" si="9"/>
        <v>0</v>
      </c>
      <c r="V16" s="2" t="s">
        <v>33</v>
      </c>
      <c r="X16" s="1" t="s">
        <v>25</v>
      </c>
      <c r="Y16" s="1">
        <v>3</v>
      </c>
    </row>
    <row r="17" spans="1:61" ht="20" customHeight="1">
      <c r="A17" s="3">
        <f t="shared" si="18"/>
        <v>13</v>
      </c>
      <c r="B17" s="7">
        <f t="shared" si="1"/>
        <v>13</v>
      </c>
      <c r="C17" s="2">
        <f t="shared" si="10"/>
        <v>18</v>
      </c>
      <c r="D17" s="2">
        <f t="shared" si="2"/>
        <v>45</v>
      </c>
      <c r="E17" s="2">
        <f t="shared" si="11"/>
        <v>50</v>
      </c>
      <c r="F17" s="2">
        <f t="shared" si="3"/>
        <v>77</v>
      </c>
      <c r="G17" s="2">
        <f t="shared" si="12"/>
        <v>82</v>
      </c>
      <c r="H17" s="2">
        <f t="shared" si="4"/>
        <v>109</v>
      </c>
      <c r="I17" s="2">
        <f t="shared" si="13"/>
        <v>114</v>
      </c>
      <c r="J17" s="2">
        <f t="shared" si="5"/>
        <v>141</v>
      </c>
      <c r="K17" s="2">
        <f t="shared" si="14"/>
        <v>146</v>
      </c>
      <c r="L17" s="2">
        <f t="shared" si="6"/>
        <v>173</v>
      </c>
      <c r="M17" s="2">
        <f t="shared" si="15"/>
        <v>178</v>
      </c>
      <c r="N17" s="2">
        <f t="shared" si="7"/>
        <v>205</v>
      </c>
      <c r="O17" s="2">
        <f t="shared" si="16"/>
        <v>210</v>
      </c>
      <c r="P17" s="2">
        <f t="shared" si="8"/>
        <v>237</v>
      </c>
      <c r="Q17" s="8">
        <f t="shared" si="17"/>
        <v>242</v>
      </c>
      <c r="R17" s="2">
        <f t="shared" si="9"/>
        <v>1</v>
      </c>
      <c r="V17" s="2"/>
      <c r="X17" s="1" t="s">
        <v>34</v>
      </c>
      <c r="Y17" s="1">
        <v>4</v>
      </c>
    </row>
    <row r="18" spans="1:61" ht="20" customHeight="1" thickBot="1">
      <c r="A18" s="3">
        <f t="shared" si="18"/>
        <v>14</v>
      </c>
      <c r="B18" s="7">
        <f t="shared" si="1"/>
        <v>14</v>
      </c>
      <c r="C18" s="2">
        <f t="shared" si="10"/>
        <v>17</v>
      </c>
      <c r="D18" s="2">
        <f t="shared" si="2"/>
        <v>46</v>
      </c>
      <c r="E18" s="2">
        <f t="shared" si="11"/>
        <v>49</v>
      </c>
      <c r="F18" s="2">
        <f t="shared" si="3"/>
        <v>78</v>
      </c>
      <c r="G18" s="2">
        <f t="shared" si="12"/>
        <v>81</v>
      </c>
      <c r="H18" s="2">
        <f t="shared" si="4"/>
        <v>110</v>
      </c>
      <c r="I18" s="2">
        <f t="shared" si="13"/>
        <v>113</v>
      </c>
      <c r="J18" s="2">
        <f t="shared" si="5"/>
        <v>142</v>
      </c>
      <c r="K18" s="2">
        <f t="shared" si="14"/>
        <v>145</v>
      </c>
      <c r="L18" s="2">
        <f t="shared" si="6"/>
        <v>174</v>
      </c>
      <c r="M18" s="2">
        <f t="shared" si="15"/>
        <v>177</v>
      </c>
      <c r="N18" s="2">
        <f t="shared" si="7"/>
        <v>206</v>
      </c>
      <c r="O18" s="2">
        <f t="shared" si="16"/>
        <v>209</v>
      </c>
      <c r="P18" s="2">
        <f t="shared" si="8"/>
        <v>238</v>
      </c>
      <c r="Q18" s="8">
        <f t="shared" si="17"/>
        <v>241</v>
      </c>
      <c r="R18" s="2">
        <f t="shared" si="9"/>
        <v>0</v>
      </c>
      <c r="W18" s="46" t="s">
        <v>30</v>
      </c>
      <c r="X18" s="46"/>
      <c r="Y18" s="46"/>
      <c r="Z18" s="46"/>
      <c r="AA18" s="46"/>
      <c r="AB18" s="46"/>
      <c r="AC18" s="46"/>
      <c r="AD18" s="46"/>
      <c r="AE18" s="46"/>
      <c r="AF18" s="46"/>
      <c r="AG18" s="46"/>
    </row>
    <row r="19" spans="1:61" ht="20" customHeight="1" thickBot="1">
      <c r="A19" s="3">
        <f t="shared" si="18"/>
        <v>15</v>
      </c>
      <c r="B19" s="9">
        <f t="shared" si="1"/>
        <v>15</v>
      </c>
      <c r="C19" s="10">
        <f t="shared" si="10"/>
        <v>16</v>
      </c>
      <c r="D19" s="10">
        <f t="shared" si="2"/>
        <v>47</v>
      </c>
      <c r="E19" s="10">
        <f t="shared" si="11"/>
        <v>48</v>
      </c>
      <c r="F19" s="10">
        <f t="shared" si="3"/>
        <v>79</v>
      </c>
      <c r="G19" s="10">
        <f t="shared" si="12"/>
        <v>80</v>
      </c>
      <c r="H19" s="10">
        <f t="shared" si="4"/>
        <v>111</v>
      </c>
      <c r="I19" s="10">
        <f t="shared" si="13"/>
        <v>112</v>
      </c>
      <c r="J19" s="10">
        <f t="shared" si="5"/>
        <v>143</v>
      </c>
      <c r="K19" s="10">
        <f t="shared" si="14"/>
        <v>144</v>
      </c>
      <c r="L19" s="10">
        <f t="shared" si="6"/>
        <v>175</v>
      </c>
      <c r="M19" s="10">
        <f t="shared" si="15"/>
        <v>176</v>
      </c>
      <c r="N19" s="10">
        <f t="shared" si="7"/>
        <v>207</v>
      </c>
      <c r="O19" s="10">
        <f t="shared" si="16"/>
        <v>208</v>
      </c>
      <c r="P19" s="10">
        <f t="shared" si="8"/>
        <v>239</v>
      </c>
      <c r="Q19" s="11">
        <f t="shared" si="17"/>
        <v>240</v>
      </c>
      <c r="R19" s="2">
        <f t="shared" si="9"/>
        <v>1</v>
      </c>
      <c r="V19" s="1"/>
      <c r="W19" s="12" cm="1">
        <f t="array" ref="W19">INDEX(INDEXWERTE,PosY+$V5,PosX+W$4)</f>
        <v>35</v>
      </c>
      <c r="X19" s="13" cm="1">
        <f t="array" ref="X19">INDEX(INDEXWERTE,PosY+$V5,PosX+X$4)</f>
        <v>60</v>
      </c>
      <c r="Y19" s="13" cm="1">
        <f t="array" ref="Y19">INDEX(INDEXWERTE,PosY+$V5,PosX+Y$4)</f>
        <v>67</v>
      </c>
      <c r="Z19" s="13" cm="1">
        <f t="array" ref="Z19">INDEX(INDEXWERTE,PosY+$V5,PosX+Z$4)</f>
        <v>92</v>
      </c>
      <c r="AA19" s="13" cm="1">
        <f t="array" ref="AA19">INDEX(INDEXWERTE,PosY+$V5,PosX+AA$4)</f>
        <v>99</v>
      </c>
      <c r="AB19" s="13" cm="1">
        <f t="array" ref="AB19">INDEX(INDEXWERTE,PosY+$V5,PosX+AB$4)</f>
        <v>124</v>
      </c>
      <c r="AC19" s="13" cm="1">
        <f t="array" ref="AC19">INDEX(INDEXWERTE,PosY+$V5,PosX+AC$4)</f>
        <v>131</v>
      </c>
      <c r="AD19" s="13" cm="1">
        <f t="array" ref="AD19">INDEX(INDEXWERTE,PosY+$V5,PosX+AD$4)</f>
        <v>156</v>
      </c>
      <c r="AE19" s="13" cm="1">
        <f t="array" ref="AE19">INDEX(INDEXWERTE,PosY+$V5,PosX+AE$4)</f>
        <v>163</v>
      </c>
      <c r="AF19" s="13" cm="1">
        <f t="array" ref="AF19">INDEX(INDEXWERTE,PosY+$V5,PosX+AF$4)</f>
        <v>188</v>
      </c>
      <c r="AG19" s="14" cm="1">
        <f t="array" ref="AG19">INDEX(INDEXWERTE,PosY+$V5,PosX+AG$4)</f>
        <v>195</v>
      </c>
    </row>
    <row r="20" spans="1:61" ht="20" customHeight="1">
      <c r="A20" s="2" t="s">
        <v>32</v>
      </c>
      <c r="B20" s="2">
        <f>MOD(B3,2)</f>
        <v>0</v>
      </c>
      <c r="C20" s="2">
        <f t="shared" ref="C20:Q20" si="19">MOD(C3,2)</f>
        <v>1</v>
      </c>
      <c r="D20" s="2">
        <f t="shared" si="19"/>
        <v>0</v>
      </c>
      <c r="E20" s="2">
        <f t="shared" si="19"/>
        <v>1</v>
      </c>
      <c r="F20" s="2">
        <f t="shared" si="19"/>
        <v>0</v>
      </c>
      <c r="G20" s="2">
        <f t="shared" si="19"/>
        <v>1</v>
      </c>
      <c r="H20" s="2">
        <f t="shared" si="19"/>
        <v>0</v>
      </c>
      <c r="I20" s="2">
        <f t="shared" si="19"/>
        <v>1</v>
      </c>
      <c r="J20" s="2">
        <f t="shared" si="19"/>
        <v>0</v>
      </c>
      <c r="K20" s="2">
        <f t="shared" si="19"/>
        <v>1</v>
      </c>
      <c r="L20" s="2">
        <f t="shared" si="19"/>
        <v>0</v>
      </c>
      <c r="M20" s="2">
        <f t="shared" si="19"/>
        <v>1</v>
      </c>
      <c r="N20" s="2">
        <f t="shared" si="19"/>
        <v>0</v>
      </c>
      <c r="O20" s="2">
        <f t="shared" si="19"/>
        <v>1</v>
      </c>
      <c r="P20" s="2">
        <f t="shared" si="19"/>
        <v>0</v>
      </c>
      <c r="Q20" s="2">
        <f t="shared" si="19"/>
        <v>1</v>
      </c>
      <c r="R20" s="2"/>
      <c r="W20" s="15" cm="1">
        <f t="array" ref="W20">INDEX(INDEXWERTE,PosY+$V6,PosX+W$4)</f>
        <v>36</v>
      </c>
      <c r="X20" s="1" cm="1">
        <f t="array" ref="X20">INDEX(INDEXWERTE,PosY+$V6,PosX+X$4)</f>
        <v>59</v>
      </c>
      <c r="Y20" s="1" cm="1">
        <f t="array" ref="Y20">INDEX(INDEXWERTE,PosY+$V6,PosX+Y$4)</f>
        <v>68</v>
      </c>
      <c r="Z20" s="1" cm="1">
        <f t="array" ref="Z20">INDEX(INDEXWERTE,PosY+$V6,PosX+Z$4)</f>
        <v>91</v>
      </c>
      <c r="AA20" s="1" cm="1">
        <f t="array" ref="AA20">INDEX(INDEXWERTE,PosY+$V6,PosX+AA$4)</f>
        <v>100</v>
      </c>
      <c r="AB20" s="1" cm="1">
        <f t="array" ref="AB20">INDEX(INDEXWERTE,PosY+$V6,PosX+AB$4)</f>
        <v>123</v>
      </c>
      <c r="AC20" s="1" cm="1">
        <f t="array" ref="AC20">INDEX(INDEXWERTE,PosY+$V6,PosX+AC$4)</f>
        <v>132</v>
      </c>
      <c r="AD20" s="1" cm="1">
        <f t="array" ref="AD20">INDEX(INDEXWERTE,PosY+$V6,PosX+AD$4)</f>
        <v>155</v>
      </c>
      <c r="AE20" s="1" cm="1">
        <f t="array" ref="AE20">INDEX(INDEXWERTE,PosY+$V6,PosX+AE$4)</f>
        <v>164</v>
      </c>
      <c r="AF20" s="1" cm="1">
        <f t="array" ref="AF20">INDEX(INDEXWERTE,PosY+$V6,PosX+AF$4)</f>
        <v>187</v>
      </c>
      <c r="AG20" s="16" cm="1">
        <f t="array" ref="AG20">INDEX(INDEXWERTE,PosY+$V6,PosX+AG$4)</f>
        <v>196</v>
      </c>
    </row>
    <row r="21" spans="1:61" ht="20" customHeight="1">
      <c r="W21" s="15" cm="1">
        <f t="array" ref="W21">INDEX(INDEXWERTE,PosY+$V7,PosX+W$4)</f>
        <v>37</v>
      </c>
      <c r="X21" s="1" cm="1">
        <f t="array" ref="X21">INDEX(INDEXWERTE,PosY+$V7,PosX+X$4)</f>
        <v>58</v>
      </c>
      <c r="Y21" s="1" cm="1">
        <f t="array" ref="Y21">INDEX(INDEXWERTE,PosY+$V7,PosX+Y$4)</f>
        <v>69</v>
      </c>
      <c r="Z21" s="1" cm="1">
        <f t="array" ref="Z21">INDEX(INDEXWERTE,PosY+$V7,PosX+Z$4)</f>
        <v>90</v>
      </c>
      <c r="AA21" s="1" cm="1">
        <f t="array" ref="AA21">INDEX(INDEXWERTE,PosY+$V7,PosX+AA$4)</f>
        <v>101</v>
      </c>
      <c r="AB21" s="1" cm="1">
        <f t="array" ref="AB21">INDEX(INDEXWERTE,PosY+$V7,PosX+AB$4)</f>
        <v>122</v>
      </c>
      <c r="AC21" s="1" cm="1">
        <f t="array" ref="AC21">INDEX(INDEXWERTE,PosY+$V7,PosX+AC$4)</f>
        <v>133</v>
      </c>
      <c r="AD21" s="1" cm="1">
        <f t="array" ref="AD21">INDEX(INDEXWERTE,PosY+$V7,PosX+AD$4)</f>
        <v>154</v>
      </c>
      <c r="AE21" s="1" cm="1">
        <f t="array" ref="AE21">INDEX(INDEXWERTE,PosY+$V7,PosX+AE$4)</f>
        <v>165</v>
      </c>
      <c r="AF21" s="1" cm="1">
        <f t="array" ref="AF21">INDEX(INDEXWERTE,PosY+$V7,PosX+AF$4)</f>
        <v>186</v>
      </c>
      <c r="AG21" s="16" cm="1">
        <f t="array" ref="AG21">INDEX(INDEXWERTE,PosY+$V7,PosX+AG$4)</f>
        <v>197</v>
      </c>
    </row>
    <row r="22" spans="1:61" ht="20" customHeight="1">
      <c r="A22" s="47" t="s">
        <v>69</v>
      </c>
      <c r="B22" s="47"/>
      <c r="C22">
        <v>1</v>
      </c>
      <c r="W22" s="15" cm="1">
        <f t="array" ref="W22">INDEX(INDEXWERTE,PosY+$V8,PosX+W$4)</f>
        <v>38</v>
      </c>
      <c r="X22" s="1" cm="1">
        <f t="array" ref="X22">INDEX(INDEXWERTE,PosY+$V8,PosX+X$4)</f>
        <v>57</v>
      </c>
      <c r="Y22" s="1" cm="1">
        <f t="array" ref="Y22">INDEX(INDEXWERTE,PosY+$V8,PosX+Y$4)</f>
        <v>70</v>
      </c>
      <c r="Z22" s="1" cm="1">
        <f t="array" ref="Z22">INDEX(INDEXWERTE,PosY+$V8,PosX+Z$4)</f>
        <v>89</v>
      </c>
      <c r="AA22" s="1" cm="1">
        <f t="array" ref="AA22">INDEX(INDEXWERTE,PosY+$V8,PosX+AA$4)</f>
        <v>102</v>
      </c>
      <c r="AB22" s="1" cm="1">
        <f t="array" ref="AB22">INDEX(INDEXWERTE,PosY+$V8,PosX+AB$4)</f>
        <v>121</v>
      </c>
      <c r="AC22" s="1" cm="1">
        <f t="array" ref="AC22">INDEX(INDEXWERTE,PosY+$V8,PosX+AC$4)</f>
        <v>134</v>
      </c>
      <c r="AD22" s="1" cm="1">
        <f t="array" ref="AD22">INDEX(INDEXWERTE,PosY+$V8,PosX+AD$4)</f>
        <v>153</v>
      </c>
      <c r="AE22" s="1" cm="1">
        <f t="array" ref="AE22">INDEX(INDEXWERTE,PosY+$V8,PosX+AE$4)</f>
        <v>166</v>
      </c>
      <c r="AF22" s="1" cm="1">
        <f t="array" ref="AF22">INDEX(INDEXWERTE,PosY+$V8,PosX+AF$4)</f>
        <v>185</v>
      </c>
      <c r="AG22" s="16" cm="1">
        <f t="array" ref="AG22">INDEX(INDEXWERTE,PosY+$V8,PosX+AG$4)</f>
        <v>198</v>
      </c>
    </row>
    <row r="23" spans="1:61" ht="20" customHeight="1">
      <c r="W23" s="15" cm="1">
        <f t="array" ref="W23">INDEX(INDEXWERTE,PosY+$V9,PosX+W$4)</f>
        <v>39</v>
      </c>
      <c r="X23" s="1" cm="1">
        <f t="array" ref="X23">INDEX(INDEXWERTE,PosY+$V9,PosX+X$4)</f>
        <v>56</v>
      </c>
      <c r="Y23" s="1" cm="1">
        <f t="array" ref="Y23">INDEX(INDEXWERTE,PosY+$V9,PosX+Y$4)</f>
        <v>71</v>
      </c>
      <c r="Z23" s="1" cm="1">
        <f t="array" ref="Z23">INDEX(INDEXWERTE,PosY+$V9,PosX+Z$4)</f>
        <v>88</v>
      </c>
      <c r="AA23" s="1" cm="1">
        <f t="array" ref="AA23">INDEX(INDEXWERTE,PosY+$V9,PosX+AA$4)</f>
        <v>103</v>
      </c>
      <c r="AB23" s="1" cm="1">
        <f t="array" ref="AB23">INDEX(INDEXWERTE,PosY+$V9,PosX+AB$4)</f>
        <v>120</v>
      </c>
      <c r="AC23" s="1" cm="1">
        <f t="array" ref="AC23">INDEX(INDEXWERTE,PosY+$V9,PosX+AC$4)</f>
        <v>135</v>
      </c>
      <c r="AD23" s="1" cm="1">
        <f t="array" ref="AD23">INDEX(INDEXWERTE,PosY+$V9,PosX+AD$4)</f>
        <v>152</v>
      </c>
      <c r="AE23" s="1" cm="1">
        <f t="array" ref="AE23">INDEX(INDEXWERTE,PosY+$V9,PosX+AE$4)</f>
        <v>167</v>
      </c>
      <c r="AF23" s="1" cm="1">
        <f t="array" ref="AF23">INDEX(INDEXWERTE,PosY+$V9,PosX+AF$4)</f>
        <v>184</v>
      </c>
      <c r="AG23" s="16" cm="1">
        <f t="array" ref="AG23">INDEX(INDEXWERTE,PosY+$V9,PosX+AG$4)</f>
        <v>199</v>
      </c>
    </row>
    <row r="24" spans="1:61" ht="20" customHeight="1">
      <c r="C24" t="s">
        <v>35</v>
      </c>
      <c r="W24" s="15" cm="1">
        <f t="array" ref="W24">INDEX(INDEXWERTE,PosY+$V10,PosX+W$4)</f>
        <v>40</v>
      </c>
      <c r="X24" s="1" cm="1">
        <f t="array" ref="X24">INDEX(INDEXWERTE,PosY+$V10,PosX+X$4)</f>
        <v>55</v>
      </c>
      <c r="Y24" s="1" cm="1">
        <f t="array" ref="Y24">INDEX(INDEXWERTE,PosY+$V10,PosX+Y$4)</f>
        <v>72</v>
      </c>
      <c r="Z24" s="1" cm="1">
        <f t="array" ref="Z24">INDEX(INDEXWERTE,PosY+$V10,PosX+Z$4)</f>
        <v>87</v>
      </c>
      <c r="AA24" s="1" cm="1">
        <f t="array" ref="AA24">INDEX(INDEXWERTE,PosY+$V10,PosX+AA$4)</f>
        <v>104</v>
      </c>
      <c r="AB24" s="1" cm="1">
        <f t="array" ref="AB24">INDEX(INDEXWERTE,PosY+$V10,PosX+AB$4)</f>
        <v>119</v>
      </c>
      <c r="AC24" s="1" cm="1">
        <f t="array" ref="AC24">INDEX(INDEXWERTE,PosY+$V10,PosX+AC$4)</f>
        <v>136</v>
      </c>
      <c r="AD24" s="1" cm="1">
        <f t="array" ref="AD24">INDEX(INDEXWERTE,PosY+$V10,PosX+AD$4)</f>
        <v>151</v>
      </c>
      <c r="AE24" s="1" cm="1">
        <f t="array" ref="AE24">INDEX(INDEXWERTE,PosY+$V10,PosX+AE$4)</f>
        <v>168</v>
      </c>
      <c r="AF24" s="1" cm="1">
        <f t="array" ref="AF24">INDEX(INDEXWERTE,PosY+$V10,PosX+AF$4)</f>
        <v>183</v>
      </c>
      <c r="AG24" s="16" cm="1">
        <f t="array" ref="AG24">INDEX(INDEXWERTE,PosY+$V10,PosX+AG$4)</f>
        <v>200</v>
      </c>
    </row>
    <row r="25" spans="1:61" ht="20" customHeight="1">
      <c r="D25">
        <v>1</v>
      </c>
      <c r="E25">
        <v>2</v>
      </c>
      <c r="F25">
        <v>3</v>
      </c>
      <c r="G25">
        <v>4</v>
      </c>
      <c r="W25" s="15" cm="1">
        <f t="array" ref="W25">INDEX(INDEXWERTE,PosY+$V11,PosX+W$4)</f>
        <v>41</v>
      </c>
      <c r="X25" s="1" cm="1">
        <f t="array" ref="X25">INDEX(INDEXWERTE,PosY+$V11,PosX+X$4)</f>
        <v>54</v>
      </c>
      <c r="Y25" s="1" cm="1">
        <f t="array" ref="Y25">INDEX(INDEXWERTE,PosY+$V11,PosX+Y$4)</f>
        <v>73</v>
      </c>
      <c r="Z25" s="1" cm="1">
        <f t="array" ref="Z25">INDEX(INDEXWERTE,PosY+$V11,PosX+Z$4)</f>
        <v>86</v>
      </c>
      <c r="AA25" s="1" cm="1">
        <f t="array" ref="AA25">INDEX(INDEXWERTE,PosY+$V11,PosX+AA$4)</f>
        <v>105</v>
      </c>
      <c r="AB25" s="1" cm="1">
        <f t="array" ref="AB25">INDEX(INDEXWERTE,PosY+$V11,PosX+AB$4)</f>
        <v>118</v>
      </c>
      <c r="AC25" s="1" cm="1">
        <f t="array" ref="AC25">INDEX(INDEXWERTE,PosY+$V11,PosX+AC$4)</f>
        <v>137</v>
      </c>
      <c r="AD25" s="1" cm="1">
        <f t="array" ref="AD25">INDEX(INDEXWERTE,PosY+$V11,PosX+AD$4)</f>
        <v>150</v>
      </c>
      <c r="AE25" s="1" cm="1">
        <f t="array" ref="AE25">INDEX(INDEXWERTE,PosY+$V11,PosX+AE$4)</f>
        <v>169</v>
      </c>
      <c r="AF25" s="1" cm="1">
        <f t="array" ref="AF25">INDEX(INDEXWERTE,PosY+$V11,PosX+AF$4)</f>
        <v>182</v>
      </c>
      <c r="AG25" s="16" cm="1">
        <f t="array" ref="AG25">INDEX(INDEXWERTE,PosY+$V11,PosX+AG$4)</f>
        <v>201</v>
      </c>
    </row>
    <row r="26" spans="1:61" ht="20" customHeight="1">
      <c r="D26" cm="1">
        <f t="array" ref="D26">INDEX(INDEXWERTE,1+secON,DIMX-secON)</f>
        <v>225</v>
      </c>
      <c r="E26" cm="1">
        <f t="array" ref="E26">INDEX(INDEXWERTE,DIMY-secON,DIMX-secON)</f>
        <v>238</v>
      </c>
      <c r="F26" cm="1">
        <f t="array" ref="F26">INDEX(INDEXWERTE,DIMY-secON,1+secON)</f>
        <v>17</v>
      </c>
      <c r="G26" cm="1">
        <f t="array" ref="G26">INDEX(INDEXWERTE,1+secON,1+secON)</f>
        <v>30</v>
      </c>
      <c r="W26" s="15" cm="1">
        <f t="array" ref="W26">INDEX(INDEXWERTE,PosY+$V12,PosX+W$4)</f>
        <v>42</v>
      </c>
      <c r="X26" s="1" cm="1">
        <f t="array" ref="X26">INDEX(INDEXWERTE,PosY+$V12,PosX+X$4)</f>
        <v>53</v>
      </c>
      <c r="Y26" s="1" cm="1">
        <f t="array" ref="Y26">INDEX(INDEXWERTE,PosY+$V12,PosX+Y$4)</f>
        <v>74</v>
      </c>
      <c r="Z26" s="1" cm="1">
        <f t="array" ref="Z26">INDEX(INDEXWERTE,PosY+$V12,PosX+Z$4)</f>
        <v>85</v>
      </c>
      <c r="AA26" s="1" cm="1">
        <f t="array" ref="AA26">INDEX(INDEXWERTE,PosY+$V12,PosX+AA$4)</f>
        <v>106</v>
      </c>
      <c r="AB26" s="1" cm="1">
        <f t="array" ref="AB26">INDEX(INDEXWERTE,PosY+$V12,PosX+AB$4)</f>
        <v>117</v>
      </c>
      <c r="AC26" s="1" cm="1">
        <f t="array" ref="AC26">INDEX(INDEXWERTE,PosY+$V12,PosX+AC$4)</f>
        <v>138</v>
      </c>
      <c r="AD26" s="1" cm="1">
        <f t="array" ref="AD26">INDEX(INDEXWERTE,PosY+$V12,PosX+AD$4)</f>
        <v>149</v>
      </c>
      <c r="AE26" s="1" cm="1">
        <f t="array" ref="AE26">INDEX(INDEXWERTE,PosY+$V12,PosX+AE$4)</f>
        <v>170</v>
      </c>
      <c r="AF26" s="1" cm="1">
        <f t="array" ref="AF26">INDEX(INDEXWERTE,PosY+$V12,PosX+AF$4)</f>
        <v>181</v>
      </c>
      <c r="AG26" s="16" cm="1">
        <f t="array" ref="AG26">INDEX(INDEXWERTE,PosY+$V12,PosX+AG$4)</f>
        <v>202</v>
      </c>
    </row>
    <row r="27" spans="1:61" ht="20" customHeight="1">
      <c r="C27" t="str">
        <f>"minidx=["&amp;_xlfn.TEXTJOIN(",",TRUE,minidx)&amp;"]"</f>
        <v>minidx=[225,238,17,30]</v>
      </c>
      <c r="W27" s="15" cm="1">
        <f t="array" ref="W27">INDEX(INDEXWERTE,PosY+$V13,PosX+W$4)</f>
        <v>43</v>
      </c>
      <c r="X27" s="1" cm="1">
        <f t="array" ref="X27">INDEX(INDEXWERTE,PosY+$V13,PosX+X$4)</f>
        <v>52</v>
      </c>
      <c r="Y27" s="1" cm="1">
        <f t="array" ref="Y27">INDEX(INDEXWERTE,PosY+$V13,PosX+Y$4)</f>
        <v>75</v>
      </c>
      <c r="Z27" s="1" cm="1">
        <f t="array" ref="Z27">INDEX(INDEXWERTE,PosY+$V13,PosX+Z$4)</f>
        <v>84</v>
      </c>
      <c r="AA27" s="1" cm="1">
        <f t="array" ref="AA27">INDEX(INDEXWERTE,PosY+$V13,PosX+AA$4)</f>
        <v>107</v>
      </c>
      <c r="AB27" s="1" cm="1">
        <f t="array" ref="AB27">INDEX(INDEXWERTE,PosY+$V13,PosX+AB$4)</f>
        <v>116</v>
      </c>
      <c r="AC27" s="1" cm="1">
        <f t="array" ref="AC27">INDEX(INDEXWERTE,PosY+$V13,PosX+AC$4)</f>
        <v>139</v>
      </c>
      <c r="AD27" s="1" cm="1">
        <f t="array" ref="AD27">INDEX(INDEXWERTE,PosY+$V13,PosX+AD$4)</f>
        <v>148</v>
      </c>
      <c r="AE27" s="1" cm="1">
        <f t="array" ref="AE27">INDEX(INDEXWERTE,PosY+$V13,PosX+AE$4)</f>
        <v>171</v>
      </c>
      <c r="AF27" s="1" cm="1">
        <f t="array" ref="AF27">INDEX(INDEXWERTE,PosY+$V13,PosX+AF$4)</f>
        <v>180</v>
      </c>
      <c r="AG27" s="16" cm="1">
        <f t="array" ref="AG27">INDEX(INDEXWERTE,PosY+$V13,PosX+AG$4)</f>
        <v>203</v>
      </c>
    </row>
    <row r="28" spans="1:61" ht="20" customHeight="1" thickBot="1">
      <c r="A28" t="s">
        <v>68</v>
      </c>
      <c r="W28" s="17" cm="1">
        <f t="array" ref="W28">INDEX(INDEXWERTE,PosY+$V14,PosX+W$4)</f>
        <v>44</v>
      </c>
      <c r="X28" s="18" cm="1">
        <f t="array" ref="X28">INDEX(INDEXWERTE,PosY+$V14,PosX+X$4)</f>
        <v>51</v>
      </c>
      <c r="Y28" s="18" cm="1">
        <f t="array" ref="Y28">INDEX(INDEXWERTE,PosY+$V14,PosX+Y$4)</f>
        <v>76</v>
      </c>
      <c r="Z28" s="18" cm="1">
        <f t="array" ref="Z28">INDEX(INDEXWERTE,PosY+$V14,PosX+Z$4)</f>
        <v>83</v>
      </c>
      <c r="AA28" s="18" cm="1">
        <f t="array" ref="AA28">INDEX(INDEXWERTE,PosY+$V14,PosX+AA$4)</f>
        <v>108</v>
      </c>
      <c r="AB28" s="18" cm="1">
        <f t="array" ref="AB28">INDEX(INDEXWERTE,PosY+$V14,PosX+AB$4)</f>
        <v>115</v>
      </c>
      <c r="AC28" s="18" cm="1">
        <f t="array" ref="AC28">INDEX(INDEXWERTE,PosY+$V14,PosX+AC$4)</f>
        <v>140</v>
      </c>
      <c r="AD28" s="18" cm="1">
        <f t="array" ref="AD28">INDEX(INDEXWERTE,PosY+$V14,PosX+AD$4)</f>
        <v>147</v>
      </c>
      <c r="AE28" s="18" cm="1">
        <f t="array" ref="AE28">INDEX(INDEXWERTE,PosY+$V14,PosX+AE$4)</f>
        <v>172</v>
      </c>
      <c r="AF28" s="18" cm="1">
        <f t="array" ref="AF28">INDEX(INDEXWERTE,PosY+$V14,PosX+AF$4)</f>
        <v>179</v>
      </c>
      <c r="AG28" s="19" cm="1">
        <f t="array" ref="AG28">INDEX(INDEXWERTE,PosY+$V14,PosX+AG$4)</f>
        <v>204</v>
      </c>
    </row>
    <row r="29" spans="1:61" ht="20" customHeight="1">
      <c r="A29" t="s">
        <v>65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2</v>
      </c>
      <c r="K29">
        <v>3</v>
      </c>
      <c r="L29">
        <v>4</v>
      </c>
      <c r="M29">
        <v>5</v>
      </c>
      <c r="N29">
        <v>6</v>
      </c>
      <c r="O29">
        <v>7</v>
      </c>
      <c r="P29">
        <v>8</v>
      </c>
      <c r="Q29">
        <v>9</v>
      </c>
      <c r="R29">
        <v>10</v>
      </c>
      <c r="S29">
        <v>11</v>
      </c>
      <c r="T29">
        <v>12</v>
      </c>
      <c r="U29">
        <v>13</v>
      </c>
      <c r="V29">
        <v>14</v>
      </c>
      <c r="W29">
        <v>15</v>
      </c>
      <c r="X29">
        <v>16</v>
      </c>
      <c r="Y29" s="1">
        <v>16</v>
      </c>
      <c r="Z29">
        <v>16</v>
      </c>
      <c r="AA29" s="1">
        <v>16</v>
      </c>
      <c r="AB29">
        <v>16</v>
      </c>
      <c r="AC29" s="1">
        <v>16</v>
      </c>
      <c r="AD29">
        <v>16</v>
      </c>
      <c r="AE29" s="1">
        <v>16</v>
      </c>
      <c r="AF29">
        <v>16</v>
      </c>
      <c r="AG29" s="1">
        <v>16</v>
      </c>
      <c r="AH29">
        <v>16</v>
      </c>
      <c r="AI29" s="1">
        <v>16</v>
      </c>
      <c r="AJ29">
        <v>16</v>
      </c>
      <c r="AK29" s="1">
        <v>16</v>
      </c>
      <c r="AL29">
        <v>16</v>
      </c>
      <c r="AM29" s="1">
        <v>16</v>
      </c>
      <c r="AN29">
        <v>15</v>
      </c>
      <c r="AO29" s="1">
        <v>14</v>
      </c>
      <c r="AP29">
        <v>13</v>
      </c>
      <c r="AQ29" s="1">
        <v>12</v>
      </c>
      <c r="AR29">
        <v>11</v>
      </c>
      <c r="AS29" s="1">
        <v>10</v>
      </c>
      <c r="AT29">
        <v>9</v>
      </c>
      <c r="AU29" s="1">
        <v>8</v>
      </c>
      <c r="AV29">
        <v>7</v>
      </c>
      <c r="AW29" s="1">
        <v>6</v>
      </c>
      <c r="AX29">
        <v>5</v>
      </c>
      <c r="AY29" s="1">
        <v>4</v>
      </c>
      <c r="AZ29">
        <v>3</v>
      </c>
      <c r="BA29" s="1">
        <v>2</v>
      </c>
      <c r="BB29">
        <v>1</v>
      </c>
      <c r="BC29" s="1">
        <v>1</v>
      </c>
      <c r="BD29">
        <v>1</v>
      </c>
      <c r="BE29" s="1">
        <v>1</v>
      </c>
      <c r="BF29">
        <v>1</v>
      </c>
      <c r="BG29" s="1">
        <v>1</v>
      </c>
      <c r="BH29">
        <v>1</v>
      </c>
      <c r="BI29" s="1">
        <v>1</v>
      </c>
    </row>
    <row r="30" spans="1:61" ht="20" customHeight="1">
      <c r="A30" t="s">
        <v>64</v>
      </c>
      <c r="B30">
        <v>9</v>
      </c>
      <c r="C30">
        <v>10</v>
      </c>
      <c r="D30">
        <v>11</v>
      </c>
      <c r="E30">
        <v>12</v>
      </c>
      <c r="F30">
        <v>13</v>
      </c>
      <c r="G30">
        <v>14</v>
      </c>
      <c r="H30">
        <v>15</v>
      </c>
      <c r="I30">
        <v>16</v>
      </c>
      <c r="J30">
        <v>16</v>
      </c>
      <c r="K30">
        <v>16</v>
      </c>
      <c r="L30">
        <v>16</v>
      </c>
      <c r="M30">
        <v>16</v>
      </c>
      <c r="N30">
        <v>16</v>
      </c>
      <c r="O30">
        <v>16</v>
      </c>
      <c r="P30">
        <v>16</v>
      </c>
      <c r="Q30">
        <v>16</v>
      </c>
      <c r="R30">
        <v>16</v>
      </c>
      <c r="S30">
        <v>16</v>
      </c>
      <c r="T30">
        <v>16</v>
      </c>
      <c r="U30">
        <v>16</v>
      </c>
      <c r="V30">
        <v>16</v>
      </c>
      <c r="W30">
        <v>16</v>
      </c>
      <c r="X30">
        <v>16</v>
      </c>
      <c r="Y30" s="1">
        <v>15</v>
      </c>
      <c r="Z30">
        <v>14</v>
      </c>
      <c r="AA30" s="1">
        <v>13</v>
      </c>
      <c r="AB30">
        <v>12</v>
      </c>
      <c r="AC30" s="1">
        <v>11</v>
      </c>
      <c r="AD30">
        <v>10</v>
      </c>
      <c r="AE30" s="1">
        <v>9</v>
      </c>
      <c r="AF30">
        <v>8</v>
      </c>
      <c r="AG30" s="1">
        <v>7</v>
      </c>
      <c r="AH30">
        <v>6</v>
      </c>
      <c r="AI30" s="1">
        <v>5</v>
      </c>
      <c r="AJ30">
        <v>4</v>
      </c>
      <c r="AK30" s="1">
        <v>3</v>
      </c>
      <c r="AL30">
        <v>2</v>
      </c>
      <c r="AM30" s="1">
        <v>1</v>
      </c>
      <c r="AN30">
        <v>1</v>
      </c>
      <c r="AO30" s="1">
        <v>1</v>
      </c>
      <c r="AP30">
        <v>1</v>
      </c>
      <c r="AQ30" s="1">
        <v>1</v>
      </c>
      <c r="AR30">
        <v>1</v>
      </c>
      <c r="AS30" s="1">
        <v>1</v>
      </c>
      <c r="AT30">
        <v>1</v>
      </c>
      <c r="AU30" s="1">
        <v>1</v>
      </c>
      <c r="AV30">
        <v>1</v>
      </c>
      <c r="AW30" s="1">
        <v>1</v>
      </c>
      <c r="AX30">
        <v>1</v>
      </c>
      <c r="AY30" s="1">
        <v>1</v>
      </c>
      <c r="AZ30">
        <v>1</v>
      </c>
      <c r="BA30" s="1">
        <v>1</v>
      </c>
      <c r="BB30">
        <v>1</v>
      </c>
      <c r="BC30" s="1">
        <v>2</v>
      </c>
      <c r="BD30">
        <v>3</v>
      </c>
      <c r="BE30" s="1">
        <v>4</v>
      </c>
      <c r="BF30">
        <v>5</v>
      </c>
      <c r="BG30" s="1">
        <v>6</v>
      </c>
      <c r="BH30">
        <v>7</v>
      </c>
      <c r="BI30" s="1">
        <v>8</v>
      </c>
    </row>
    <row r="31" spans="1:61" ht="20" customHeight="1">
      <c r="A31" t="s">
        <v>66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  <c r="N31">
        <v>13</v>
      </c>
      <c r="O31">
        <v>14</v>
      </c>
      <c r="P31">
        <v>15</v>
      </c>
      <c r="Q31">
        <v>16</v>
      </c>
      <c r="R31">
        <v>17</v>
      </c>
      <c r="S31">
        <v>18</v>
      </c>
      <c r="T31">
        <v>19</v>
      </c>
      <c r="U31">
        <v>20</v>
      </c>
      <c r="V31">
        <v>21</v>
      </c>
      <c r="W31">
        <v>22</v>
      </c>
      <c r="X31">
        <v>23</v>
      </c>
      <c r="Y31">
        <v>24</v>
      </c>
      <c r="Z31">
        <v>25</v>
      </c>
      <c r="AA31">
        <v>26</v>
      </c>
      <c r="AB31">
        <v>27</v>
      </c>
      <c r="AC31">
        <v>28</v>
      </c>
      <c r="AD31">
        <v>29</v>
      </c>
      <c r="AE31">
        <v>30</v>
      </c>
      <c r="AF31">
        <v>31</v>
      </c>
      <c r="AG31">
        <v>32</v>
      </c>
      <c r="AH31">
        <v>33</v>
      </c>
      <c r="AI31">
        <v>34</v>
      </c>
      <c r="AJ31">
        <v>35</v>
      </c>
      <c r="AK31">
        <v>36</v>
      </c>
      <c r="AL31">
        <v>37</v>
      </c>
      <c r="AM31">
        <v>38</v>
      </c>
      <c r="AN31">
        <v>39</v>
      </c>
      <c r="AO31">
        <v>40</v>
      </c>
      <c r="AP31">
        <v>41</v>
      </c>
      <c r="AQ31">
        <v>42</v>
      </c>
      <c r="AR31">
        <v>43</v>
      </c>
      <c r="AS31">
        <v>44</v>
      </c>
      <c r="AT31">
        <v>45</v>
      </c>
      <c r="AU31">
        <v>46</v>
      </c>
      <c r="AV31">
        <v>47</v>
      </c>
      <c r="AW31">
        <v>48</v>
      </c>
      <c r="AX31">
        <v>49</v>
      </c>
      <c r="AY31">
        <v>50</v>
      </c>
      <c r="AZ31">
        <v>51</v>
      </c>
      <c r="BA31">
        <v>52</v>
      </c>
      <c r="BB31">
        <v>53</v>
      </c>
      <c r="BC31">
        <v>54</v>
      </c>
      <c r="BD31">
        <v>55</v>
      </c>
      <c r="BE31">
        <v>56</v>
      </c>
      <c r="BF31">
        <v>57</v>
      </c>
      <c r="BG31">
        <v>58</v>
      </c>
      <c r="BH31">
        <v>59</v>
      </c>
      <c r="BI31">
        <v>60</v>
      </c>
    </row>
    <row r="32" spans="1:61" ht="20" customHeight="1">
      <c r="A32" t="s">
        <v>67</v>
      </c>
      <c r="B32" cm="1">
        <f t="array" ref="B32">INDEX(INDEXWERTE,B29,B30)</f>
        <v>128</v>
      </c>
      <c r="C32" cm="1">
        <f t="array" ref="C32">INDEX(INDEXWERTE,C29,C30)</f>
        <v>159</v>
      </c>
      <c r="D32" cm="1">
        <f t="array" ref="D32">INDEX(INDEXWERTE,D29,D30)</f>
        <v>160</v>
      </c>
      <c r="E32" cm="1">
        <f t="array" ref="E32">INDEX(INDEXWERTE,E29,E30)</f>
        <v>191</v>
      </c>
      <c r="F32" cm="1">
        <f t="array" ref="F32">INDEX(INDEXWERTE,F29,F30)</f>
        <v>192</v>
      </c>
      <c r="G32" cm="1">
        <f t="array" ref="G32">INDEX(INDEXWERTE,G29,G30)</f>
        <v>223</v>
      </c>
      <c r="H32" cm="1">
        <f t="array" ref="H32">INDEX(INDEXWERTE,H29,H30)</f>
        <v>224</v>
      </c>
      <c r="I32" cm="1">
        <f t="array" ref="I32">INDEX(INDEXWERTE,I29,I30)</f>
        <v>255</v>
      </c>
      <c r="J32" cm="1">
        <f t="array" ref="J32">INDEX(INDEXWERTE,J29,J30)</f>
        <v>254</v>
      </c>
      <c r="K32" cm="1">
        <f t="array" ref="K32">INDEX(INDEXWERTE,K29,K30)</f>
        <v>253</v>
      </c>
      <c r="L32" cm="1">
        <f t="array" ref="L32">INDEX(INDEXWERTE,L29,L30)</f>
        <v>252</v>
      </c>
      <c r="M32" cm="1">
        <f t="array" ref="M32">INDEX(INDEXWERTE,M29,M30)</f>
        <v>251</v>
      </c>
      <c r="N32" cm="1">
        <f t="array" ref="N32">INDEX(INDEXWERTE,N29,N30)</f>
        <v>250</v>
      </c>
      <c r="O32" cm="1">
        <f t="array" ref="O32">INDEX(INDEXWERTE,O29,O30)</f>
        <v>249</v>
      </c>
      <c r="P32" cm="1">
        <f t="array" ref="P32">INDEX(INDEXWERTE,P29,P30)</f>
        <v>248</v>
      </c>
      <c r="Q32" cm="1">
        <f t="array" ref="Q32">INDEX(INDEXWERTE,Q29,Q30)</f>
        <v>247</v>
      </c>
      <c r="R32" cm="1">
        <f t="array" ref="R32">INDEX(INDEXWERTE,R29,R30)</f>
        <v>246</v>
      </c>
      <c r="S32" cm="1">
        <f t="array" ref="S32">INDEX(INDEXWERTE,S29,S30)</f>
        <v>245</v>
      </c>
      <c r="T32" cm="1">
        <f t="array" ref="T32">INDEX(INDEXWERTE,T29,T30)</f>
        <v>244</v>
      </c>
      <c r="U32" cm="1">
        <f t="array" ref="U32">INDEX(INDEXWERTE,U29,U30)</f>
        <v>243</v>
      </c>
      <c r="V32" cm="1">
        <f t="array" ref="V32">INDEX(INDEXWERTE,V29,V30)</f>
        <v>242</v>
      </c>
      <c r="W32" cm="1">
        <f t="array" ref="W32">INDEX(INDEXWERTE,W29,W30)</f>
        <v>241</v>
      </c>
      <c r="X32" cm="1">
        <f t="array" ref="X32">INDEX(INDEXWERTE,X29,X30)</f>
        <v>240</v>
      </c>
      <c r="Y32" cm="1">
        <f t="array" ref="Y32">INDEX(INDEXWERTE,Y29,Y30)</f>
        <v>239</v>
      </c>
      <c r="Z32" cm="1">
        <f t="array" ref="Z32">INDEX(INDEXWERTE,Z29,Z30)</f>
        <v>208</v>
      </c>
      <c r="AA32" cm="1">
        <f t="array" ref="AA32">INDEX(INDEXWERTE,AA29,AA30)</f>
        <v>207</v>
      </c>
      <c r="AB32" cm="1">
        <f t="array" ref="AB32">INDEX(INDEXWERTE,AB29,AB30)</f>
        <v>176</v>
      </c>
      <c r="AC32" cm="1">
        <f t="array" ref="AC32">INDEX(INDEXWERTE,AC29,AC30)</f>
        <v>175</v>
      </c>
      <c r="AD32" cm="1">
        <f t="array" ref="AD32">INDEX(INDEXWERTE,AD29,AD30)</f>
        <v>144</v>
      </c>
      <c r="AE32" cm="1">
        <f t="array" ref="AE32">INDEX(INDEXWERTE,AE29,AE30)</f>
        <v>143</v>
      </c>
      <c r="AF32" cm="1">
        <f t="array" ref="AF32">INDEX(INDEXWERTE,AF29,AF30)</f>
        <v>112</v>
      </c>
      <c r="AG32" cm="1">
        <f t="array" ref="AG32">INDEX(INDEXWERTE,AG29,AG30)</f>
        <v>111</v>
      </c>
      <c r="AH32" cm="1">
        <f t="array" ref="AH32">INDEX(INDEXWERTE,AH29,AH30)</f>
        <v>80</v>
      </c>
      <c r="AI32" cm="1">
        <f t="array" ref="AI32">INDEX(INDEXWERTE,AI29,AI30)</f>
        <v>79</v>
      </c>
      <c r="AJ32" cm="1">
        <f t="array" ref="AJ32">INDEX(INDEXWERTE,AJ29,AJ30)</f>
        <v>48</v>
      </c>
      <c r="AK32" cm="1">
        <f t="array" ref="AK32">INDEX(INDEXWERTE,AK29,AK30)</f>
        <v>47</v>
      </c>
      <c r="AL32" cm="1">
        <f t="array" ref="AL32">INDEX(INDEXWERTE,AL29,AL30)</f>
        <v>16</v>
      </c>
      <c r="AM32" cm="1">
        <f t="array" ref="AM32">INDEX(INDEXWERTE,AM29,AM30)</f>
        <v>15</v>
      </c>
      <c r="AN32" cm="1">
        <f t="array" ref="AN32">INDEX(INDEXWERTE,AN29,AN30)</f>
        <v>14</v>
      </c>
      <c r="AO32" cm="1">
        <f t="array" ref="AO32">INDEX(INDEXWERTE,AO29,AO30)</f>
        <v>13</v>
      </c>
      <c r="AP32" cm="1">
        <f t="array" ref="AP32">INDEX(INDEXWERTE,AP29,AP30)</f>
        <v>12</v>
      </c>
      <c r="AQ32" cm="1">
        <f t="array" ref="AQ32">INDEX(INDEXWERTE,AQ29,AQ30)</f>
        <v>11</v>
      </c>
      <c r="AR32" cm="1">
        <f t="array" ref="AR32">INDEX(INDEXWERTE,AR29,AR30)</f>
        <v>10</v>
      </c>
      <c r="AS32" cm="1">
        <f t="array" ref="AS32">INDEX(INDEXWERTE,AS29,AS30)</f>
        <v>9</v>
      </c>
      <c r="AT32" cm="1">
        <f t="array" ref="AT32">INDEX(INDEXWERTE,AT29,AT30)</f>
        <v>8</v>
      </c>
      <c r="AU32" cm="1">
        <f t="array" ref="AU32">INDEX(INDEXWERTE,AU29,AU30)</f>
        <v>7</v>
      </c>
      <c r="AV32" cm="1">
        <f t="array" ref="AV32">INDEX(INDEXWERTE,AV29,AV30)</f>
        <v>6</v>
      </c>
      <c r="AW32" cm="1">
        <f t="array" ref="AW32">INDEX(INDEXWERTE,AW29,AW30)</f>
        <v>5</v>
      </c>
      <c r="AX32" cm="1">
        <f t="array" ref="AX32">INDEX(INDEXWERTE,AX29,AX30)</f>
        <v>4</v>
      </c>
      <c r="AY32" cm="1">
        <f t="array" ref="AY32">INDEX(INDEXWERTE,AY29,AY30)</f>
        <v>3</v>
      </c>
      <c r="AZ32" cm="1">
        <f t="array" ref="AZ32">INDEX(INDEXWERTE,AZ29,AZ30)</f>
        <v>2</v>
      </c>
      <c r="BA32" cm="1">
        <f t="array" ref="BA32">INDEX(INDEXWERTE,BA29,BA30)</f>
        <v>1</v>
      </c>
      <c r="BB32" cm="1">
        <f t="array" ref="BB32">INDEX(INDEXWERTE,BB29,BB30)</f>
        <v>0</v>
      </c>
      <c r="BC32" cm="1">
        <f t="array" ref="BC32">INDEX(INDEXWERTE,BC29,BC30)</f>
        <v>31</v>
      </c>
      <c r="BD32" cm="1">
        <f t="array" ref="BD32">INDEX(INDEXWERTE,BD29,BD30)</f>
        <v>32</v>
      </c>
      <c r="BE32" cm="1">
        <f t="array" ref="BE32">INDEX(INDEXWERTE,BE29,BE30)</f>
        <v>63</v>
      </c>
      <c r="BF32" cm="1">
        <f t="array" ref="BF32">INDEX(INDEXWERTE,BF29,BF30)</f>
        <v>64</v>
      </c>
      <c r="BG32" cm="1">
        <f t="array" ref="BG32">INDEX(INDEXWERTE,BG29,BG30)</f>
        <v>95</v>
      </c>
      <c r="BH32" cm="1">
        <f t="array" ref="BH32">INDEX(INDEXWERTE,BH29,BH30)</f>
        <v>96</v>
      </c>
      <c r="BI32" cm="1">
        <f t="array" ref="BI32">INDEX(INDEXWERTE,BI29,BI30)</f>
        <v>127</v>
      </c>
    </row>
    <row r="33" spans="1:1" ht="20" customHeight="1">
      <c r="A33" t="str">
        <f>"secidx=["&amp;_xlfn.TEXTJOIN(",",TRUE,secidx)&amp;"]"</f>
        <v>secidx=[128,159,160,191,192,223,224,255,254,253,252,251,250,249,248,247,246,245,244,243,242,241,240,239,208,207,176,175,144,143,112,111,80,79,48,47,16,15,14,13,12,11,10,9,8,7,6,5,4,3,2,1,0,31,32,63,64,95,96,127]</v>
      </c>
    </row>
  </sheetData>
  <customSheetViews>
    <customSheetView guid="{1F1D223B-110C-43BB-B1A7-67E331DD90F6}">
      <selection activeCell="Y16" sqref="Y16"/>
      <pageMargins left="0.7" right="0.7" top="0.78740157499999996" bottom="0.78740157499999996" header="0.3" footer="0.3"/>
      <pageSetup paperSize="9" orientation="portrait" r:id="rId1"/>
    </customSheetView>
  </customSheetViews>
  <mergeCells count="3">
    <mergeCell ref="W3:AG3"/>
    <mergeCell ref="W18:AG18"/>
    <mergeCell ref="A22:B22"/>
  </mergeCells>
  <conditionalFormatting sqref="B4:Q19">
    <cfRule type="cellIs" dxfId="9" priority="20" operator="equal">
      <formula>$W$19</formula>
    </cfRule>
    <cfRule type="cellIs" dxfId="8" priority="22" operator="equal">
      <formula>$AG$28</formula>
    </cfRule>
  </conditionalFormatting>
  <conditionalFormatting sqref="W5:AG14">
    <cfRule type="colorScale" priority="19">
      <colorScale>
        <cfvo type="min"/>
        <cfvo type="max"/>
        <color rgb="FFFF7128"/>
        <color rgb="FFFFEF9C"/>
      </colorScale>
    </cfRule>
  </conditionalFormatting>
  <pageMargins left="0.7" right="0.7" top="0.78740157499999996" bottom="0.78740157499999996" header="0.3" footer="0.3"/>
  <pageSetup paperSize="9" orientation="portrait" r:id="rId2"/>
  <ignoredErrors>
    <ignoredError sqref="C4:C19 E5:E19 E4:F4 G4:G5 I4 K4 M4 O4 D6:D19 D4 P4 N4 L4 J4 D5 H5:P5 H4 F6:P19 F5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24C00-7BD1-4EB4-BD00-0B95849C123D}">
  <dimension ref="A1:AC33"/>
  <sheetViews>
    <sheetView topLeftCell="A25" workbookViewId="0">
      <selection activeCell="AC5" sqref="AC5:AC32"/>
    </sheetView>
  </sheetViews>
  <sheetFormatPr baseColWidth="10" defaultRowHeight="14.5"/>
  <cols>
    <col min="1" max="1" width="13.08984375" bestFit="1" customWidth="1"/>
    <col min="2" max="2" width="13.08984375" customWidth="1"/>
    <col min="3" max="3" width="11.1796875" bestFit="1" customWidth="1"/>
    <col min="4" max="12" width="4.6328125" customWidth="1"/>
    <col min="13" max="14" width="4.6328125" style="21" customWidth="1"/>
    <col min="15" max="20" width="2.81640625" style="2" bestFit="1" customWidth="1"/>
    <col min="21" max="27" width="3.81640625" style="2" bestFit="1" customWidth="1"/>
    <col min="29" max="29" width="18" bestFit="1" customWidth="1"/>
    <col min="30" max="30" width="14.6328125" bestFit="1" customWidth="1"/>
  </cols>
  <sheetData>
    <row r="1" spans="1:29">
      <c r="A1" t="s">
        <v>25</v>
      </c>
      <c r="B1">
        <f>PosX</f>
        <v>3</v>
      </c>
    </row>
    <row r="2" spans="1:29">
      <c r="A2" t="s">
        <v>34</v>
      </c>
      <c r="B2">
        <f>PosY</f>
        <v>4</v>
      </c>
    </row>
    <row r="3" spans="1:29">
      <c r="A3" t="s">
        <v>61</v>
      </c>
      <c r="C3" cm="1">
        <f t="array" ref="C3:D3">Q3:R3</f>
        <v>35</v>
      </c>
      <c r="D3">
        <v>60</v>
      </c>
      <c r="E3" cm="1">
        <f t="array" ref="E3:G3">T3:V3</f>
        <v>92</v>
      </c>
      <c r="F3">
        <v>99</v>
      </c>
      <c r="G3">
        <v>124</v>
      </c>
      <c r="I3" s="20"/>
      <c r="J3" s="20"/>
      <c r="K3" s="20"/>
      <c r="L3" s="20"/>
      <c r="Q3" s="24" cm="1">
        <f t="array" ref="Q3:AA12">WortIndices</f>
        <v>35</v>
      </c>
      <c r="R3" s="24">
        <v>60</v>
      </c>
      <c r="S3" s="2">
        <v>67</v>
      </c>
      <c r="T3" s="24">
        <v>92</v>
      </c>
      <c r="U3" s="24">
        <v>99</v>
      </c>
      <c r="V3" s="24">
        <v>124</v>
      </c>
      <c r="W3" s="2">
        <v>131</v>
      </c>
      <c r="X3" s="25">
        <v>156</v>
      </c>
      <c r="Y3" s="25">
        <v>163</v>
      </c>
      <c r="Z3" s="25">
        <v>188</v>
      </c>
      <c r="AA3" s="25">
        <v>195</v>
      </c>
      <c r="AC3" t="str">
        <f>SUBSTITUTE(SUBSTITUTE(A3&amp;"=[" &amp; C3 &amp;","&amp;D3&amp;","&amp;E3&amp;","&amp;F3&amp;","&amp;G3&amp;","&amp;H3&amp;","&amp;I3&amp;","&amp;J3&amp;","&amp;K3&amp;","&amp;M3&amp;"]",",,",""),",]","]")</f>
        <v>esist=[35,60,92,99,124]</v>
      </c>
    </row>
    <row r="4" spans="1:29">
      <c r="H4" s="20"/>
      <c r="I4" s="20"/>
      <c r="J4" s="20"/>
      <c r="K4" s="20"/>
      <c r="L4" s="20"/>
      <c r="Q4" s="26">
        <v>36</v>
      </c>
      <c r="R4" s="26">
        <v>59</v>
      </c>
      <c r="S4" s="26">
        <v>68</v>
      </c>
      <c r="T4" s="26">
        <v>91</v>
      </c>
      <c r="U4" s="27">
        <v>100</v>
      </c>
      <c r="V4" s="27">
        <v>123</v>
      </c>
      <c r="W4" s="27">
        <v>132</v>
      </c>
      <c r="X4" s="27">
        <v>155</v>
      </c>
      <c r="Y4" s="27">
        <v>164</v>
      </c>
      <c r="Z4" s="27">
        <v>187</v>
      </c>
      <c r="AA4" s="27">
        <v>196</v>
      </c>
    </row>
    <row r="5" spans="1:29">
      <c r="A5" t="s">
        <v>62</v>
      </c>
      <c r="H5" s="20"/>
      <c r="I5" s="20"/>
      <c r="J5" s="20"/>
      <c r="K5" s="20"/>
      <c r="L5" s="20"/>
      <c r="Q5" s="3">
        <v>37</v>
      </c>
      <c r="R5" s="3">
        <v>58</v>
      </c>
      <c r="S5" s="3">
        <v>69</v>
      </c>
      <c r="T5" s="3">
        <v>90</v>
      </c>
      <c r="U5" s="28">
        <v>101</v>
      </c>
      <c r="V5" s="28">
        <v>122</v>
      </c>
      <c r="W5" s="28">
        <v>133</v>
      </c>
      <c r="X5" s="28">
        <v>154</v>
      </c>
      <c r="Y5" s="28">
        <v>165</v>
      </c>
      <c r="Z5" s="28">
        <v>186</v>
      </c>
      <c r="AA5" s="28">
        <v>197</v>
      </c>
      <c r="AC5" t="str">
        <f>A5&amp;"={"</f>
        <v>minmask={</v>
      </c>
    </row>
    <row r="6" spans="1:29">
      <c r="A6" t="s">
        <v>36</v>
      </c>
      <c r="B6">
        <v>0</v>
      </c>
      <c r="C6" cm="1">
        <f t="array" ref="C6:E6">Y12:AA12</f>
        <v>172</v>
      </c>
      <c r="D6">
        <v>179</v>
      </c>
      <c r="E6">
        <v>204</v>
      </c>
      <c r="H6" s="20"/>
      <c r="I6" s="20"/>
      <c r="J6" s="20"/>
      <c r="K6" s="20"/>
      <c r="L6" s="20"/>
      <c r="O6" s="2">
        <f>COUNTA(C6:N6)</f>
        <v>3</v>
      </c>
      <c r="Q6" s="30">
        <v>38</v>
      </c>
      <c r="R6" s="30">
        <v>57</v>
      </c>
      <c r="S6" s="30">
        <v>70</v>
      </c>
      <c r="T6" s="2">
        <v>89</v>
      </c>
      <c r="U6" s="2">
        <v>102</v>
      </c>
      <c r="V6" s="2">
        <v>121</v>
      </c>
      <c r="W6" s="2">
        <v>134</v>
      </c>
      <c r="X6" s="31">
        <v>153</v>
      </c>
      <c r="Y6" s="31">
        <v>166</v>
      </c>
      <c r="Z6" s="31">
        <v>185</v>
      </c>
      <c r="AA6" s="31">
        <v>198</v>
      </c>
      <c r="AC6" t="str">
        <f>SUBSTITUTE(SUBSTITUTE(B6&amp;":[" &amp; C6 &amp;","&amp;D6&amp;","&amp;E6&amp;","&amp;F6&amp;","&amp;G6&amp;","&amp;H6&amp;","&amp;I6&amp;","&amp;J6&amp;","&amp;K6&amp;","&amp;L6&amp;","&amp;M6&amp;","&amp;N6&amp;"],",",,",""),",]","]")</f>
        <v>0:[172,179,204],</v>
      </c>
    </row>
    <row r="7" spans="1:29">
      <c r="A7" t="s">
        <v>37</v>
      </c>
      <c r="B7">
        <v>5</v>
      </c>
      <c r="C7" cm="1">
        <f t="array" ref="C7:F7">$X$3:$AA$3</f>
        <v>156</v>
      </c>
      <c r="D7">
        <v>163</v>
      </c>
      <c r="E7">
        <v>188</v>
      </c>
      <c r="F7">
        <v>195</v>
      </c>
      <c r="G7" cm="1">
        <f t="array" ref="G7:J7">$X$6:$AA$6</f>
        <v>153</v>
      </c>
      <c r="H7">
        <v>166</v>
      </c>
      <c r="I7">
        <v>185</v>
      </c>
      <c r="J7">
        <v>198</v>
      </c>
      <c r="K7" s="20"/>
      <c r="L7" s="20"/>
      <c r="O7" s="2">
        <f t="shared" ref="O7:O17" si="0">COUNTA(C7:N7)</f>
        <v>8</v>
      </c>
      <c r="Q7" s="23">
        <v>39</v>
      </c>
      <c r="R7" s="23">
        <v>56</v>
      </c>
      <c r="S7" s="23">
        <v>71</v>
      </c>
      <c r="T7" s="23">
        <v>88</v>
      </c>
      <c r="U7" s="2">
        <v>103</v>
      </c>
      <c r="V7" s="2">
        <v>120</v>
      </c>
      <c r="W7" s="2">
        <v>135</v>
      </c>
      <c r="X7" s="32">
        <v>152</v>
      </c>
      <c r="Y7" s="32">
        <v>167</v>
      </c>
      <c r="Z7" s="32">
        <v>184</v>
      </c>
      <c r="AA7" s="32">
        <v>199</v>
      </c>
      <c r="AC7" t="str">
        <f t="shared" ref="AC7:AC17" si="1">SUBSTITUTE(SUBSTITUTE(B7&amp;":[" &amp; C7 &amp;","&amp;D7&amp;","&amp;E7&amp;","&amp;F7&amp;","&amp;G7&amp;","&amp;H7&amp;","&amp;I7&amp;","&amp;J7&amp;","&amp;K7&amp;","&amp;L7&amp;","&amp;M7&amp;","&amp;N7&amp;"],",",,",""),",]","]")</f>
        <v>5:[156,163,188,195,153,166,185,198],</v>
      </c>
    </row>
    <row r="8" spans="1:29">
      <c r="A8" t="s">
        <v>38</v>
      </c>
      <c r="B8">
        <v>10</v>
      </c>
      <c r="C8" cm="1">
        <f t="array" ref="C8:F8">$Q$4:$T$4</f>
        <v>36</v>
      </c>
      <c r="D8">
        <v>59</v>
      </c>
      <c r="E8">
        <v>68</v>
      </c>
      <c r="F8">
        <v>91</v>
      </c>
      <c r="G8" cm="1">
        <f t="array" ref="G8:J8">$X$6:$AA$6</f>
        <v>153</v>
      </c>
      <c r="H8">
        <v>166</v>
      </c>
      <c r="I8">
        <v>185</v>
      </c>
      <c r="J8">
        <v>198</v>
      </c>
      <c r="K8" s="20"/>
      <c r="L8" s="20"/>
      <c r="O8" s="2">
        <f t="shared" si="0"/>
        <v>8</v>
      </c>
      <c r="Q8" s="36">
        <v>40</v>
      </c>
      <c r="R8" s="36">
        <v>55</v>
      </c>
      <c r="S8" s="36">
        <v>72</v>
      </c>
      <c r="T8" s="36">
        <v>87</v>
      </c>
      <c r="U8" s="2">
        <v>104</v>
      </c>
      <c r="V8" s="2">
        <v>119</v>
      </c>
      <c r="W8" s="2">
        <v>136</v>
      </c>
      <c r="X8" s="22">
        <v>151</v>
      </c>
      <c r="Y8" s="22">
        <v>168</v>
      </c>
      <c r="Z8" s="22">
        <v>183</v>
      </c>
      <c r="AA8" s="22">
        <v>200</v>
      </c>
      <c r="AC8" t="str">
        <f t="shared" si="1"/>
        <v>10:[36,59,68,91,153,166,185,198],</v>
      </c>
    </row>
    <row r="9" spans="1:29">
      <c r="A9" t="s">
        <v>39</v>
      </c>
      <c r="B9">
        <v>15</v>
      </c>
      <c r="C9" cm="1">
        <f t="array" ref="C9:I9">$U$5:$AA$5</f>
        <v>101</v>
      </c>
      <c r="D9">
        <v>122</v>
      </c>
      <c r="E9">
        <v>133</v>
      </c>
      <c r="F9">
        <v>154</v>
      </c>
      <c r="G9">
        <v>165</v>
      </c>
      <c r="H9">
        <v>186</v>
      </c>
      <c r="I9">
        <v>197</v>
      </c>
      <c r="J9" cm="1">
        <f t="array" ref="J9:M9">$X$6:$AA$6</f>
        <v>153</v>
      </c>
      <c r="K9" s="20">
        <v>166</v>
      </c>
      <c r="L9" s="20">
        <v>185</v>
      </c>
      <c r="M9" s="20">
        <v>198</v>
      </c>
      <c r="O9" s="2">
        <f t="shared" si="0"/>
        <v>11</v>
      </c>
      <c r="Q9" s="37">
        <v>41</v>
      </c>
      <c r="R9" s="37">
        <v>54</v>
      </c>
      <c r="S9" s="37">
        <v>73</v>
      </c>
      <c r="T9" s="37">
        <v>86</v>
      </c>
      <c r="U9" s="2">
        <v>105</v>
      </c>
      <c r="V9" s="2">
        <v>118</v>
      </c>
      <c r="W9" s="2">
        <v>137</v>
      </c>
      <c r="X9" s="33">
        <v>150</v>
      </c>
      <c r="Y9" s="33">
        <v>169</v>
      </c>
      <c r="Z9" s="33">
        <v>182</v>
      </c>
      <c r="AA9" s="33">
        <v>201</v>
      </c>
      <c r="AC9" t="str">
        <f t="shared" si="1"/>
        <v>15:[101,122,133,154,165,186,197,153,166,185,198],</v>
      </c>
    </row>
    <row r="10" spans="1:29">
      <c r="A10" t="s">
        <v>40</v>
      </c>
      <c r="B10">
        <v>20</v>
      </c>
      <c r="C10" cm="1">
        <f t="array" ref="C10:I10">$U$4:$AA$4</f>
        <v>100</v>
      </c>
      <c r="D10">
        <v>123</v>
      </c>
      <c r="E10">
        <v>132</v>
      </c>
      <c r="F10">
        <v>155</v>
      </c>
      <c r="G10">
        <v>164</v>
      </c>
      <c r="H10">
        <v>187</v>
      </c>
      <c r="I10">
        <v>196</v>
      </c>
      <c r="J10" cm="1">
        <f t="array" ref="J10:M10">$X$6:$AA$6</f>
        <v>153</v>
      </c>
      <c r="K10" s="20">
        <v>166</v>
      </c>
      <c r="L10" s="20">
        <v>185</v>
      </c>
      <c r="M10" s="20">
        <v>198</v>
      </c>
      <c r="O10" s="2">
        <f t="shared" si="0"/>
        <v>11</v>
      </c>
      <c r="Q10" s="38">
        <v>42</v>
      </c>
      <c r="R10" s="38">
        <v>53</v>
      </c>
      <c r="S10" s="38">
        <v>74</v>
      </c>
      <c r="T10" s="38">
        <v>85</v>
      </c>
      <c r="U10" s="38">
        <v>106</v>
      </c>
      <c r="V10" s="2">
        <v>117</v>
      </c>
      <c r="W10" s="2">
        <v>138</v>
      </c>
      <c r="X10" s="34">
        <v>149</v>
      </c>
      <c r="Y10" s="34">
        <v>170</v>
      </c>
      <c r="Z10" s="34">
        <v>181</v>
      </c>
      <c r="AA10" s="34">
        <v>202</v>
      </c>
      <c r="AC10" t="str">
        <f t="shared" si="1"/>
        <v>20:[100,123,132,155,164,187,196,153,166,185,198],</v>
      </c>
    </row>
    <row r="11" spans="1:29">
      <c r="A11" t="s">
        <v>41</v>
      </c>
      <c r="B11">
        <v>25</v>
      </c>
      <c r="C11" cm="1">
        <f t="array" ref="C11:F11">X3:AA3</f>
        <v>156</v>
      </c>
      <c r="D11">
        <v>163</v>
      </c>
      <c r="E11">
        <v>188</v>
      </c>
      <c r="F11">
        <v>195</v>
      </c>
      <c r="G11" cm="1">
        <f t="array" ref="G11:I11">Q6:S6</f>
        <v>38</v>
      </c>
      <c r="H11">
        <v>57</v>
      </c>
      <c r="I11">
        <v>70</v>
      </c>
      <c r="J11" s="20" cm="1">
        <f t="array" ref="J11:M11">$Q$7:$T$7</f>
        <v>39</v>
      </c>
      <c r="K11" s="20">
        <v>56</v>
      </c>
      <c r="L11" s="20">
        <v>71</v>
      </c>
      <c r="M11" s="20">
        <v>88</v>
      </c>
      <c r="O11" s="2">
        <f t="shared" si="0"/>
        <v>11</v>
      </c>
      <c r="Q11" s="39">
        <v>43</v>
      </c>
      <c r="R11" s="39">
        <v>52</v>
      </c>
      <c r="S11" s="39">
        <v>75</v>
      </c>
      <c r="T11" s="39">
        <v>84</v>
      </c>
      <c r="U11" s="39">
        <v>107</v>
      </c>
      <c r="V11" s="39">
        <v>116</v>
      </c>
      <c r="W11" s="40">
        <v>139</v>
      </c>
      <c r="X11" s="40">
        <v>148</v>
      </c>
      <c r="Y11" s="40">
        <v>171</v>
      </c>
      <c r="Z11" s="40">
        <v>180</v>
      </c>
      <c r="AA11" s="40">
        <v>203</v>
      </c>
      <c r="AC11" t="str">
        <f t="shared" si="1"/>
        <v>25:[156,163,188,195,38,57,70,39,56,71,88],</v>
      </c>
    </row>
    <row r="12" spans="1:29">
      <c r="A12" t="s">
        <v>42</v>
      </c>
      <c r="B12">
        <v>30</v>
      </c>
      <c r="C12" cm="1">
        <f t="array" ref="C12:F12">$Q$7:$T$7</f>
        <v>39</v>
      </c>
      <c r="D12">
        <v>56</v>
      </c>
      <c r="E12">
        <v>71</v>
      </c>
      <c r="F12">
        <v>88</v>
      </c>
      <c r="H12" s="20"/>
      <c r="I12" s="20"/>
      <c r="J12" s="20"/>
      <c r="K12" s="20"/>
      <c r="L12" s="20"/>
      <c r="O12" s="2">
        <f t="shared" si="0"/>
        <v>4</v>
      </c>
      <c r="Q12" s="2">
        <v>44</v>
      </c>
      <c r="R12" s="2">
        <v>51</v>
      </c>
      <c r="S12" s="2">
        <v>76</v>
      </c>
      <c r="T12" s="2">
        <v>83</v>
      </c>
      <c r="U12" s="2">
        <v>108</v>
      </c>
      <c r="V12" s="2">
        <v>115</v>
      </c>
      <c r="W12" s="2">
        <v>140</v>
      </c>
      <c r="X12" s="2">
        <v>147</v>
      </c>
      <c r="Y12" s="35">
        <v>172</v>
      </c>
      <c r="Z12" s="35">
        <v>179</v>
      </c>
      <c r="AA12" s="35">
        <v>204</v>
      </c>
      <c r="AC12" t="str">
        <f t="shared" si="1"/>
        <v>30:[39,56,71,88],</v>
      </c>
    </row>
    <row r="13" spans="1:29">
      <c r="A13" t="s">
        <v>43</v>
      </c>
      <c r="B13">
        <v>35</v>
      </c>
      <c r="C13" cm="1">
        <f t="array" ref="C13:F13">$X$3:$AA$3</f>
        <v>156</v>
      </c>
      <c r="D13">
        <v>163</v>
      </c>
      <c r="E13">
        <v>188</v>
      </c>
      <c r="F13">
        <v>195</v>
      </c>
      <c r="G13" cm="1">
        <f t="array" ref="G13:J13">$X$6:$AA$6</f>
        <v>153</v>
      </c>
      <c r="H13">
        <v>166</v>
      </c>
      <c r="I13">
        <v>185</v>
      </c>
      <c r="J13">
        <v>198</v>
      </c>
      <c r="K13" s="20" cm="1">
        <f t="array" ref="K13:N13">$Q$7:$T$7</f>
        <v>39</v>
      </c>
      <c r="L13" s="20">
        <v>56</v>
      </c>
      <c r="M13" s="20">
        <v>71</v>
      </c>
      <c r="N13" s="20">
        <v>88</v>
      </c>
      <c r="O13" s="2">
        <f t="shared" si="0"/>
        <v>12</v>
      </c>
      <c r="AC13" t="str">
        <f t="shared" si="1"/>
        <v>35:[156,163,188,195,153,166,185,198,39,56,71,88],</v>
      </c>
    </row>
    <row r="14" spans="1:29">
      <c r="A14" t="s">
        <v>44</v>
      </c>
      <c r="B14">
        <v>40</v>
      </c>
      <c r="C14" cm="1">
        <f t="array" ref="C14:I14">$U$4:$AA$4</f>
        <v>100</v>
      </c>
      <c r="D14">
        <v>123</v>
      </c>
      <c r="E14">
        <v>132</v>
      </c>
      <c r="F14">
        <v>155</v>
      </c>
      <c r="G14">
        <v>164</v>
      </c>
      <c r="H14">
        <v>187</v>
      </c>
      <c r="I14">
        <v>196</v>
      </c>
      <c r="J14" cm="1">
        <f t="array" ref="J14:L14">$Q$6:$S$6</f>
        <v>38</v>
      </c>
      <c r="K14">
        <v>57</v>
      </c>
      <c r="L14">
        <v>70</v>
      </c>
      <c r="O14" s="2">
        <f t="shared" si="0"/>
        <v>10</v>
      </c>
      <c r="Q14" s="24" t="str" cm="1">
        <f t="array" ref="Q14:AA23">TEXT</f>
        <v>E</v>
      </c>
      <c r="R14" s="24" t="str">
        <v>S</v>
      </c>
      <c r="S14" s="2" t="str">
        <v>K</v>
      </c>
      <c r="T14" s="24" t="str">
        <v>I</v>
      </c>
      <c r="U14" s="24" t="str">
        <v>S</v>
      </c>
      <c r="V14" s="24" t="str">
        <v>T</v>
      </c>
      <c r="W14" s="2" t="str">
        <v>A</v>
      </c>
      <c r="X14" s="25" t="str">
        <v>F</v>
      </c>
      <c r="Y14" s="25" t="str">
        <v>Ü</v>
      </c>
      <c r="Z14" s="25" t="str">
        <v>N</v>
      </c>
      <c r="AA14" s="25" t="str">
        <v>F</v>
      </c>
      <c r="AC14" t="str">
        <f t="shared" si="1"/>
        <v>40:[100,123,132,155,164,187,196,38,57,70],</v>
      </c>
    </row>
    <row r="15" spans="1:29">
      <c r="A15" t="s">
        <v>45</v>
      </c>
      <c r="B15">
        <v>45</v>
      </c>
      <c r="C15" cm="1">
        <f t="array" ref="C15:I15">$U$5:$AA$5</f>
        <v>101</v>
      </c>
      <c r="D15">
        <v>122</v>
      </c>
      <c r="E15">
        <v>133</v>
      </c>
      <c r="F15">
        <v>154</v>
      </c>
      <c r="G15">
        <v>165</v>
      </c>
      <c r="H15">
        <v>186</v>
      </c>
      <c r="I15">
        <v>197</v>
      </c>
      <c r="J15" cm="1">
        <f t="array" ref="J15:L15">$Q$6:$S$6</f>
        <v>38</v>
      </c>
      <c r="K15">
        <v>57</v>
      </c>
      <c r="L15">
        <v>70</v>
      </c>
      <c r="O15" s="2">
        <f t="shared" si="0"/>
        <v>10</v>
      </c>
      <c r="Q15" s="26" t="str">
        <v>Z</v>
      </c>
      <c r="R15" s="26" t="str">
        <v>E</v>
      </c>
      <c r="S15" s="26" t="str">
        <v>H</v>
      </c>
      <c r="T15" s="26" t="str">
        <v>N</v>
      </c>
      <c r="U15" s="27" t="str">
        <v>Z</v>
      </c>
      <c r="V15" s="27" t="str">
        <v>W</v>
      </c>
      <c r="W15" s="27" t="str">
        <v>A</v>
      </c>
      <c r="X15" s="27" t="str">
        <v>N</v>
      </c>
      <c r="Y15" s="27" t="str">
        <v>Z</v>
      </c>
      <c r="Z15" s="27" t="str">
        <v>I</v>
      </c>
      <c r="AA15" s="27" t="str">
        <v>G</v>
      </c>
      <c r="AC15" t="str">
        <f t="shared" si="1"/>
        <v>45:[101,122,133,154,165,186,197,38,57,70],</v>
      </c>
    </row>
    <row r="16" spans="1:29">
      <c r="A16" t="s">
        <v>46</v>
      </c>
      <c r="B16">
        <v>50</v>
      </c>
      <c r="C16" cm="1">
        <f t="array" ref="C16:F16">$Q$4:$T$4</f>
        <v>36</v>
      </c>
      <c r="D16">
        <v>59</v>
      </c>
      <c r="E16">
        <v>68</v>
      </c>
      <c r="F16">
        <v>91</v>
      </c>
      <c r="G16" cm="1">
        <f t="array" ref="G16:I16">$Q$6:$S$6</f>
        <v>38</v>
      </c>
      <c r="H16" s="20">
        <v>57</v>
      </c>
      <c r="I16" s="20">
        <v>70</v>
      </c>
      <c r="J16" s="20"/>
      <c r="K16" s="20"/>
      <c r="L16" s="20"/>
      <c r="O16" s="2">
        <f t="shared" si="0"/>
        <v>7</v>
      </c>
      <c r="Q16" s="3" t="str">
        <v>D</v>
      </c>
      <c r="R16" s="3" t="str">
        <v>R</v>
      </c>
      <c r="S16" s="3" t="str">
        <v>E</v>
      </c>
      <c r="T16" s="3" t="str">
        <v>I</v>
      </c>
      <c r="U16" s="28" t="str">
        <v>V</v>
      </c>
      <c r="V16" s="28" t="str">
        <v>I</v>
      </c>
      <c r="W16" s="28" t="str">
        <v>E</v>
      </c>
      <c r="X16" s="28" t="str">
        <v>R</v>
      </c>
      <c r="Y16" s="28" t="str">
        <v>T</v>
      </c>
      <c r="Z16" s="28" t="str">
        <v>E</v>
      </c>
      <c r="AA16" s="28" t="str">
        <v>L</v>
      </c>
      <c r="AC16" t="str">
        <f t="shared" si="1"/>
        <v>50:[36,59,68,91,38,57,70],</v>
      </c>
    </row>
    <row r="17" spans="1:29">
      <c r="A17" t="s">
        <v>60</v>
      </c>
      <c r="B17">
        <v>55</v>
      </c>
      <c r="C17" cm="1">
        <f t="array" ref="C17:F17">$X$3:$AA$3</f>
        <v>156</v>
      </c>
      <c r="D17">
        <v>163</v>
      </c>
      <c r="E17">
        <v>188</v>
      </c>
      <c r="F17">
        <v>195</v>
      </c>
      <c r="G17" cm="1">
        <f t="array" ref="G17:I17">$Q$6:$S$6</f>
        <v>38</v>
      </c>
      <c r="H17" s="20">
        <v>57</v>
      </c>
      <c r="I17" s="20">
        <v>70</v>
      </c>
      <c r="J17" s="20"/>
      <c r="K17" s="20"/>
      <c r="L17" s="20"/>
      <c r="O17" s="2">
        <f t="shared" si="0"/>
        <v>7</v>
      </c>
      <c r="Q17" s="29" t="str">
        <v>V</v>
      </c>
      <c r="R17" s="29" t="str">
        <v>O</v>
      </c>
      <c r="S17" s="29" t="str">
        <v>R</v>
      </c>
      <c r="T17" s="2" t="str">
        <v>F</v>
      </c>
      <c r="U17" s="2" t="str">
        <v>U</v>
      </c>
      <c r="V17" s="2" t="str">
        <v>N</v>
      </c>
      <c r="W17" s="2" t="str">
        <v>K</v>
      </c>
      <c r="X17" s="31" t="str">
        <v>N</v>
      </c>
      <c r="Y17" s="31" t="str">
        <v>A</v>
      </c>
      <c r="Z17" s="31" t="str">
        <v>C</v>
      </c>
      <c r="AA17" s="31" t="str">
        <v>H</v>
      </c>
      <c r="AC17" t="str">
        <f t="shared" si="1"/>
        <v>55:[156,163,188,195,38,57,70],</v>
      </c>
    </row>
    <row r="18" spans="1:29">
      <c r="H18" s="20"/>
      <c r="I18" s="20"/>
      <c r="J18" s="20"/>
      <c r="K18" s="20"/>
      <c r="L18" s="20"/>
      <c r="Q18" s="23" t="str">
        <v>H</v>
      </c>
      <c r="R18" s="23" t="str">
        <v>A</v>
      </c>
      <c r="S18" s="23" t="str">
        <v>L</v>
      </c>
      <c r="T18" s="23" t="str">
        <v>B</v>
      </c>
      <c r="U18" s="2" t="str">
        <v>A</v>
      </c>
      <c r="V18" s="2" t="str">
        <v>E</v>
      </c>
      <c r="W18" s="2" t="str">
        <v>L</v>
      </c>
      <c r="X18" s="32" t="str">
        <v>F</v>
      </c>
      <c r="Y18" s="32" t="str">
        <v>Ü</v>
      </c>
      <c r="Z18" s="32" t="str">
        <v>N</v>
      </c>
      <c r="AA18" s="32" t="str">
        <v>F</v>
      </c>
      <c r="AC18" t="str">
        <f>"99:[0]}"</f>
        <v>99:[0]}</v>
      </c>
    </row>
    <row r="19" spans="1:29">
      <c r="A19" t="s">
        <v>63</v>
      </c>
      <c r="H19" s="20"/>
      <c r="I19" s="20"/>
      <c r="J19" s="20"/>
      <c r="K19" s="20"/>
      <c r="L19" s="20"/>
      <c r="Q19" s="36" t="str">
        <v>E</v>
      </c>
      <c r="R19" s="36" t="str">
        <v>I</v>
      </c>
      <c r="S19" s="36" t="str">
        <v>N</v>
      </c>
      <c r="T19" s="36" t="str">
        <v>S</v>
      </c>
      <c r="U19" s="2" t="str">
        <v>X</v>
      </c>
      <c r="V19" s="2" t="str">
        <v>A</v>
      </c>
      <c r="W19" s="2" t="str">
        <v>M</v>
      </c>
      <c r="X19" s="22" t="str">
        <v>Z</v>
      </c>
      <c r="Y19" s="22" t="str">
        <v>W</v>
      </c>
      <c r="Z19" s="22" t="str">
        <v>E</v>
      </c>
      <c r="AA19" s="22" t="str">
        <v>I</v>
      </c>
      <c r="AC19" t="str">
        <f>A19&amp;"={"</f>
        <v>hourmask={</v>
      </c>
    </row>
    <row r="20" spans="1:29">
      <c r="A20" t="s">
        <v>47</v>
      </c>
      <c r="B20">
        <v>0</v>
      </c>
      <c r="C20" cm="1">
        <f t="array" ref="C20:G20">W11:AA11</f>
        <v>139</v>
      </c>
      <c r="D20">
        <v>148</v>
      </c>
      <c r="E20">
        <v>171</v>
      </c>
      <c r="F20">
        <v>180</v>
      </c>
      <c r="G20">
        <v>203</v>
      </c>
      <c r="H20" s="20"/>
      <c r="I20" s="20"/>
      <c r="J20" s="20"/>
      <c r="K20" s="20"/>
      <c r="L20" s="20"/>
      <c r="O20" s="2">
        <f t="shared" ref="O20:O33" si="2">COUNTA(C20:N20)</f>
        <v>5</v>
      </c>
      <c r="Q20" s="37" t="str">
        <v>D</v>
      </c>
      <c r="R20" s="37" t="str">
        <v>R</v>
      </c>
      <c r="S20" s="37" t="str">
        <v>E</v>
      </c>
      <c r="T20" s="37" t="str">
        <v>I</v>
      </c>
      <c r="U20" s="2" t="str">
        <v>I</v>
      </c>
      <c r="V20" s="2" t="str">
        <v>P</v>
      </c>
      <c r="W20" s="2" t="str">
        <v>M</v>
      </c>
      <c r="X20" s="33" t="str">
        <v>V</v>
      </c>
      <c r="Y20" s="33" t="str">
        <v>I</v>
      </c>
      <c r="Z20" s="33" t="str">
        <v>E</v>
      </c>
      <c r="AA20" s="33" t="str">
        <v>R</v>
      </c>
      <c r="AC20" t="str">
        <f>SUBSTITUTE(SUBSTITUTE(B20&amp;":[" &amp; C20 &amp;","&amp;D20&amp;","&amp;E20&amp;","&amp;F20&amp;","&amp;G20&amp;","&amp;H20&amp;","&amp;I20&amp;","&amp;J20&amp;","&amp;K20&amp;","&amp;L20&amp;","&amp;M20&amp;","&amp;N20&amp;"],",",,",""),",]","]")</f>
        <v>0:[139,148,171,180,203],</v>
      </c>
    </row>
    <row r="21" spans="1:29">
      <c r="A21" t="s">
        <v>48</v>
      </c>
      <c r="B21">
        <v>1</v>
      </c>
      <c r="C21" cm="1">
        <f t="array" ref="C21:F21">Q8:T8</f>
        <v>40</v>
      </c>
      <c r="D21">
        <v>55</v>
      </c>
      <c r="E21">
        <v>72</v>
      </c>
      <c r="F21">
        <v>87</v>
      </c>
      <c r="H21" s="20"/>
      <c r="I21" s="20"/>
      <c r="J21" s="20"/>
      <c r="K21" s="20"/>
      <c r="L21" s="20"/>
      <c r="O21" s="2">
        <f t="shared" si="2"/>
        <v>4</v>
      </c>
      <c r="Q21" s="38" t="str">
        <v>S</v>
      </c>
      <c r="R21" s="38" t="str">
        <v>E</v>
      </c>
      <c r="S21" s="38" t="str">
        <v>C</v>
      </c>
      <c r="T21" s="38" t="str">
        <v>H</v>
      </c>
      <c r="U21" s="38" t="str">
        <v>S</v>
      </c>
      <c r="V21" s="2" t="str">
        <v>N</v>
      </c>
      <c r="W21" s="2" t="str">
        <v>L</v>
      </c>
      <c r="X21" s="34" t="str">
        <v>A</v>
      </c>
      <c r="Y21" s="34" t="str">
        <v>C</v>
      </c>
      <c r="Z21" s="34" t="str">
        <v>H</v>
      </c>
      <c r="AA21" s="34" t="str">
        <v>T</v>
      </c>
      <c r="AC21" t="str">
        <f t="shared" ref="AC21:AC31" si="3">SUBSTITUTE(SUBSTITUTE(B21&amp;":[" &amp; C21 &amp;","&amp;D21&amp;","&amp;E21&amp;","&amp;F21&amp;","&amp;G21&amp;","&amp;H21&amp;","&amp;I21&amp;","&amp;J21&amp;","&amp;K21&amp;","&amp;L21&amp;","&amp;M21&amp;","&amp;N21&amp;"],",",,",""),",]","]")</f>
        <v>1:[40,55,72,87],</v>
      </c>
    </row>
    <row r="22" spans="1:29">
      <c r="A22" t="s">
        <v>49</v>
      </c>
      <c r="B22">
        <v>2</v>
      </c>
      <c r="C22" cm="1">
        <f t="array" ref="C22:F22">X8:AA8</f>
        <v>151</v>
      </c>
      <c r="D22">
        <v>168</v>
      </c>
      <c r="E22">
        <v>183</v>
      </c>
      <c r="F22">
        <v>200</v>
      </c>
      <c r="H22" s="20"/>
      <c r="I22" s="20"/>
      <c r="J22" s="20"/>
      <c r="K22" s="20"/>
      <c r="L22" s="20"/>
      <c r="O22" s="2">
        <f t="shared" si="2"/>
        <v>4</v>
      </c>
      <c r="Q22" s="39" t="str">
        <v>S</v>
      </c>
      <c r="R22" s="39" t="str">
        <v>I</v>
      </c>
      <c r="S22" s="39" t="str">
        <v>E</v>
      </c>
      <c r="T22" s="39" t="str">
        <v>B</v>
      </c>
      <c r="U22" s="39" t="str">
        <v>E</v>
      </c>
      <c r="V22" s="39" t="str">
        <v>N</v>
      </c>
      <c r="W22" s="40" t="str">
        <v>Z</v>
      </c>
      <c r="X22" s="40" t="str">
        <v>W</v>
      </c>
      <c r="Y22" s="40" t="str">
        <v>Ö</v>
      </c>
      <c r="Z22" s="40" t="str">
        <v>L</v>
      </c>
      <c r="AA22" s="40" t="str">
        <v>F</v>
      </c>
      <c r="AC22" t="str">
        <f t="shared" si="3"/>
        <v>2:[151,168,183,200],</v>
      </c>
    </row>
    <row r="23" spans="1:29">
      <c r="A23" t="s">
        <v>50</v>
      </c>
      <c r="B23">
        <v>3</v>
      </c>
      <c r="C23" cm="1">
        <f t="array" ref="C23:F23">Q9:T9</f>
        <v>41</v>
      </c>
      <c r="D23">
        <v>54</v>
      </c>
      <c r="E23">
        <v>73</v>
      </c>
      <c r="F23">
        <v>86</v>
      </c>
      <c r="H23" s="20"/>
      <c r="I23" s="20"/>
      <c r="J23" s="20"/>
      <c r="K23" s="20"/>
      <c r="L23" s="20"/>
      <c r="O23" s="2">
        <f t="shared" si="2"/>
        <v>4</v>
      </c>
      <c r="Q23" s="2" t="str">
        <v>Z</v>
      </c>
      <c r="R23" s="2" t="str">
        <v>E</v>
      </c>
      <c r="S23" s="2" t="str">
        <v>H</v>
      </c>
      <c r="T23" s="2" t="str">
        <v>N</v>
      </c>
      <c r="U23" s="2" t="str">
        <v>E</v>
      </c>
      <c r="V23" s="2" t="str">
        <v>U</v>
      </c>
      <c r="W23" s="2" t="str">
        <v>N</v>
      </c>
      <c r="X23" s="2" t="str">
        <v>K</v>
      </c>
      <c r="Y23" s="35" t="str">
        <v>U</v>
      </c>
      <c r="Z23" s="35" t="str">
        <v>H</v>
      </c>
      <c r="AA23" s="35" t="str">
        <v>R</v>
      </c>
      <c r="AC23" t="str">
        <f t="shared" si="3"/>
        <v>3:[41,54,73,86],</v>
      </c>
    </row>
    <row r="24" spans="1:29">
      <c r="A24" t="s">
        <v>51</v>
      </c>
      <c r="B24">
        <v>4</v>
      </c>
      <c r="C24" cm="1">
        <f t="array" ref="C24:F24">X9:AA9</f>
        <v>150</v>
      </c>
      <c r="D24">
        <v>169</v>
      </c>
      <c r="E24">
        <v>182</v>
      </c>
      <c r="F24">
        <v>201</v>
      </c>
      <c r="O24" s="2">
        <f t="shared" si="2"/>
        <v>4</v>
      </c>
      <c r="AC24" t="str">
        <f t="shared" si="3"/>
        <v>4:[150,169,182,201],</v>
      </c>
    </row>
    <row r="25" spans="1:29">
      <c r="A25" t="s">
        <v>52</v>
      </c>
      <c r="B25">
        <v>5</v>
      </c>
      <c r="C25" cm="1">
        <f t="array" ref="C25:F25">X7:AA7</f>
        <v>152</v>
      </c>
      <c r="D25">
        <v>167</v>
      </c>
      <c r="E25">
        <v>184</v>
      </c>
      <c r="F25">
        <v>199</v>
      </c>
      <c r="O25" s="2">
        <f t="shared" si="2"/>
        <v>4</v>
      </c>
      <c r="AC25" t="str">
        <f t="shared" si="3"/>
        <v>5:[152,167,184,199],</v>
      </c>
    </row>
    <row r="26" spans="1:29">
      <c r="A26" t="s">
        <v>53</v>
      </c>
      <c r="B26">
        <v>6</v>
      </c>
      <c r="C26" cm="1">
        <f t="array" ref="C26:G26">Q10:U10</f>
        <v>42</v>
      </c>
      <c r="D26">
        <v>53</v>
      </c>
      <c r="E26">
        <v>74</v>
      </c>
      <c r="F26">
        <v>85</v>
      </c>
      <c r="G26">
        <v>106</v>
      </c>
      <c r="O26" s="2">
        <f t="shared" si="2"/>
        <v>5</v>
      </c>
      <c r="AC26" t="str">
        <f t="shared" si="3"/>
        <v>6:[42,53,74,85,106],</v>
      </c>
    </row>
    <row r="27" spans="1:29">
      <c r="A27" t="s">
        <v>54</v>
      </c>
      <c r="B27">
        <v>7</v>
      </c>
      <c r="C27" cm="1">
        <f t="array" ref="C27:H27">Q11:V11</f>
        <v>43</v>
      </c>
      <c r="D27">
        <v>52</v>
      </c>
      <c r="E27">
        <v>75</v>
      </c>
      <c r="F27">
        <v>84</v>
      </c>
      <c r="G27">
        <v>107</v>
      </c>
      <c r="H27">
        <v>116</v>
      </c>
      <c r="O27" s="2">
        <f t="shared" si="2"/>
        <v>6</v>
      </c>
      <c r="AC27" t="str">
        <f t="shared" si="3"/>
        <v>7:[43,52,75,84,107,116],</v>
      </c>
    </row>
    <row r="28" spans="1:29">
      <c r="A28" t="s">
        <v>55</v>
      </c>
      <c r="B28">
        <v>8</v>
      </c>
      <c r="C28" cm="1">
        <f t="array" ref="C28:F28">X10:AA10</f>
        <v>149</v>
      </c>
      <c r="D28">
        <v>170</v>
      </c>
      <c r="E28">
        <v>181</v>
      </c>
      <c r="F28">
        <v>202</v>
      </c>
      <c r="O28" s="2">
        <f t="shared" si="2"/>
        <v>4</v>
      </c>
      <c r="AC28" t="str">
        <f t="shared" si="3"/>
        <v>8:[149,170,181,202],</v>
      </c>
    </row>
    <row r="29" spans="1:29">
      <c r="A29" t="s">
        <v>56</v>
      </c>
      <c r="B29">
        <v>9</v>
      </c>
      <c r="C29" cm="1">
        <f t="array" ref="C29:F29">T12:W12</f>
        <v>83</v>
      </c>
      <c r="D29">
        <v>108</v>
      </c>
      <c r="E29">
        <v>115</v>
      </c>
      <c r="F29">
        <v>140</v>
      </c>
      <c r="O29" s="2">
        <f t="shared" si="2"/>
        <v>4</v>
      </c>
      <c r="AC29" t="str">
        <f t="shared" si="3"/>
        <v>9:[83,108,115,140],</v>
      </c>
    </row>
    <row r="30" spans="1:29">
      <c r="A30" t="s">
        <v>57</v>
      </c>
      <c r="B30">
        <v>10</v>
      </c>
      <c r="C30" cm="1">
        <f t="array" ref="C30:F30">Q12:T12</f>
        <v>44</v>
      </c>
      <c r="D30">
        <v>51</v>
      </c>
      <c r="E30">
        <v>76</v>
      </c>
      <c r="F30">
        <v>83</v>
      </c>
      <c r="O30" s="2">
        <f t="shared" si="2"/>
        <v>4</v>
      </c>
      <c r="AC30" t="str">
        <f t="shared" si="3"/>
        <v>10:[44,51,76,83],</v>
      </c>
    </row>
    <row r="31" spans="1:29">
      <c r="A31" t="s">
        <v>58</v>
      </c>
      <c r="B31">
        <v>11</v>
      </c>
      <c r="C31" cm="1">
        <f t="array" ref="C31:E31">V7:X7</f>
        <v>120</v>
      </c>
      <c r="D31">
        <v>135</v>
      </c>
      <c r="E31">
        <v>152</v>
      </c>
      <c r="O31" s="2">
        <f t="shared" si="2"/>
        <v>3</v>
      </c>
      <c r="AC31" t="str">
        <f t="shared" si="3"/>
        <v>11:[120,135,152],</v>
      </c>
    </row>
    <row r="32" spans="1:29">
      <c r="AC32" t="str">
        <f>"99:[0]}"</f>
        <v>99:[0]}</v>
      </c>
    </row>
    <row r="33" spans="1:29">
      <c r="A33" t="s">
        <v>59</v>
      </c>
      <c r="C33" cm="1">
        <f t="array" ref="C33:F33">T6:W6</f>
        <v>89</v>
      </c>
      <c r="D33">
        <v>102</v>
      </c>
      <c r="E33">
        <v>121</v>
      </c>
      <c r="F33">
        <v>134</v>
      </c>
      <c r="O33" s="2">
        <f t="shared" si="2"/>
        <v>4</v>
      </c>
      <c r="AC33" t="str">
        <f>SUBSTITUTE(SUBSTITUTE(A33&amp;"=[" &amp; C33 &amp;","&amp;D33&amp;","&amp;E33&amp;","&amp;F33&amp;","&amp;G33&amp;","&amp;H33&amp;","&amp;I33&amp;","&amp;J33&amp;","&amp;K33&amp;","&amp;M33&amp;"]",",,",""),",]","]")</f>
        <v>Funk=[89,102,121,134]</v>
      </c>
    </row>
  </sheetData>
  <customSheetViews>
    <customSheetView guid="{1F1D223B-110C-43BB-B1A7-67E331DD90F6}">
      <selection activeCell="Q12" sqref="Q12:AA21"/>
      <pageMargins left="0.7" right="0.7" top="0.78740157499999996" bottom="0.78740157499999996" header="0.3" footer="0.3"/>
      <pageSetup paperSize="9" orientation="portrait" r:id="rId1"/>
    </customSheetView>
  </customSheetViews>
  <pageMargins left="0.7" right="0.7" top="0.78740157499999996" bottom="0.78740157499999996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102A4-510D-4637-8296-02A0BF1B06E5}">
  <dimension ref="A1:A16"/>
  <sheetViews>
    <sheetView view="pageLayout" zoomScaleNormal="100" workbookViewId="0">
      <selection activeCell="B1" sqref="B1"/>
    </sheetView>
  </sheetViews>
  <sheetFormatPr baseColWidth="10" defaultColWidth="10.90625" defaultRowHeight="14.5"/>
  <cols>
    <col min="1" max="16" width="5" customWidth="1"/>
  </cols>
  <sheetData>
    <row r="1" ht="28.25" customHeight="1"/>
    <row r="2" ht="28.25" customHeight="1"/>
    <row r="3" ht="28.25" customHeight="1"/>
    <row r="4" ht="28.25" customHeight="1"/>
    <row r="5" ht="28.25" customHeight="1"/>
    <row r="6" ht="28.25" customHeight="1"/>
    <row r="7" ht="28.25" customHeight="1"/>
    <row r="8" ht="28.25" customHeight="1"/>
    <row r="9" ht="28.25" customHeight="1"/>
    <row r="10" ht="28.25" customHeight="1"/>
    <row r="11" ht="28.25" customHeight="1"/>
    <row r="12" ht="28.25" customHeight="1"/>
    <row r="13" ht="28.25" customHeight="1"/>
    <row r="14" ht="28.25" customHeight="1"/>
    <row r="15" ht="28.25" customHeight="1"/>
    <row r="16" ht="28.25" customHeight="1"/>
  </sheetData>
  <customSheetViews>
    <customSheetView guid="{1F1D223B-110C-43BB-B1A7-67E331DD90F6}" showPageBreaks="1" printArea="1" view="pageLayout">
      <selection sqref="A1:P1048576"/>
      <pageMargins left="0" right="0" top="0" bottom="0" header="0" footer="0"/>
      <printOptions horizontalCentered="1" verticalCentered="1" gridLines="1"/>
      <pageSetup paperSize="9" orientation="portrait" horizontalDpi="1200" verticalDpi="1200" r:id="rId1"/>
    </customSheetView>
  </customSheetViews>
  <printOptions horizontalCentered="1" verticalCentered="1" gridLines="1"/>
  <pageMargins left="0.78740157480314965" right="0.39370078740157483" top="0.78740157480314965" bottom="0.39370078740157483" header="0" footer="0"/>
  <pageSetup paperSize="9" orientation="portrait" horizontalDpi="1200" verticalDpi="120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FC11B-7EFA-4574-A641-889630DF327C}">
  <dimension ref="A1:Q97"/>
  <sheetViews>
    <sheetView workbookViewId="0">
      <selection sqref="A1:XFD1048576"/>
    </sheetView>
  </sheetViews>
  <sheetFormatPr baseColWidth="10" defaultRowHeight="14.5"/>
  <cols>
    <col min="1" max="1" width="7.1796875" bestFit="1" customWidth="1"/>
    <col min="2" max="2" width="7.1796875" customWidth="1"/>
    <col min="3" max="3" width="32.453125" bestFit="1" customWidth="1"/>
    <col min="4" max="4" width="28.54296875" bestFit="1" customWidth="1"/>
    <col min="5" max="5" width="12.81640625" bestFit="1" customWidth="1"/>
    <col min="6" max="6" width="12.81640625" customWidth="1"/>
    <col min="7" max="7" width="5.54296875" bestFit="1" customWidth="1"/>
    <col min="8" max="13" width="8.81640625" bestFit="1" customWidth="1"/>
  </cols>
  <sheetData>
    <row r="1" spans="1:17">
      <c r="C1" s="41" t="s">
        <v>83</v>
      </c>
      <c r="F1" s="48" t="s">
        <v>138</v>
      </c>
      <c r="H1" t="s">
        <v>0</v>
      </c>
      <c r="I1" t="s">
        <v>1</v>
      </c>
    </row>
    <row r="2" spans="1:17">
      <c r="A2">
        <v>32</v>
      </c>
      <c r="F2" s="48"/>
      <c r="H2">
        <v>6</v>
      </c>
      <c r="I2">
        <v>8</v>
      </c>
    </row>
    <row r="3" spans="1:17">
      <c r="F3" s="48"/>
      <c r="G3" t="s">
        <v>85</v>
      </c>
      <c r="H3">
        <v>1</v>
      </c>
      <c r="I3">
        <v>2</v>
      </c>
      <c r="J3">
        <v>3</v>
      </c>
      <c r="K3">
        <v>4</v>
      </c>
      <c r="L3">
        <v>5</v>
      </c>
      <c r="M3">
        <v>6</v>
      </c>
    </row>
    <row r="4" spans="1:17">
      <c r="C4" t="str">
        <f>"FONT ={32:""0000000000"","</f>
        <v>FONT ={32:"0000000000",</v>
      </c>
      <c r="F4" s="48"/>
      <c r="G4" t="s">
        <v>74</v>
      </c>
      <c r="H4">
        <v>0</v>
      </c>
      <c r="I4">
        <v>2</v>
      </c>
      <c r="J4">
        <v>4</v>
      </c>
      <c r="K4">
        <v>6</v>
      </c>
      <c r="L4">
        <v>8</v>
      </c>
      <c r="M4">
        <v>10</v>
      </c>
    </row>
    <row r="5" spans="1:17">
      <c r="A5" t="str">
        <f>CHAR(A2+ROW($A$2)-1)</f>
        <v>!</v>
      </c>
      <c r="B5">
        <f>CODE(A5)</f>
        <v>33</v>
      </c>
      <c r="C5" t="str">
        <f>CODE(A5)&amp;":"""&amp;F5&amp;""","</f>
        <v>33:"0000be0000",</v>
      </c>
      <c r="D5" t="s">
        <v>134</v>
      </c>
      <c r="E5" t="str">
        <f>SUBSTITUTE(SUBSTITUTE(D5,"0x",""),", ","")</f>
        <v>000000be0000</v>
      </c>
      <c r="F5" t="str">
        <f>MID(E5,3,10)</f>
        <v>0000be0000</v>
      </c>
      <c r="H5" t="str">
        <f t="shared" ref="H5:M5" si="0">HEX2BIN(MID($E$5,H$4+1,2),$I$2)</f>
        <v>00000000</v>
      </c>
      <c r="I5" t="str">
        <f t="shared" si="0"/>
        <v>00000000</v>
      </c>
      <c r="J5" t="str">
        <f t="shared" si="0"/>
        <v>00000000</v>
      </c>
      <c r="K5" t="str">
        <f t="shared" si="0"/>
        <v>10111110</v>
      </c>
      <c r="L5" t="str">
        <f t="shared" si="0"/>
        <v>00000000</v>
      </c>
      <c r="M5" t="str">
        <f t="shared" si="0"/>
        <v>00000000</v>
      </c>
    </row>
    <row r="6" spans="1:17">
      <c r="A6" t="str">
        <f>CHAR(CODE(A5)+1)</f>
        <v>"</v>
      </c>
      <c r="B6">
        <f t="shared" ref="B6:B67" si="1">CODE(A6)</f>
        <v>34</v>
      </c>
      <c r="C6" t="str">
        <f t="shared" ref="C6:C67" si="2">CODE(A6)&amp;":"""&amp;F6&amp;""","</f>
        <v>34:"1060106000",</v>
      </c>
      <c r="D6" t="s">
        <v>76</v>
      </c>
      <c r="E6" t="str">
        <f>SUBSTITUTE(SUBSTITUTE(D6,"0x",""),", ","")</f>
        <v>001060106000</v>
      </c>
      <c r="F6" t="str">
        <f t="shared" ref="F6:F67" si="3">MID(E6,3,10)</f>
        <v>1060106000</v>
      </c>
      <c r="H6" t="str">
        <f t="shared" ref="H6:M6" si="4">HEX2BIN(MID($E$6,H$4+1,2),$I$2)</f>
        <v>00000000</v>
      </c>
      <c r="I6" t="str">
        <f t="shared" si="4"/>
        <v>00010000</v>
      </c>
      <c r="J6" t="str">
        <f t="shared" si="4"/>
        <v>01100000</v>
      </c>
      <c r="K6" t="str">
        <f t="shared" si="4"/>
        <v>00010000</v>
      </c>
      <c r="L6" t="str">
        <f t="shared" si="4"/>
        <v>01100000</v>
      </c>
      <c r="M6" t="str">
        <f t="shared" si="4"/>
        <v>00000000</v>
      </c>
    </row>
    <row r="7" spans="1:17" ht="14.5" customHeight="1">
      <c r="A7" t="str">
        <f t="shared" ref="A7:A71" si="5">CHAR(CODE(A6)+1)</f>
        <v>#</v>
      </c>
      <c r="B7">
        <f t="shared" si="1"/>
        <v>35</v>
      </c>
      <c r="C7" t="str">
        <f t="shared" si="2"/>
        <v>35:"227f227f22",</v>
      </c>
      <c r="D7" t="s">
        <v>75</v>
      </c>
      <c r="E7" t="str">
        <f>SUBSTITUTE(SUBSTITUTE(D7,"0x",""),", ","")</f>
        <v>00227f227f22</v>
      </c>
      <c r="F7" t="str">
        <f t="shared" si="3"/>
        <v>227f227f22</v>
      </c>
      <c r="H7" t="str">
        <f t="shared" ref="H7:M7" si="6">HEX2BIN(MID($E$7,H$4+1,2),$I$2)</f>
        <v>00000000</v>
      </c>
      <c r="I7" t="str">
        <f t="shared" si="6"/>
        <v>00100010</v>
      </c>
      <c r="J7" t="str">
        <f t="shared" si="6"/>
        <v>01111111</v>
      </c>
      <c r="K7" t="str">
        <f t="shared" si="6"/>
        <v>00100010</v>
      </c>
      <c r="L7" t="str">
        <f t="shared" si="6"/>
        <v>01111111</v>
      </c>
      <c r="M7" t="str">
        <f t="shared" si="6"/>
        <v>00100010</v>
      </c>
      <c r="O7" s="48" t="s">
        <v>139</v>
      </c>
      <c r="P7" s="48"/>
      <c r="Q7" s="48"/>
    </row>
    <row r="8" spans="1:17">
      <c r="A8" t="str">
        <f t="shared" si="5"/>
        <v>$</v>
      </c>
      <c r="B8">
        <f t="shared" si="1"/>
        <v>36</v>
      </c>
      <c r="C8" t="str">
        <f t="shared" si="2"/>
        <v>36:"3249ff4926",</v>
      </c>
      <c r="D8" t="s">
        <v>77</v>
      </c>
      <c r="E8" t="str">
        <f t="shared" ref="E8:E63" si="7">SUBSTITUTE(SUBSTITUTE(D8,"0x",""),", ","")</f>
        <v>003249ff4926</v>
      </c>
      <c r="F8" t="str">
        <f t="shared" si="3"/>
        <v>3249ff4926</v>
      </c>
      <c r="H8" t="str">
        <f t="shared" ref="H8:M8" si="8">HEX2BIN(MID($E$8,H$4+1,2),$I$2)</f>
        <v>00000000</v>
      </c>
      <c r="I8" t="str">
        <f t="shared" si="8"/>
        <v>00110010</v>
      </c>
      <c r="J8" t="str">
        <f t="shared" si="8"/>
        <v>01001001</v>
      </c>
      <c r="K8" t="str">
        <f t="shared" si="8"/>
        <v>11111111</v>
      </c>
      <c r="L8" t="str">
        <f t="shared" si="8"/>
        <v>01001001</v>
      </c>
      <c r="M8" t="str">
        <f t="shared" si="8"/>
        <v>00100110</v>
      </c>
      <c r="O8" s="48"/>
      <c r="P8" s="48"/>
      <c r="Q8" s="48"/>
    </row>
    <row r="9" spans="1:17">
      <c r="A9" t="str">
        <f t="shared" si="5"/>
        <v>%</v>
      </c>
      <c r="B9">
        <f t="shared" si="1"/>
        <v>37</v>
      </c>
      <c r="C9" t="str">
        <f t="shared" si="2"/>
        <v>37:"462610c8c4",</v>
      </c>
      <c r="D9" t="s">
        <v>135</v>
      </c>
      <c r="E9" t="str">
        <f t="shared" si="7"/>
        <v>00462610c8c4</v>
      </c>
      <c r="F9" t="str">
        <f t="shared" si="3"/>
        <v>462610c8c4</v>
      </c>
      <c r="H9" t="str">
        <f t="shared" ref="H9:M9" si="9">HEX2BIN(MID($E$9,H$4+1,2),$I$2)</f>
        <v>00000000</v>
      </c>
      <c r="I9" t="str">
        <f t="shared" si="9"/>
        <v>01000110</v>
      </c>
      <c r="J9" t="str">
        <f t="shared" si="9"/>
        <v>00100110</v>
      </c>
      <c r="K9" t="str">
        <f t="shared" si="9"/>
        <v>00010000</v>
      </c>
      <c r="L9" t="str">
        <f t="shared" si="9"/>
        <v>11001000</v>
      </c>
      <c r="M9" t="str">
        <f t="shared" si="9"/>
        <v>11000100</v>
      </c>
      <c r="O9" s="48"/>
      <c r="P9" s="48"/>
      <c r="Q9" s="48"/>
    </row>
    <row r="10" spans="1:17">
      <c r="A10" t="str">
        <f t="shared" si="5"/>
        <v>&amp;</v>
      </c>
      <c r="B10">
        <f t="shared" si="1"/>
        <v>38</v>
      </c>
      <c r="C10" t="str">
        <f t="shared" si="2"/>
        <v>38:"669999a462",</v>
      </c>
      <c r="D10" t="s">
        <v>78</v>
      </c>
      <c r="E10" t="str">
        <f t="shared" si="7"/>
        <v>00669999a462</v>
      </c>
      <c r="F10" t="str">
        <f t="shared" si="3"/>
        <v>669999a462</v>
      </c>
      <c r="H10" t="str">
        <f t="shared" ref="H10:M10" si="10">HEX2BIN(MID($E$10,H$4+1,2),$I$2)</f>
        <v>00000000</v>
      </c>
      <c r="I10" t="str">
        <f t="shared" si="10"/>
        <v>01100110</v>
      </c>
      <c r="J10" t="str">
        <f t="shared" si="10"/>
        <v>10011001</v>
      </c>
      <c r="K10" t="str">
        <f t="shared" si="10"/>
        <v>10011001</v>
      </c>
      <c r="L10" t="str">
        <f t="shared" si="10"/>
        <v>10100100</v>
      </c>
      <c r="M10" t="str">
        <f t="shared" si="10"/>
        <v>01100010</v>
      </c>
      <c r="O10" s="48"/>
      <c r="P10" s="48"/>
      <c r="Q10" s="48"/>
    </row>
    <row r="11" spans="1:17">
      <c r="A11" t="str">
        <f t="shared" si="5"/>
        <v>'</v>
      </c>
      <c r="B11">
        <f t="shared" si="1"/>
        <v>39</v>
      </c>
      <c r="C11" t="str">
        <f t="shared" si="2"/>
        <v>39:"0000600000",</v>
      </c>
      <c r="D11" t="s">
        <v>79</v>
      </c>
      <c r="E11" t="str">
        <f t="shared" si="7"/>
        <v>000000600000</v>
      </c>
      <c r="F11" t="str">
        <f t="shared" si="3"/>
        <v>0000600000</v>
      </c>
      <c r="H11" t="str">
        <f t="shared" ref="H11:M11" si="11">HEX2BIN(MID($E$11,H$4+1,2),$I$2)</f>
        <v>00000000</v>
      </c>
      <c r="I11" t="str">
        <f t="shared" si="11"/>
        <v>00000000</v>
      </c>
      <c r="J11" t="str">
        <f t="shared" si="11"/>
        <v>00000000</v>
      </c>
      <c r="K11" t="str">
        <f t="shared" si="11"/>
        <v>01100000</v>
      </c>
      <c r="L11" t="str">
        <f t="shared" si="11"/>
        <v>00000000</v>
      </c>
      <c r="M11" t="str">
        <f t="shared" si="11"/>
        <v>00000000</v>
      </c>
      <c r="O11" s="48"/>
      <c r="P11" s="48"/>
      <c r="Q11" s="48"/>
    </row>
    <row r="12" spans="1:17">
      <c r="A12" t="str">
        <f t="shared" si="5"/>
        <v>(</v>
      </c>
      <c r="B12">
        <f t="shared" si="1"/>
        <v>40</v>
      </c>
      <c r="C12" t="str">
        <f t="shared" si="2"/>
        <v>40:"00007c8200",</v>
      </c>
      <c r="D12" t="s">
        <v>88</v>
      </c>
      <c r="E12" t="str">
        <f t="shared" si="7"/>
        <v>0000007c8200</v>
      </c>
      <c r="F12" t="str">
        <f t="shared" si="3"/>
        <v>00007c8200</v>
      </c>
      <c r="H12" t="str">
        <f t="shared" ref="H12:M12" si="12">HEX2BIN(MID($E$12,H$4+1,2),$I$2)</f>
        <v>00000000</v>
      </c>
      <c r="I12" t="str">
        <f t="shared" si="12"/>
        <v>00000000</v>
      </c>
      <c r="J12" t="str">
        <f t="shared" si="12"/>
        <v>00000000</v>
      </c>
      <c r="K12" t="str">
        <f t="shared" si="12"/>
        <v>01111100</v>
      </c>
      <c r="L12" t="str">
        <f t="shared" si="12"/>
        <v>10000010</v>
      </c>
      <c r="M12" t="str">
        <f t="shared" si="12"/>
        <v>00000000</v>
      </c>
      <c r="O12" s="48"/>
      <c r="P12" s="48"/>
      <c r="Q12" s="48"/>
    </row>
    <row r="13" spans="1:17">
      <c r="A13" t="str">
        <f t="shared" si="5"/>
        <v>)</v>
      </c>
      <c r="B13">
        <f t="shared" si="1"/>
        <v>41</v>
      </c>
      <c r="C13" t="str">
        <f t="shared" si="2"/>
        <v>41:"00827c0000",</v>
      </c>
      <c r="D13" t="s">
        <v>89</v>
      </c>
      <c r="E13" t="str">
        <f t="shared" si="7"/>
        <v>0000827c0000</v>
      </c>
      <c r="F13" t="str">
        <f t="shared" si="3"/>
        <v>00827c0000</v>
      </c>
      <c r="H13" t="str">
        <f t="shared" ref="H13:M13" si="13">HEX2BIN(MID($E$13,H$4+1,2),$I$2)</f>
        <v>00000000</v>
      </c>
      <c r="I13" t="str">
        <f t="shared" si="13"/>
        <v>00000000</v>
      </c>
      <c r="J13" t="str">
        <f t="shared" si="13"/>
        <v>10000010</v>
      </c>
      <c r="K13" t="str">
        <f t="shared" si="13"/>
        <v>01111100</v>
      </c>
      <c r="L13" t="str">
        <f t="shared" si="13"/>
        <v>00000000</v>
      </c>
      <c r="M13" t="str">
        <f t="shared" si="13"/>
        <v>00000000</v>
      </c>
    </row>
    <row r="14" spans="1:17">
      <c r="A14" t="str">
        <f t="shared" si="5"/>
        <v>*</v>
      </c>
      <c r="B14">
        <f t="shared" si="1"/>
        <v>42</v>
      </c>
      <c r="C14" t="str">
        <f t="shared" si="2"/>
        <v>42:"8850205088",</v>
      </c>
      <c r="D14" t="s">
        <v>92</v>
      </c>
      <c r="E14" t="str">
        <f t="shared" si="7"/>
        <v>008850205088</v>
      </c>
      <c r="F14" t="str">
        <f t="shared" si="3"/>
        <v>8850205088</v>
      </c>
      <c r="H14" t="str">
        <f>HEX2BIN(MID($E$14,H$4+1,2),$I$2)</f>
        <v>00000000</v>
      </c>
      <c r="I14" t="str">
        <f t="shared" ref="I14" si="14">HEX2BIN(MID(G14,I$4+1,2),$I$2)</f>
        <v>00000000</v>
      </c>
      <c r="J14" t="str">
        <f t="shared" ref="J14" si="15">HEX2BIN(MID(H14,J$4+1,2),$I$2)</f>
        <v>00000000</v>
      </c>
      <c r="K14" t="str">
        <f t="shared" ref="K14" si="16">HEX2BIN(MID(I14,K$4+1,2),$I$2)</f>
        <v>00000000</v>
      </c>
      <c r="L14" t="str">
        <f t="shared" ref="L14" si="17">HEX2BIN(MID(J14,L$4+1,2),$I$2)</f>
        <v>00000000</v>
      </c>
      <c r="M14" t="str">
        <f t="shared" ref="M14" si="18">HEX2BIN(MID(K14,M$4+1,2),$I$2)</f>
        <v>00000000</v>
      </c>
    </row>
    <row r="15" spans="1:17">
      <c r="A15" t="str">
        <f t="shared" si="5"/>
        <v>+</v>
      </c>
      <c r="B15">
        <f t="shared" si="1"/>
        <v>43</v>
      </c>
      <c r="C15" t="str">
        <f t="shared" si="2"/>
        <v>43:"2020f82020",</v>
      </c>
      <c r="D15" t="s">
        <v>91</v>
      </c>
      <c r="E15" t="str">
        <f t="shared" si="7"/>
        <v>002020f82020</v>
      </c>
      <c r="F15" t="str">
        <f t="shared" si="3"/>
        <v>2020f82020</v>
      </c>
      <c r="H15" t="str">
        <f t="shared" ref="H15:M15" si="19">HEX2BIN(MID($E$15,H$4+1,2),$I$2)</f>
        <v>00000000</v>
      </c>
      <c r="I15" t="str">
        <f t="shared" si="19"/>
        <v>00100000</v>
      </c>
      <c r="J15" t="str">
        <f t="shared" si="19"/>
        <v>00100000</v>
      </c>
      <c r="K15" t="str">
        <f t="shared" si="19"/>
        <v>11111000</v>
      </c>
      <c r="L15" t="str">
        <f t="shared" si="19"/>
        <v>00100000</v>
      </c>
      <c r="M15" t="str">
        <f t="shared" si="19"/>
        <v>00100000</v>
      </c>
    </row>
    <row r="16" spans="1:17">
      <c r="A16" t="str">
        <f t="shared" si="5"/>
        <v>,</v>
      </c>
      <c r="B16">
        <f t="shared" si="1"/>
        <v>44</v>
      </c>
      <c r="C16" t="str">
        <f t="shared" si="2"/>
        <v>44:"0080600000",</v>
      </c>
      <c r="D16" t="s">
        <v>131</v>
      </c>
      <c r="E16" t="str">
        <f t="shared" si="7"/>
        <v>000080600000</v>
      </c>
      <c r="F16" t="str">
        <f t="shared" si="3"/>
        <v>0080600000</v>
      </c>
      <c r="H16" t="str">
        <f t="shared" ref="H16:M16" si="20">HEX2BIN(MID($E$16,H$4+1,2),$I$2)</f>
        <v>00000000</v>
      </c>
      <c r="I16" t="str">
        <f t="shared" si="20"/>
        <v>00000000</v>
      </c>
      <c r="J16" t="str">
        <f t="shared" si="20"/>
        <v>10000000</v>
      </c>
      <c r="K16" t="str">
        <f t="shared" si="20"/>
        <v>01100000</v>
      </c>
      <c r="L16" t="str">
        <f t="shared" si="20"/>
        <v>00000000</v>
      </c>
      <c r="M16" t="str">
        <f t="shared" si="20"/>
        <v>00000000</v>
      </c>
    </row>
    <row r="17" spans="1:13">
      <c r="A17" t="str">
        <f t="shared" si="5"/>
        <v>-</v>
      </c>
      <c r="B17">
        <f t="shared" si="1"/>
        <v>45</v>
      </c>
      <c r="C17" t="str">
        <f t="shared" si="2"/>
        <v>45:"0010101000",</v>
      </c>
      <c r="D17" t="s">
        <v>117</v>
      </c>
      <c r="E17" t="str">
        <f t="shared" si="7"/>
        <v>000010101000</v>
      </c>
      <c r="F17" t="str">
        <f t="shared" si="3"/>
        <v>0010101000</v>
      </c>
      <c r="H17" t="str">
        <f t="shared" ref="H17:M17" si="21">HEX2BIN(MID($E$17,H$4+1,2),$I$2)</f>
        <v>00000000</v>
      </c>
      <c r="I17" t="str">
        <f t="shared" si="21"/>
        <v>00000000</v>
      </c>
      <c r="J17" t="str">
        <f t="shared" si="21"/>
        <v>00010000</v>
      </c>
      <c r="K17" t="str">
        <f t="shared" si="21"/>
        <v>00010000</v>
      </c>
      <c r="L17" t="str">
        <f t="shared" si="21"/>
        <v>00010000</v>
      </c>
      <c r="M17" t="str">
        <f t="shared" si="21"/>
        <v>00000000</v>
      </c>
    </row>
    <row r="18" spans="1:13">
      <c r="A18" t="str">
        <f t="shared" si="5"/>
        <v>.</v>
      </c>
      <c r="B18">
        <f t="shared" si="1"/>
        <v>46</v>
      </c>
      <c r="C18" t="str">
        <f t="shared" si="2"/>
        <v>46:"0080000000",</v>
      </c>
      <c r="D18" t="s">
        <v>136</v>
      </c>
      <c r="E18" t="str">
        <f t="shared" si="7"/>
        <v>000080000000</v>
      </c>
      <c r="F18" t="str">
        <f t="shared" si="3"/>
        <v>0080000000</v>
      </c>
      <c r="H18" t="str">
        <f t="shared" ref="H18:M18" si="22">HEX2BIN(MID($E$18,H$4+1,2),$I$2)</f>
        <v>00000000</v>
      </c>
      <c r="I18" t="str">
        <f t="shared" si="22"/>
        <v>00000000</v>
      </c>
      <c r="J18" t="str">
        <f t="shared" si="22"/>
        <v>10000000</v>
      </c>
      <c r="K18" t="str">
        <f t="shared" si="22"/>
        <v>00000000</v>
      </c>
      <c r="L18" t="str">
        <f t="shared" si="22"/>
        <v>00000000</v>
      </c>
      <c r="M18" t="str">
        <f t="shared" si="22"/>
        <v>00000000</v>
      </c>
    </row>
    <row r="19" spans="1:13">
      <c r="A19" t="str">
        <f t="shared" si="5"/>
        <v>/</v>
      </c>
      <c r="B19">
        <f t="shared" si="1"/>
        <v>47</v>
      </c>
      <c r="C19" t="str">
        <f t="shared" si="2"/>
        <v>47:"8060100c02",</v>
      </c>
      <c r="D19" t="s">
        <v>86</v>
      </c>
      <c r="E19" t="str">
        <f t="shared" si="7"/>
        <v>008060100c02</v>
      </c>
      <c r="F19" t="str">
        <f t="shared" si="3"/>
        <v>8060100c02</v>
      </c>
      <c r="H19" t="str">
        <f t="shared" ref="H19:M19" si="23">HEX2BIN(MID($E$19,H$4+1,2),$I$2)</f>
        <v>00000000</v>
      </c>
      <c r="I19" t="str">
        <f t="shared" si="23"/>
        <v>10000000</v>
      </c>
      <c r="J19" t="str">
        <f t="shared" si="23"/>
        <v>01100000</v>
      </c>
      <c r="K19" t="str">
        <f t="shared" si="23"/>
        <v>00010000</v>
      </c>
      <c r="L19" t="str">
        <f t="shared" si="23"/>
        <v>00001100</v>
      </c>
      <c r="M19" t="str">
        <f t="shared" si="23"/>
        <v>00000010</v>
      </c>
    </row>
    <row r="20" spans="1:13">
      <c r="A20" t="str">
        <f t="shared" si="5"/>
        <v>0</v>
      </c>
      <c r="B20">
        <f t="shared" si="1"/>
        <v>48</v>
      </c>
      <c r="C20" t="str">
        <f t="shared" si="2"/>
        <v>48:"7c8a92a27c",</v>
      </c>
      <c r="D20" t="s">
        <v>130</v>
      </c>
      <c r="E20" t="str">
        <f t="shared" si="7"/>
        <v>007c8a92a27c</v>
      </c>
      <c r="F20" t="str">
        <f t="shared" si="3"/>
        <v>7c8a92a27c</v>
      </c>
      <c r="H20" t="str">
        <f t="shared" ref="H20:M20" si="24">HEX2BIN(MID($E$20,H$4+1,2),$I$2)</f>
        <v>00000000</v>
      </c>
      <c r="I20" t="str">
        <f t="shared" si="24"/>
        <v>01111100</v>
      </c>
      <c r="J20" t="str">
        <f t="shared" si="24"/>
        <v>10001010</v>
      </c>
      <c r="K20" t="str">
        <f t="shared" si="24"/>
        <v>10010010</v>
      </c>
      <c r="L20" t="str">
        <f t="shared" si="24"/>
        <v>10100010</v>
      </c>
      <c r="M20" t="str">
        <f t="shared" si="24"/>
        <v>01111100</v>
      </c>
    </row>
    <row r="21" spans="1:13">
      <c r="A21" t="str">
        <f t="shared" si="5"/>
        <v>1</v>
      </c>
      <c r="B21">
        <f t="shared" si="1"/>
        <v>49</v>
      </c>
      <c r="C21" t="str">
        <f t="shared" si="2"/>
        <v>49:"0084fe8000",</v>
      </c>
      <c r="D21" t="s">
        <v>121</v>
      </c>
      <c r="E21" t="str">
        <f t="shared" si="7"/>
        <v>000084fe8000</v>
      </c>
      <c r="F21" t="str">
        <f t="shared" si="3"/>
        <v>0084fe8000</v>
      </c>
      <c r="H21" t="str">
        <f t="shared" ref="H21:M21" si="25">HEX2BIN(MID($E$21,H$4+1,2),$I$2)</f>
        <v>00000000</v>
      </c>
      <c r="I21" t="str">
        <f t="shared" si="25"/>
        <v>00000000</v>
      </c>
      <c r="J21" t="str">
        <f t="shared" si="25"/>
        <v>10000100</v>
      </c>
      <c r="K21" t="str">
        <f t="shared" si="25"/>
        <v>11111110</v>
      </c>
      <c r="L21" t="str">
        <f t="shared" si="25"/>
        <v>10000000</v>
      </c>
      <c r="M21" t="str">
        <f t="shared" si="25"/>
        <v>00000000</v>
      </c>
    </row>
    <row r="22" spans="1:13">
      <c r="A22" t="str">
        <f t="shared" si="5"/>
        <v>2</v>
      </c>
      <c r="B22">
        <f t="shared" si="1"/>
        <v>50</v>
      </c>
      <c r="C22" t="str">
        <f t="shared" si="2"/>
        <v>50:"84c2a2928c",</v>
      </c>
      <c r="D22" t="s">
        <v>122</v>
      </c>
      <c r="E22" t="str">
        <f t="shared" si="7"/>
        <v>0084c2a2928c</v>
      </c>
      <c r="F22" t="str">
        <f t="shared" si="3"/>
        <v>84c2a2928c</v>
      </c>
      <c r="H22" t="str">
        <f t="shared" ref="H22:M22" si="26">HEX2BIN(MID($E$22,H$4+1,2),$I$2)</f>
        <v>00000000</v>
      </c>
      <c r="I22" t="str">
        <f t="shared" si="26"/>
        <v>10000100</v>
      </c>
      <c r="J22" t="str">
        <f t="shared" si="26"/>
        <v>11000010</v>
      </c>
      <c r="K22" t="str">
        <f t="shared" si="26"/>
        <v>10100010</v>
      </c>
      <c r="L22" t="str">
        <f t="shared" si="26"/>
        <v>10010010</v>
      </c>
      <c r="M22" t="str">
        <f t="shared" si="26"/>
        <v>10001100</v>
      </c>
    </row>
    <row r="23" spans="1:13">
      <c r="A23" t="str">
        <f t="shared" si="5"/>
        <v>3</v>
      </c>
      <c r="B23">
        <f t="shared" si="1"/>
        <v>51</v>
      </c>
      <c r="C23" t="str">
        <f t="shared" si="2"/>
        <v>51:"448292926c",</v>
      </c>
      <c r="D23" t="s">
        <v>123</v>
      </c>
      <c r="E23" t="str">
        <f t="shared" si="7"/>
        <v>00448292926c</v>
      </c>
      <c r="F23" t="str">
        <f t="shared" si="3"/>
        <v>448292926c</v>
      </c>
      <c r="H23" t="str">
        <f t="shared" ref="H23:M23" si="27">HEX2BIN(MID($E$23,H$4+1,2),$I$2)</f>
        <v>00000000</v>
      </c>
      <c r="I23" t="str">
        <f t="shared" si="27"/>
        <v>01000100</v>
      </c>
      <c r="J23" t="str">
        <f t="shared" si="27"/>
        <v>10000010</v>
      </c>
      <c r="K23" t="str">
        <f t="shared" si="27"/>
        <v>10010010</v>
      </c>
      <c r="L23" t="str">
        <f t="shared" si="27"/>
        <v>10010010</v>
      </c>
      <c r="M23" t="str">
        <f t="shared" si="27"/>
        <v>01101100</v>
      </c>
    </row>
    <row r="24" spans="1:13">
      <c r="A24" t="str">
        <f t="shared" si="5"/>
        <v>4</v>
      </c>
      <c r="B24">
        <f t="shared" si="1"/>
        <v>52</v>
      </c>
      <c r="C24" t="str">
        <f t="shared" si="2"/>
        <v>52:"302824fe20",</v>
      </c>
      <c r="D24" t="s">
        <v>124</v>
      </c>
      <c r="E24" t="str">
        <f t="shared" si="7"/>
        <v>00302824fe20</v>
      </c>
      <c r="F24" t="str">
        <f t="shared" si="3"/>
        <v>302824fe20</v>
      </c>
      <c r="H24" t="str">
        <f t="shared" ref="H24:M24" si="28">HEX2BIN(MID($E$24,H$4+1,2),$I$2)</f>
        <v>00000000</v>
      </c>
      <c r="I24" t="str">
        <f t="shared" si="28"/>
        <v>00110000</v>
      </c>
      <c r="J24" t="str">
        <f t="shared" si="28"/>
        <v>00101000</v>
      </c>
      <c r="K24" t="str">
        <f t="shared" si="28"/>
        <v>00100100</v>
      </c>
      <c r="L24" t="str">
        <f t="shared" si="28"/>
        <v>11111110</v>
      </c>
      <c r="M24" t="str">
        <f t="shared" si="28"/>
        <v>00100000</v>
      </c>
    </row>
    <row r="25" spans="1:13">
      <c r="A25" t="str">
        <f t="shared" si="5"/>
        <v>5</v>
      </c>
      <c r="B25">
        <f t="shared" si="1"/>
        <v>53</v>
      </c>
      <c r="C25" t="str">
        <f t="shared" si="2"/>
        <v>53:"5e92929262",</v>
      </c>
      <c r="D25" t="s">
        <v>125</v>
      </c>
      <c r="E25" t="str">
        <f t="shared" si="7"/>
        <v>005e92929262</v>
      </c>
      <c r="F25" t="str">
        <f t="shared" si="3"/>
        <v>5e92929262</v>
      </c>
      <c r="H25" t="str">
        <f t="shared" ref="H25:M25" si="29">HEX2BIN(MID($E$25,H$4+1,2),$I$2)</f>
        <v>00000000</v>
      </c>
      <c r="I25" t="str">
        <f t="shared" si="29"/>
        <v>01011110</v>
      </c>
      <c r="J25" t="str">
        <f t="shared" si="29"/>
        <v>10010010</v>
      </c>
      <c r="K25" t="str">
        <f t="shared" si="29"/>
        <v>10010010</v>
      </c>
      <c r="L25" t="str">
        <f t="shared" si="29"/>
        <v>10010010</v>
      </c>
      <c r="M25" t="str">
        <f t="shared" si="29"/>
        <v>01100010</v>
      </c>
    </row>
    <row r="26" spans="1:13">
      <c r="A26" t="str">
        <f t="shared" si="5"/>
        <v>6</v>
      </c>
      <c r="B26">
        <f t="shared" si="1"/>
        <v>54</v>
      </c>
      <c r="C26" t="str">
        <f t="shared" si="2"/>
        <v>54:"7c92929264",</v>
      </c>
      <c r="D26" t="s">
        <v>126</v>
      </c>
      <c r="E26" t="str">
        <f t="shared" si="7"/>
        <v>007c92929264</v>
      </c>
      <c r="F26" t="str">
        <f t="shared" si="3"/>
        <v>7c92929264</v>
      </c>
      <c r="H26" t="str">
        <f t="shared" ref="H26:M26" si="30">HEX2BIN(MID($E$26,H$4+1,2),$I$2)</f>
        <v>00000000</v>
      </c>
      <c r="I26" t="str">
        <f t="shared" si="30"/>
        <v>01111100</v>
      </c>
      <c r="J26" t="str">
        <f t="shared" si="30"/>
        <v>10010010</v>
      </c>
      <c r="K26" t="str">
        <f t="shared" si="30"/>
        <v>10010010</v>
      </c>
      <c r="L26" t="str">
        <f t="shared" si="30"/>
        <v>10010010</v>
      </c>
      <c r="M26" t="str">
        <f t="shared" si="30"/>
        <v>01100100</v>
      </c>
    </row>
    <row r="27" spans="1:13">
      <c r="A27" t="str">
        <f t="shared" si="5"/>
        <v>7</v>
      </c>
      <c r="B27">
        <f t="shared" si="1"/>
        <v>55</v>
      </c>
      <c r="C27" t="str">
        <f t="shared" si="2"/>
        <v>55:"0202f20a06",</v>
      </c>
      <c r="D27" t="s">
        <v>127</v>
      </c>
      <c r="E27" t="str">
        <f t="shared" si="7"/>
        <v>000202f20a06</v>
      </c>
      <c r="F27" t="str">
        <f t="shared" si="3"/>
        <v>0202f20a06</v>
      </c>
      <c r="H27" t="str">
        <f t="shared" ref="H27:M27" si="31">HEX2BIN(MID($E$27,H$4+1,2),$I$2)</f>
        <v>00000000</v>
      </c>
      <c r="I27" t="str">
        <f t="shared" si="31"/>
        <v>00000010</v>
      </c>
      <c r="J27" t="str">
        <f t="shared" si="31"/>
        <v>00000010</v>
      </c>
      <c r="K27" t="str">
        <f t="shared" si="31"/>
        <v>11110010</v>
      </c>
      <c r="L27" t="str">
        <f t="shared" si="31"/>
        <v>00001010</v>
      </c>
      <c r="M27" t="str">
        <f t="shared" si="31"/>
        <v>00000110</v>
      </c>
    </row>
    <row r="28" spans="1:13">
      <c r="A28" t="str">
        <f t="shared" si="5"/>
        <v>8</v>
      </c>
      <c r="B28">
        <f t="shared" si="1"/>
        <v>56</v>
      </c>
      <c r="C28" t="str">
        <f t="shared" si="2"/>
        <v>56:"6c9292926c",</v>
      </c>
      <c r="D28" t="s">
        <v>128</v>
      </c>
      <c r="E28" t="str">
        <f t="shared" si="7"/>
        <v>006c9292926c</v>
      </c>
      <c r="F28" t="str">
        <f t="shared" si="3"/>
        <v>6c9292926c</v>
      </c>
      <c r="H28" t="str">
        <f t="shared" ref="H28:M28" si="32">HEX2BIN(MID($E$28,H$4+1,2),$I$2)</f>
        <v>00000000</v>
      </c>
      <c r="I28" t="str">
        <f t="shared" si="32"/>
        <v>01101100</v>
      </c>
      <c r="J28" t="str">
        <f t="shared" si="32"/>
        <v>10010010</v>
      </c>
      <c r="K28" t="str">
        <f t="shared" si="32"/>
        <v>10010010</v>
      </c>
      <c r="L28" t="str">
        <f t="shared" si="32"/>
        <v>10010010</v>
      </c>
      <c r="M28" t="str">
        <f t="shared" si="32"/>
        <v>01101100</v>
      </c>
    </row>
    <row r="29" spans="1:13">
      <c r="A29" t="str">
        <f t="shared" si="5"/>
        <v>9</v>
      </c>
      <c r="B29">
        <f t="shared" si="1"/>
        <v>57</v>
      </c>
      <c r="C29" t="str">
        <f t="shared" si="2"/>
        <v>57:"4c9292926c",</v>
      </c>
      <c r="D29" t="s">
        <v>129</v>
      </c>
      <c r="E29" t="str">
        <f t="shared" si="7"/>
        <v>004c9292926c</v>
      </c>
      <c r="F29" t="str">
        <f t="shared" si="3"/>
        <v>4c9292926c</v>
      </c>
      <c r="H29" t="str">
        <f t="shared" ref="H29:M29" si="33">HEX2BIN(MID($E$29,H$4+1,2),$I$2)</f>
        <v>00000000</v>
      </c>
      <c r="I29" t="str">
        <f t="shared" si="33"/>
        <v>01001100</v>
      </c>
      <c r="J29" t="str">
        <f t="shared" si="33"/>
        <v>10010010</v>
      </c>
      <c r="K29" t="str">
        <f t="shared" si="33"/>
        <v>10010010</v>
      </c>
      <c r="L29" t="str">
        <f t="shared" si="33"/>
        <v>10010010</v>
      </c>
      <c r="M29" t="str">
        <f t="shared" si="33"/>
        <v>01101100</v>
      </c>
    </row>
    <row r="30" spans="1:13">
      <c r="A30" t="str">
        <f t="shared" si="5"/>
        <v>:</v>
      </c>
      <c r="B30">
        <f t="shared" si="1"/>
        <v>58</v>
      </c>
      <c r="C30" t="str">
        <f t="shared" si="2"/>
        <v>58:"0000500000",</v>
      </c>
      <c r="D30" t="s">
        <v>137</v>
      </c>
      <c r="E30" t="str">
        <f t="shared" si="7"/>
        <v>000000500000</v>
      </c>
      <c r="F30" t="str">
        <f t="shared" si="3"/>
        <v>0000500000</v>
      </c>
      <c r="H30" t="str">
        <f t="shared" ref="H30:M30" si="34">HEX2BIN(MID($E$30,H$4+1,2),$I$2)</f>
        <v>00000000</v>
      </c>
      <c r="I30" t="str">
        <f t="shared" si="34"/>
        <v>00000000</v>
      </c>
      <c r="J30" t="str">
        <f t="shared" si="34"/>
        <v>00000000</v>
      </c>
      <c r="K30" t="str">
        <f t="shared" si="34"/>
        <v>01010000</v>
      </c>
      <c r="L30" t="str">
        <f t="shared" si="34"/>
        <v>00000000</v>
      </c>
      <c r="M30" t="str">
        <f t="shared" si="34"/>
        <v>00000000</v>
      </c>
    </row>
    <row r="31" spans="1:13">
      <c r="A31" t="str">
        <f>CHAR(CODE(A30)+1)</f>
        <v>;</v>
      </c>
      <c r="B31">
        <f t="shared" si="1"/>
        <v>59</v>
      </c>
      <c r="C31" t="str">
        <f t="shared" si="2"/>
        <v>59:"0080500000",</v>
      </c>
      <c r="D31" t="s">
        <v>132</v>
      </c>
      <c r="E31" t="str">
        <f t="shared" si="7"/>
        <v>000080500000</v>
      </c>
      <c r="F31" t="str">
        <f t="shared" si="3"/>
        <v>0080500000</v>
      </c>
      <c r="H31" t="str">
        <f t="shared" ref="H31:M31" si="35">HEX2BIN(MID($E$31,H$4+1,2),$I$2)</f>
        <v>00000000</v>
      </c>
      <c r="I31" t="str">
        <f t="shared" si="35"/>
        <v>00000000</v>
      </c>
      <c r="J31" t="str">
        <f t="shared" si="35"/>
        <v>10000000</v>
      </c>
      <c r="K31" t="str">
        <f t="shared" si="35"/>
        <v>01010000</v>
      </c>
      <c r="L31" t="str">
        <f t="shared" si="35"/>
        <v>00000000</v>
      </c>
      <c r="M31" t="str">
        <f t="shared" si="35"/>
        <v>00000000</v>
      </c>
    </row>
    <row r="32" spans="1:13">
      <c r="A32" t="str">
        <f t="shared" si="5"/>
        <v>&lt;</v>
      </c>
      <c r="B32">
        <f t="shared" si="1"/>
        <v>60</v>
      </c>
      <c r="C32" t="str">
        <f t="shared" si="2"/>
        <v>60:"0008142241",</v>
      </c>
      <c r="D32" t="s">
        <v>80</v>
      </c>
      <c r="E32" t="str">
        <f t="shared" si="7"/>
        <v>000008142241</v>
      </c>
      <c r="F32" t="str">
        <f t="shared" si="3"/>
        <v>0008142241</v>
      </c>
      <c r="H32" t="str">
        <f t="shared" ref="H32:M32" si="36">HEX2BIN(MID($E$32,H$4+1,2),$I$2)</f>
        <v>00000000</v>
      </c>
      <c r="I32" t="str">
        <f t="shared" si="36"/>
        <v>00000000</v>
      </c>
      <c r="J32" t="str">
        <f t="shared" si="36"/>
        <v>00001000</v>
      </c>
      <c r="K32" t="str">
        <f t="shared" si="36"/>
        <v>00010100</v>
      </c>
      <c r="L32" t="str">
        <f t="shared" si="36"/>
        <v>00100010</v>
      </c>
      <c r="M32" t="str">
        <f t="shared" si="36"/>
        <v>01000001</v>
      </c>
    </row>
    <row r="33" spans="1:17">
      <c r="A33" t="str">
        <f t="shared" si="5"/>
        <v>=</v>
      </c>
      <c r="B33">
        <f t="shared" si="1"/>
        <v>61</v>
      </c>
      <c r="C33" t="str">
        <f t="shared" si="2"/>
        <v>61:"2828282828",</v>
      </c>
      <c r="D33" t="s">
        <v>90</v>
      </c>
      <c r="E33" t="str">
        <f t="shared" si="7"/>
        <v>002828282828</v>
      </c>
      <c r="F33" t="str">
        <f t="shared" si="3"/>
        <v>2828282828</v>
      </c>
      <c r="H33" t="str">
        <f t="shared" ref="H33:M33" si="37">HEX2BIN(MID($E$33,H$4+1,2),$I$2)</f>
        <v>00000000</v>
      </c>
      <c r="I33" t="str">
        <f t="shared" si="37"/>
        <v>00101000</v>
      </c>
      <c r="J33" t="str">
        <f t="shared" si="37"/>
        <v>00101000</v>
      </c>
      <c r="K33" t="str">
        <f t="shared" si="37"/>
        <v>00101000</v>
      </c>
      <c r="L33" t="str">
        <f t="shared" si="37"/>
        <v>00101000</v>
      </c>
      <c r="M33" t="str">
        <f t="shared" si="37"/>
        <v>00101000</v>
      </c>
    </row>
    <row r="34" spans="1:17">
      <c r="A34" t="str">
        <f t="shared" si="5"/>
        <v>&gt;</v>
      </c>
      <c r="B34">
        <f t="shared" si="1"/>
        <v>62</v>
      </c>
      <c r="C34" t="str">
        <f t="shared" si="2"/>
        <v>62:"0041221408",</v>
      </c>
      <c r="D34" t="s">
        <v>81</v>
      </c>
      <c r="E34" t="str">
        <f t="shared" si="7"/>
        <v>000041221408</v>
      </c>
      <c r="F34" t="str">
        <f t="shared" si="3"/>
        <v>0041221408</v>
      </c>
      <c r="H34" t="str">
        <f t="shared" ref="H34:M34" si="38">HEX2BIN(MID($E$34,H$4+1,2),$I$2)</f>
        <v>00000000</v>
      </c>
      <c r="I34" t="str">
        <f t="shared" si="38"/>
        <v>00000000</v>
      </c>
      <c r="J34" t="str">
        <f t="shared" si="38"/>
        <v>01000001</v>
      </c>
      <c r="K34" t="str">
        <f t="shared" si="38"/>
        <v>00100010</v>
      </c>
      <c r="L34" t="str">
        <f t="shared" si="38"/>
        <v>00010100</v>
      </c>
      <c r="M34" t="str">
        <f t="shared" si="38"/>
        <v>00001000</v>
      </c>
    </row>
    <row r="35" spans="1:17">
      <c r="A35" t="str">
        <f>CHAR(CODE(A34)+1)</f>
        <v>?</v>
      </c>
      <c r="B35">
        <f t="shared" si="1"/>
        <v>63</v>
      </c>
      <c r="C35" t="str">
        <f t="shared" si="2"/>
        <v>63:"0402a2120c",</v>
      </c>
      <c r="D35" t="s">
        <v>133</v>
      </c>
      <c r="E35" t="str">
        <f t="shared" si="7"/>
        <v>000402a2120c</v>
      </c>
      <c r="F35" t="str">
        <f t="shared" si="3"/>
        <v>0402a2120c</v>
      </c>
      <c r="H35" t="str">
        <f t="shared" ref="H35:M35" si="39">HEX2BIN(MID($E$35,H$4+1,2),$I$2)</f>
        <v>00000000</v>
      </c>
      <c r="I35" t="str">
        <f t="shared" si="39"/>
        <v>00000100</v>
      </c>
      <c r="J35" t="str">
        <f t="shared" si="39"/>
        <v>00000010</v>
      </c>
      <c r="K35" t="str">
        <f t="shared" si="39"/>
        <v>10100010</v>
      </c>
      <c r="L35" t="str">
        <f t="shared" si="39"/>
        <v>00010010</v>
      </c>
      <c r="M35" t="str">
        <f t="shared" si="39"/>
        <v>00001100</v>
      </c>
    </row>
    <row r="36" spans="1:17">
      <c r="A36" t="str">
        <f t="shared" si="5"/>
        <v>@</v>
      </c>
      <c r="B36">
        <f t="shared" si="1"/>
        <v>64</v>
      </c>
      <c r="C36" t="str">
        <f t="shared" si="2"/>
        <v>64:"3c425a5a38",</v>
      </c>
      <c r="D36" t="s">
        <v>82</v>
      </c>
      <c r="E36" t="str">
        <f t="shared" si="7"/>
        <v>003c425a5a38</v>
      </c>
      <c r="F36" t="str">
        <f t="shared" si="3"/>
        <v>3c425a5a38</v>
      </c>
      <c r="H36" t="str">
        <f t="shared" ref="H36:M36" si="40">HEX2BIN(MID($E$36,H$4+1,2),$I$2)</f>
        <v>00000000</v>
      </c>
      <c r="I36" t="str">
        <f t="shared" si="40"/>
        <v>00111100</v>
      </c>
      <c r="J36" t="str">
        <f t="shared" si="40"/>
        <v>01000010</v>
      </c>
      <c r="K36" t="str">
        <f t="shared" si="40"/>
        <v>01011010</v>
      </c>
      <c r="L36" t="str">
        <f t="shared" si="40"/>
        <v>01011010</v>
      </c>
      <c r="M36" t="str">
        <f t="shared" si="40"/>
        <v>00111000</v>
      </c>
    </row>
    <row r="37" spans="1:17">
      <c r="A37" t="str">
        <f t="shared" si="5"/>
        <v>A</v>
      </c>
      <c r="B37">
        <f t="shared" si="1"/>
        <v>65</v>
      </c>
      <c r="C37" t="str">
        <f t="shared" si="2"/>
        <v>65:"fc121212fc",</v>
      </c>
      <c r="D37" t="s">
        <v>84</v>
      </c>
      <c r="E37" t="str">
        <f t="shared" si="7"/>
        <v>00fc121212fc</v>
      </c>
      <c r="F37" t="str">
        <f t="shared" si="3"/>
        <v>fc121212fc</v>
      </c>
      <c r="H37" t="str">
        <f t="shared" ref="H37:M37" si="41">HEX2BIN(MID($E$37,H$4+1,2),$I$2)</f>
        <v>00000000</v>
      </c>
      <c r="I37" t="str">
        <f t="shared" si="41"/>
        <v>11111100</v>
      </c>
      <c r="J37" t="str">
        <f t="shared" si="41"/>
        <v>00010010</v>
      </c>
      <c r="K37" t="str">
        <f t="shared" si="41"/>
        <v>00010010</v>
      </c>
      <c r="L37" t="str">
        <f t="shared" si="41"/>
        <v>00010010</v>
      </c>
      <c r="M37" t="str">
        <f t="shared" si="41"/>
        <v>11111100</v>
      </c>
      <c r="Q37" t="s">
        <v>84</v>
      </c>
    </row>
    <row r="38" spans="1:17">
      <c r="A38" t="str">
        <f t="shared" si="5"/>
        <v>B</v>
      </c>
      <c r="B38">
        <f t="shared" si="1"/>
        <v>66</v>
      </c>
      <c r="C38" t="str">
        <f t="shared" si="2"/>
        <v>66:"fe9292926c",</v>
      </c>
      <c r="D38" t="s">
        <v>71</v>
      </c>
      <c r="E38" t="str">
        <f t="shared" si="7"/>
        <v>00fe9292926c</v>
      </c>
      <c r="F38" t="str">
        <f t="shared" si="3"/>
        <v>fe9292926c</v>
      </c>
      <c r="H38" t="str">
        <f t="shared" ref="H38:M38" si="42">HEX2BIN(MID($E$38,H$4+1,2),$I$2)</f>
        <v>00000000</v>
      </c>
      <c r="I38" t="str">
        <f t="shared" si="42"/>
        <v>11111110</v>
      </c>
      <c r="J38" t="str">
        <f t="shared" si="42"/>
        <v>10010010</v>
      </c>
      <c r="K38" t="str">
        <f t="shared" si="42"/>
        <v>10010010</v>
      </c>
      <c r="L38" t="str">
        <f t="shared" si="42"/>
        <v>10010010</v>
      </c>
      <c r="M38" t="str">
        <f t="shared" si="42"/>
        <v>01101100</v>
      </c>
    </row>
    <row r="39" spans="1:17">
      <c r="A39" t="str">
        <f>CHAR(CODE(A38)+1)</f>
        <v>C</v>
      </c>
      <c r="B39">
        <f t="shared" si="1"/>
        <v>67</v>
      </c>
      <c r="C39" t="str">
        <f t="shared" si="2"/>
        <v>67:"7c82828244",</v>
      </c>
      <c r="D39" t="s">
        <v>70</v>
      </c>
      <c r="E39" t="str">
        <f t="shared" si="7"/>
        <v>007c82828244</v>
      </c>
      <c r="F39" t="str">
        <f t="shared" si="3"/>
        <v>7c82828244</v>
      </c>
      <c r="H39" t="str">
        <f t="shared" ref="H39:M39" si="43">HEX2BIN(MID($E$39,H$4+1,2),$I$2)</f>
        <v>00000000</v>
      </c>
      <c r="I39" t="str">
        <f t="shared" si="43"/>
        <v>01111100</v>
      </c>
      <c r="J39" t="str">
        <f t="shared" si="43"/>
        <v>10000010</v>
      </c>
      <c r="K39" t="str">
        <f t="shared" si="43"/>
        <v>10000010</v>
      </c>
      <c r="L39" t="str">
        <f t="shared" si="43"/>
        <v>10000010</v>
      </c>
      <c r="M39" t="str">
        <f t="shared" si="43"/>
        <v>01000100</v>
      </c>
    </row>
    <row r="40" spans="1:17">
      <c r="A40" t="str">
        <f t="shared" si="5"/>
        <v>D</v>
      </c>
      <c r="B40">
        <f t="shared" si="1"/>
        <v>68</v>
      </c>
      <c r="C40" t="str">
        <f t="shared" si="2"/>
        <v>68:"fe8282827c",</v>
      </c>
      <c r="D40" t="s">
        <v>72</v>
      </c>
      <c r="E40" t="str">
        <f t="shared" si="7"/>
        <v>00fe8282827c</v>
      </c>
      <c r="F40" t="str">
        <f t="shared" si="3"/>
        <v>fe8282827c</v>
      </c>
      <c r="H40" t="str">
        <f t="shared" ref="H40:M40" si="44">HEX2BIN(MID($E$40,H$4+1,2),$I$2)</f>
        <v>00000000</v>
      </c>
      <c r="I40" t="str">
        <f t="shared" si="44"/>
        <v>11111110</v>
      </c>
      <c r="J40" t="str">
        <f t="shared" si="44"/>
        <v>10000010</v>
      </c>
      <c r="K40" t="str">
        <f t="shared" si="44"/>
        <v>10000010</v>
      </c>
      <c r="L40" t="str">
        <f t="shared" si="44"/>
        <v>10000010</v>
      </c>
      <c r="M40" t="str">
        <f t="shared" si="44"/>
        <v>01111100</v>
      </c>
    </row>
    <row r="41" spans="1:17">
      <c r="A41" t="str">
        <f t="shared" si="5"/>
        <v>E</v>
      </c>
      <c r="B41">
        <f t="shared" si="1"/>
        <v>69</v>
      </c>
      <c r="C41" t="str">
        <f t="shared" si="2"/>
        <v>69:"fe92929282",</v>
      </c>
      <c r="D41" t="s">
        <v>73</v>
      </c>
      <c r="E41" t="str">
        <f t="shared" si="7"/>
        <v>00fe92929282</v>
      </c>
      <c r="F41" t="str">
        <f t="shared" si="3"/>
        <v>fe92929282</v>
      </c>
      <c r="H41" t="str">
        <f t="shared" ref="H41:M41" si="45">HEX2BIN(MID($E$41,H$4+1,2),$I$2)</f>
        <v>00000000</v>
      </c>
      <c r="I41" t="str">
        <f t="shared" si="45"/>
        <v>11111110</v>
      </c>
      <c r="J41" t="str">
        <f t="shared" si="45"/>
        <v>10010010</v>
      </c>
      <c r="K41" t="str">
        <f t="shared" si="45"/>
        <v>10010010</v>
      </c>
      <c r="L41" t="str">
        <f t="shared" si="45"/>
        <v>10010010</v>
      </c>
      <c r="M41" t="str">
        <f t="shared" si="45"/>
        <v>10000010</v>
      </c>
    </row>
    <row r="42" spans="1:17">
      <c r="A42" t="str">
        <f t="shared" si="5"/>
        <v>F</v>
      </c>
      <c r="B42">
        <f t="shared" si="1"/>
        <v>70</v>
      </c>
      <c r="C42" t="str">
        <f t="shared" si="2"/>
        <v>70:"fe12121202",</v>
      </c>
      <c r="D42" t="s">
        <v>93</v>
      </c>
      <c r="E42" t="str">
        <f t="shared" si="7"/>
        <v>00fe12121202</v>
      </c>
      <c r="F42" t="str">
        <f t="shared" si="3"/>
        <v>fe12121202</v>
      </c>
      <c r="H42" t="str">
        <f t="shared" ref="H42:M42" si="46">HEX2BIN(MID($E$42,H$4+1,2),$I$2)</f>
        <v>00000000</v>
      </c>
      <c r="I42" t="str">
        <f t="shared" si="46"/>
        <v>11111110</v>
      </c>
      <c r="J42" t="str">
        <f t="shared" si="46"/>
        <v>00010010</v>
      </c>
      <c r="K42" t="str">
        <f t="shared" si="46"/>
        <v>00010010</v>
      </c>
      <c r="L42" t="str">
        <f t="shared" si="46"/>
        <v>00010010</v>
      </c>
      <c r="M42" t="str">
        <f t="shared" si="46"/>
        <v>00000010</v>
      </c>
    </row>
    <row r="43" spans="1:17">
      <c r="A43" t="str">
        <f t="shared" si="5"/>
        <v>G</v>
      </c>
      <c r="B43">
        <f t="shared" si="1"/>
        <v>71</v>
      </c>
      <c r="C43" t="str">
        <f t="shared" si="2"/>
        <v>71:"7c82929274",</v>
      </c>
      <c r="D43" t="s">
        <v>94</v>
      </c>
      <c r="E43" t="str">
        <f t="shared" si="7"/>
        <v>007c82929274</v>
      </c>
      <c r="F43" t="str">
        <f t="shared" si="3"/>
        <v>7c82929274</v>
      </c>
      <c r="H43" t="str">
        <f t="shared" ref="H43:M43" si="47">HEX2BIN(MID($E$43,H$4+1,2),$I$2)</f>
        <v>00000000</v>
      </c>
      <c r="I43" t="str">
        <f t="shared" si="47"/>
        <v>01111100</v>
      </c>
      <c r="J43" t="str">
        <f t="shared" si="47"/>
        <v>10000010</v>
      </c>
      <c r="K43" t="str">
        <f t="shared" si="47"/>
        <v>10010010</v>
      </c>
      <c r="L43" t="str">
        <f t="shared" si="47"/>
        <v>10010010</v>
      </c>
      <c r="M43" t="str">
        <f t="shared" si="47"/>
        <v>01110100</v>
      </c>
    </row>
    <row r="44" spans="1:17">
      <c r="A44" t="str">
        <f t="shared" si="5"/>
        <v>H</v>
      </c>
      <c r="B44">
        <f t="shared" si="1"/>
        <v>72</v>
      </c>
      <c r="C44" t="str">
        <f t="shared" si="2"/>
        <v>72:"fe101010fe",</v>
      </c>
      <c r="D44" t="s">
        <v>95</v>
      </c>
      <c r="E44" t="str">
        <f t="shared" si="7"/>
        <v>00fe101010fe</v>
      </c>
      <c r="F44" t="str">
        <f t="shared" si="3"/>
        <v>fe101010fe</v>
      </c>
      <c r="H44" t="str">
        <f t="shared" ref="H44:M44" si="48">HEX2BIN(MID($E$44,H$4+1,2),$I$2)</f>
        <v>00000000</v>
      </c>
      <c r="I44" t="str">
        <f t="shared" si="48"/>
        <v>11111110</v>
      </c>
      <c r="J44" t="str">
        <f t="shared" si="48"/>
        <v>00010000</v>
      </c>
      <c r="K44" t="str">
        <f t="shared" si="48"/>
        <v>00010000</v>
      </c>
      <c r="L44" t="str">
        <f t="shared" si="48"/>
        <v>00010000</v>
      </c>
      <c r="M44" t="str">
        <f t="shared" si="48"/>
        <v>11111110</v>
      </c>
    </row>
    <row r="45" spans="1:17">
      <c r="A45" t="str">
        <f t="shared" si="5"/>
        <v>I</v>
      </c>
      <c r="B45">
        <f t="shared" si="1"/>
        <v>73</v>
      </c>
      <c r="C45" t="str">
        <f t="shared" si="2"/>
        <v>73:"0082fe8200",</v>
      </c>
      <c r="D45" t="s">
        <v>96</v>
      </c>
      <c r="E45" t="str">
        <f t="shared" si="7"/>
        <v>000082fe8200</v>
      </c>
      <c r="F45" t="str">
        <f t="shared" si="3"/>
        <v>0082fe8200</v>
      </c>
      <c r="H45" t="str">
        <f t="shared" ref="H45:M45" si="49">HEX2BIN(MID($E$45,H$4+1,2),$I$2)</f>
        <v>00000000</v>
      </c>
      <c r="I45" t="str">
        <f t="shared" si="49"/>
        <v>00000000</v>
      </c>
      <c r="J45" t="str">
        <f t="shared" si="49"/>
        <v>10000010</v>
      </c>
      <c r="K45" t="str">
        <f t="shared" si="49"/>
        <v>11111110</v>
      </c>
      <c r="L45" t="str">
        <f t="shared" si="49"/>
        <v>10000010</v>
      </c>
      <c r="M45" t="str">
        <f t="shared" si="49"/>
        <v>00000000</v>
      </c>
    </row>
    <row r="46" spans="1:17">
      <c r="A46" t="str">
        <f t="shared" si="5"/>
        <v>J</v>
      </c>
      <c r="B46">
        <f t="shared" si="1"/>
        <v>74</v>
      </c>
      <c r="C46" t="str">
        <f t="shared" si="2"/>
        <v>74:"408282827e",</v>
      </c>
      <c r="D46" t="s">
        <v>97</v>
      </c>
      <c r="E46" t="str">
        <f t="shared" si="7"/>
        <v>00408282827e</v>
      </c>
      <c r="F46" t="str">
        <f t="shared" si="3"/>
        <v>408282827e</v>
      </c>
      <c r="H46" t="str">
        <f t="shared" ref="H46:M46" si="50">HEX2BIN(MID($E$46,H$4+1,2),$I$2)</f>
        <v>00000000</v>
      </c>
      <c r="I46" t="str">
        <f t="shared" si="50"/>
        <v>01000000</v>
      </c>
      <c r="J46" t="str">
        <f t="shared" si="50"/>
        <v>10000010</v>
      </c>
      <c r="K46" t="str">
        <f t="shared" si="50"/>
        <v>10000010</v>
      </c>
      <c r="L46" t="str">
        <f t="shared" si="50"/>
        <v>10000010</v>
      </c>
      <c r="M46" t="str">
        <f t="shared" si="50"/>
        <v>01111110</v>
      </c>
    </row>
    <row r="47" spans="1:17">
      <c r="A47" t="str">
        <f t="shared" si="5"/>
        <v>K</v>
      </c>
      <c r="B47">
        <f t="shared" si="1"/>
        <v>75</v>
      </c>
      <c r="C47" t="str">
        <f t="shared" si="2"/>
        <v>75:"fe101028c6",</v>
      </c>
      <c r="D47" t="s">
        <v>98</v>
      </c>
      <c r="E47" t="str">
        <f t="shared" si="7"/>
        <v>00fe101028c6</v>
      </c>
      <c r="F47" t="str">
        <f t="shared" si="3"/>
        <v>fe101028c6</v>
      </c>
      <c r="H47" t="str">
        <f t="shared" ref="H47:M47" si="51">HEX2BIN(MID($E$47,H$4+1,2),$I$2)</f>
        <v>00000000</v>
      </c>
      <c r="I47" t="str">
        <f t="shared" si="51"/>
        <v>11111110</v>
      </c>
      <c r="J47" t="str">
        <f t="shared" si="51"/>
        <v>00010000</v>
      </c>
      <c r="K47" t="str">
        <f t="shared" si="51"/>
        <v>00010000</v>
      </c>
      <c r="L47" t="str">
        <f t="shared" si="51"/>
        <v>00101000</v>
      </c>
      <c r="M47" t="str">
        <f t="shared" si="51"/>
        <v>11000110</v>
      </c>
    </row>
    <row r="48" spans="1:17">
      <c r="A48" t="str">
        <f>CHAR(CODE(A47)+1)</f>
        <v>L</v>
      </c>
      <c r="B48">
        <f t="shared" si="1"/>
        <v>76</v>
      </c>
      <c r="C48" t="str">
        <f t="shared" si="2"/>
        <v>76:"fe80808080",</v>
      </c>
      <c r="D48" t="s">
        <v>99</v>
      </c>
      <c r="E48" t="str">
        <f t="shared" si="7"/>
        <v>00fe80808080</v>
      </c>
      <c r="F48" t="str">
        <f t="shared" si="3"/>
        <v>fe80808080</v>
      </c>
      <c r="H48" t="str">
        <f t="shared" ref="H48:M48" si="52">HEX2BIN(MID($E$48,H$4+1,2),$I$2)</f>
        <v>00000000</v>
      </c>
      <c r="I48" t="str">
        <f t="shared" si="52"/>
        <v>11111110</v>
      </c>
      <c r="J48" t="str">
        <f t="shared" si="52"/>
        <v>10000000</v>
      </c>
      <c r="K48" t="str">
        <f t="shared" si="52"/>
        <v>10000000</v>
      </c>
      <c r="L48" t="str">
        <f t="shared" si="52"/>
        <v>10000000</v>
      </c>
      <c r="M48" t="str">
        <f t="shared" si="52"/>
        <v>10000000</v>
      </c>
    </row>
    <row r="49" spans="1:13">
      <c r="A49" t="str">
        <f t="shared" si="5"/>
        <v>M</v>
      </c>
      <c r="B49">
        <f t="shared" si="1"/>
        <v>77</v>
      </c>
      <c r="C49" t="str">
        <f t="shared" si="2"/>
        <v>77:"fe040804fe",</v>
      </c>
      <c r="D49" t="s">
        <v>100</v>
      </c>
      <c r="E49" t="str">
        <f t="shared" si="7"/>
        <v>00fe040804fe</v>
      </c>
      <c r="F49" t="str">
        <f t="shared" si="3"/>
        <v>fe040804fe</v>
      </c>
      <c r="H49" t="str">
        <f t="shared" ref="H49:M49" si="53">HEX2BIN(MID($E$49,H$4+1,2),$I$2)</f>
        <v>00000000</v>
      </c>
      <c r="I49" t="str">
        <f t="shared" si="53"/>
        <v>11111110</v>
      </c>
      <c r="J49" t="str">
        <f t="shared" si="53"/>
        <v>00000100</v>
      </c>
      <c r="K49" t="str">
        <f t="shared" si="53"/>
        <v>00001000</v>
      </c>
      <c r="L49" t="str">
        <f t="shared" si="53"/>
        <v>00000100</v>
      </c>
      <c r="M49" t="str">
        <f t="shared" si="53"/>
        <v>11111110</v>
      </c>
    </row>
    <row r="50" spans="1:13">
      <c r="A50" t="str">
        <f t="shared" si="5"/>
        <v>N</v>
      </c>
      <c r="B50">
        <f t="shared" si="1"/>
        <v>78</v>
      </c>
      <c r="C50" t="str">
        <f t="shared" si="2"/>
        <v>78:"fe081020fe",</v>
      </c>
      <c r="D50" t="s">
        <v>101</v>
      </c>
      <c r="E50" t="str">
        <f t="shared" si="7"/>
        <v>00fe081020fe</v>
      </c>
      <c r="F50" t="str">
        <f t="shared" si="3"/>
        <v>fe081020fe</v>
      </c>
      <c r="H50" t="str">
        <f t="shared" ref="H50:M50" si="54">HEX2BIN(MID($E$50,H$4+1,2),$I$2)</f>
        <v>00000000</v>
      </c>
      <c r="I50" t="str">
        <f t="shared" si="54"/>
        <v>11111110</v>
      </c>
      <c r="J50" t="str">
        <f t="shared" si="54"/>
        <v>00001000</v>
      </c>
      <c r="K50" t="str">
        <f t="shared" si="54"/>
        <v>00010000</v>
      </c>
      <c r="L50" t="str">
        <f t="shared" si="54"/>
        <v>00100000</v>
      </c>
      <c r="M50" t="str">
        <f t="shared" si="54"/>
        <v>11111110</v>
      </c>
    </row>
    <row r="51" spans="1:13">
      <c r="A51" t="str">
        <f t="shared" si="5"/>
        <v>O</v>
      </c>
      <c r="B51">
        <f t="shared" si="1"/>
        <v>79</v>
      </c>
      <c r="C51" t="str">
        <f t="shared" si="2"/>
        <v>79:"7c8282827c",</v>
      </c>
      <c r="D51" t="s">
        <v>102</v>
      </c>
      <c r="E51" t="str">
        <f t="shared" si="7"/>
        <v>007c8282827c</v>
      </c>
      <c r="F51" t="str">
        <f t="shared" si="3"/>
        <v>7c8282827c</v>
      </c>
      <c r="H51" t="str">
        <f t="shared" ref="H51:M51" si="55">HEX2BIN(MID($E$51,H$4+1,2),$I$2)</f>
        <v>00000000</v>
      </c>
      <c r="I51" t="str">
        <f t="shared" si="55"/>
        <v>01111100</v>
      </c>
      <c r="J51" t="str">
        <f t="shared" si="55"/>
        <v>10000010</v>
      </c>
      <c r="K51" t="str">
        <f t="shared" si="55"/>
        <v>10000010</v>
      </c>
      <c r="L51" t="str">
        <f t="shared" si="55"/>
        <v>10000010</v>
      </c>
      <c r="M51" t="str">
        <f t="shared" si="55"/>
        <v>01111100</v>
      </c>
    </row>
    <row r="52" spans="1:13">
      <c r="A52" t="str">
        <f t="shared" si="5"/>
        <v>P</v>
      </c>
      <c r="B52">
        <f t="shared" si="1"/>
        <v>80</v>
      </c>
      <c r="C52" t="str">
        <f t="shared" si="2"/>
        <v>80:"fe1212120c",</v>
      </c>
      <c r="D52" t="s">
        <v>103</v>
      </c>
      <c r="E52" t="str">
        <f t="shared" si="7"/>
        <v>00fe1212120c</v>
      </c>
      <c r="F52" t="str">
        <f t="shared" si="3"/>
        <v>fe1212120c</v>
      </c>
      <c r="H52" t="str">
        <f t="shared" ref="H52:M52" si="56">HEX2BIN(MID($E$52,H$4+1,2),$I$2)</f>
        <v>00000000</v>
      </c>
      <c r="I52" t="str">
        <f t="shared" si="56"/>
        <v>11111110</v>
      </c>
      <c r="J52" t="str">
        <f t="shared" si="56"/>
        <v>00010010</v>
      </c>
      <c r="K52" t="str">
        <f t="shared" si="56"/>
        <v>00010010</v>
      </c>
      <c r="L52" t="str">
        <f t="shared" si="56"/>
        <v>00010010</v>
      </c>
      <c r="M52" t="str">
        <f t="shared" si="56"/>
        <v>00001100</v>
      </c>
    </row>
    <row r="53" spans="1:13">
      <c r="A53" t="str">
        <f t="shared" si="5"/>
        <v>Q</v>
      </c>
      <c r="B53">
        <f t="shared" si="1"/>
        <v>81</v>
      </c>
      <c r="C53" t="str">
        <f t="shared" si="2"/>
        <v>81:"7c82a2c2fc",</v>
      </c>
      <c r="D53" t="s">
        <v>104</v>
      </c>
      <c r="E53" t="str">
        <f t="shared" si="7"/>
        <v>007c82a2c2fc</v>
      </c>
      <c r="F53" t="str">
        <f t="shared" si="3"/>
        <v>7c82a2c2fc</v>
      </c>
      <c r="H53" t="str">
        <f t="shared" ref="H53:M53" si="57">HEX2BIN(MID($E$53,H$4+1,2),$I$2)</f>
        <v>00000000</v>
      </c>
      <c r="I53" t="str">
        <f t="shared" si="57"/>
        <v>01111100</v>
      </c>
      <c r="J53" t="str">
        <f t="shared" si="57"/>
        <v>10000010</v>
      </c>
      <c r="K53" t="str">
        <f t="shared" si="57"/>
        <v>10100010</v>
      </c>
      <c r="L53" t="str">
        <f t="shared" si="57"/>
        <v>11000010</v>
      </c>
      <c r="M53" t="str">
        <f t="shared" si="57"/>
        <v>11111100</v>
      </c>
    </row>
    <row r="54" spans="1:13">
      <c r="A54" t="str">
        <f t="shared" si="5"/>
        <v>R</v>
      </c>
      <c r="B54">
        <f t="shared" si="1"/>
        <v>82</v>
      </c>
      <c r="C54" t="str">
        <f t="shared" si="2"/>
        <v>82:"fe121212ec",</v>
      </c>
      <c r="D54" t="s">
        <v>105</v>
      </c>
      <c r="E54" t="str">
        <f t="shared" si="7"/>
        <v>00fe121212ec</v>
      </c>
      <c r="F54" t="str">
        <f t="shared" si="3"/>
        <v>fe121212ec</v>
      </c>
      <c r="H54" t="str">
        <f t="shared" ref="H54:M54" si="58">HEX2BIN(MID($E$54,H$4+1,2),$I$2)</f>
        <v>00000000</v>
      </c>
      <c r="I54" t="str">
        <f t="shared" si="58"/>
        <v>11111110</v>
      </c>
      <c r="J54" t="str">
        <f t="shared" si="58"/>
        <v>00010010</v>
      </c>
      <c r="K54" t="str">
        <f t="shared" si="58"/>
        <v>00010010</v>
      </c>
      <c r="L54" t="str">
        <f t="shared" si="58"/>
        <v>00010010</v>
      </c>
      <c r="M54" t="str">
        <f t="shared" si="58"/>
        <v>11101100</v>
      </c>
    </row>
    <row r="55" spans="1:13">
      <c r="A55" t="str">
        <f t="shared" si="5"/>
        <v>S</v>
      </c>
      <c r="B55">
        <f t="shared" si="1"/>
        <v>83</v>
      </c>
      <c r="C55" t="str">
        <f t="shared" si="2"/>
        <v>83:"4c92929264",</v>
      </c>
      <c r="D55" t="s">
        <v>106</v>
      </c>
      <c r="E55" t="str">
        <f t="shared" si="7"/>
        <v>004c92929264</v>
      </c>
      <c r="F55" t="str">
        <f t="shared" si="3"/>
        <v>4c92929264</v>
      </c>
      <c r="H55" t="str">
        <f t="shared" ref="H55:M55" si="59">HEX2BIN(MID($E$55,H$4+1,2),$I$2)</f>
        <v>00000000</v>
      </c>
      <c r="I55" t="str">
        <f t="shared" si="59"/>
        <v>01001100</v>
      </c>
      <c r="J55" t="str">
        <f t="shared" si="59"/>
        <v>10010010</v>
      </c>
      <c r="K55" t="str">
        <f t="shared" si="59"/>
        <v>10010010</v>
      </c>
      <c r="L55" t="str">
        <f t="shared" si="59"/>
        <v>10010010</v>
      </c>
      <c r="M55" t="str">
        <f t="shared" si="59"/>
        <v>01100100</v>
      </c>
    </row>
    <row r="56" spans="1:13">
      <c r="A56" t="str">
        <f>CHAR(CODE(A55)+1)</f>
        <v>T</v>
      </c>
      <c r="B56">
        <f t="shared" si="1"/>
        <v>84</v>
      </c>
      <c r="C56" t="str">
        <f t="shared" si="2"/>
        <v>84:"0202fe0202",</v>
      </c>
      <c r="D56" t="s">
        <v>107</v>
      </c>
      <c r="E56" t="str">
        <f t="shared" si="7"/>
        <v>000202fe0202</v>
      </c>
      <c r="F56" t="str">
        <f t="shared" si="3"/>
        <v>0202fe0202</v>
      </c>
      <c r="H56" t="str">
        <f t="shared" ref="H56:M56" si="60">HEX2BIN(MID($E$56,H$4+1,2),$I$2)</f>
        <v>00000000</v>
      </c>
      <c r="I56" t="str">
        <f t="shared" si="60"/>
        <v>00000010</v>
      </c>
      <c r="J56" t="str">
        <f t="shared" si="60"/>
        <v>00000010</v>
      </c>
      <c r="K56" t="str">
        <f t="shared" si="60"/>
        <v>11111110</v>
      </c>
      <c r="L56" t="str">
        <f t="shared" si="60"/>
        <v>00000010</v>
      </c>
      <c r="M56" t="str">
        <f t="shared" si="60"/>
        <v>00000010</v>
      </c>
    </row>
    <row r="57" spans="1:13">
      <c r="A57" t="str">
        <f t="shared" si="5"/>
        <v>U</v>
      </c>
      <c r="B57">
        <f t="shared" si="1"/>
        <v>85</v>
      </c>
      <c r="C57" t="str">
        <f t="shared" si="2"/>
        <v>85:"7e8080807e",</v>
      </c>
      <c r="D57" t="s">
        <v>108</v>
      </c>
      <c r="E57" t="str">
        <f t="shared" si="7"/>
        <v>007e8080807e</v>
      </c>
      <c r="F57" t="str">
        <f t="shared" si="3"/>
        <v>7e8080807e</v>
      </c>
      <c r="H57" t="str">
        <f t="shared" ref="H57:M57" si="61">HEX2BIN(MID($E$57,H$4+1,2),$I$2)</f>
        <v>00000000</v>
      </c>
      <c r="I57" t="str">
        <f t="shared" si="61"/>
        <v>01111110</v>
      </c>
      <c r="J57" t="str">
        <f t="shared" si="61"/>
        <v>10000000</v>
      </c>
      <c r="K57" t="str">
        <f t="shared" si="61"/>
        <v>10000000</v>
      </c>
      <c r="L57" t="str">
        <f t="shared" si="61"/>
        <v>10000000</v>
      </c>
      <c r="M57" t="str">
        <f t="shared" si="61"/>
        <v>01111110</v>
      </c>
    </row>
    <row r="58" spans="1:13">
      <c r="A58" t="str">
        <f t="shared" si="5"/>
        <v>V</v>
      </c>
      <c r="B58">
        <f t="shared" si="1"/>
        <v>86</v>
      </c>
      <c r="C58" t="str">
        <f t="shared" si="2"/>
        <v>86:"3e4080403e",</v>
      </c>
      <c r="D58" t="s">
        <v>109</v>
      </c>
      <c r="E58" t="str">
        <f t="shared" si="7"/>
        <v>003e4080403e</v>
      </c>
      <c r="F58" t="str">
        <f t="shared" si="3"/>
        <v>3e4080403e</v>
      </c>
      <c r="H58" t="str">
        <f t="shared" ref="H58:M58" si="62">HEX2BIN(MID($E$58,H$4+1,2),$I$2)</f>
        <v>00000000</v>
      </c>
      <c r="I58" t="str">
        <f t="shared" si="62"/>
        <v>00111110</v>
      </c>
      <c r="J58" t="str">
        <f t="shared" si="62"/>
        <v>01000000</v>
      </c>
      <c r="K58" t="str">
        <f t="shared" si="62"/>
        <v>10000000</v>
      </c>
      <c r="L58" t="str">
        <f t="shared" si="62"/>
        <v>01000000</v>
      </c>
      <c r="M58" t="str">
        <f t="shared" si="62"/>
        <v>00111110</v>
      </c>
    </row>
    <row r="59" spans="1:13">
      <c r="A59" t="str">
        <f t="shared" si="5"/>
        <v>W</v>
      </c>
      <c r="B59">
        <f t="shared" si="1"/>
        <v>87</v>
      </c>
      <c r="C59" t="str">
        <f t="shared" si="2"/>
        <v>87:"fe402040fe",</v>
      </c>
      <c r="D59" t="s">
        <v>110</v>
      </c>
      <c r="E59" t="str">
        <f t="shared" si="7"/>
        <v>00fe402040fe</v>
      </c>
      <c r="F59" t="str">
        <f t="shared" si="3"/>
        <v>fe402040fe</v>
      </c>
      <c r="H59" t="str">
        <f t="shared" ref="H59:M59" si="63">HEX2BIN(MID($E$59,H$4+1,2),$I$2)</f>
        <v>00000000</v>
      </c>
      <c r="I59" t="str">
        <f t="shared" si="63"/>
        <v>11111110</v>
      </c>
      <c r="J59" t="str">
        <f t="shared" si="63"/>
        <v>01000000</v>
      </c>
      <c r="K59" t="str">
        <f t="shared" si="63"/>
        <v>00100000</v>
      </c>
      <c r="L59" t="str">
        <f t="shared" si="63"/>
        <v>01000000</v>
      </c>
      <c r="M59" t="str">
        <f t="shared" si="63"/>
        <v>11111110</v>
      </c>
    </row>
    <row r="60" spans="1:13">
      <c r="A60" t="str">
        <f t="shared" si="5"/>
        <v>X</v>
      </c>
      <c r="B60">
        <f t="shared" si="1"/>
        <v>88</v>
      </c>
      <c r="C60" t="str">
        <f t="shared" si="2"/>
        <v>88:"c6281028c6",</v>
      </c>
      <c r="D60" t="s">
        <v>111</v>
      </c>
      <c r="E60" t="str">
        <f t="shared" si="7"/>
        <v>00c6281028c6</v>
      </c>
      <c r="F60" t="str">
        <f t="shared" si="3"/>
        <v>c6281028c6</v>
      </c>
      <c r="H60" t="str">
        <f t="shared" ref="H60:M60" si="64">HEX2BIN(MID($E$60,H$4+1,2),$I$2)</f>
        <v>00000000</v>
      </c>
      <c r="I60" t="str">
        <f t="shared" si="64"/>
        <v>11000110</v>
      </c>
      <c r="J60" t="str">
        <f t="shared" si="64"/>
        <v>00101000</v>
      </c>
      <c r="K60" t="str">
        <f t="shared" si="64"/>
        <v>00010000</v>
      </c>
      <c r="L60" t="str">
        <f t="shared" si="64"/>
        <v>00101000</v>
      </c>
      <c r="M60" t="str">
        <f t="shared" si="64"/>
        <v>11000110</v>
      </c>
    </row>
    <row r="61" spans="1:13">
      <c r="A61" t="str">
        <f t="shared" si="5"/>
        <v>Y</v>
      </c>
      <c r="B61">
        <f t="shared" si="1"/>
        <v>89</v>
      </c>
      <c r="C61" t="str">
        <f t="shared" si="2"/>
        <v>89:"0608f00806",</v>
      </c>
      <c r="D61" t="s">
        <v>112</v>
      </c>
      <c r="E61" t="str">
        <f t="shared" si="7"/>
        <v>000608f00806</v>
      </c>
      <c r="F61" t="str">
        <f t="shared" si="3"/>
        <v>0608f00806</v>
      </c>
      <c r="H61" t="str">
        <f t="shared" ref="H61:M61" si="65">HEX2BIN(MID($E$61,H$4+1,2),$I$2)</f>
        <v>00000000</v>
      </c>
      <c r="I61" t="str">
        <f t="shared" si="65"/>
        <v>00000110</v>
      </c>
      <c r="J61" t="str">
        <f t="shared" si="65"/>
        <v>00001000</v>
      </c>
      <c r="K61" t="str">
        <f t="shared" si="65"/>
        <v>11110000</v>
      </c>
      <c r="L61" t="str">
        <f t="shared" si="65"/>
        <v>00001000</v>
      </c>
      <c r="M61" t="str">
        <f t="shared" si="65"/>
        <v>00000110</v>
      </c>
    </row>
    <row r="62" spans="1:13">
      <c r="A62" t="str">
        <f t="shared" si="5"/>
        <v>Z</v>
      </c>
      <c r="B62">
        <f t="shared" si="1"/>
        <v>90</v>
      </c>
      <c r="C62" t="str">
        <f t="shared" si="2"/>
        <v>90:"c2a2928a86",</v>
      </c>
      <c r="D62" t="s">
        <v>113</v>
      </c>
      <c r="E62" t="str">
        <f t="shared" si="7"/>
        <v>00c2a2928a86</v>
      </c>
      <c r="F62" t="str">
        <f t="shared" si="3"/>
        <v>c2a2928a86</v>
      </c>
      <c r="H62" t="str">
        <f t="shared" ref="H62:M62" si="66">HEX2BIN(MID($E$62,H$4+1,2),$I$2)</f>
        <v>00000000</v>
      </c>
      <c r="I62" t="str">
        <f t="shared" si="66"/>
        <v>11000010</v>
      </c>
      <c r="J62" t="str">
        <f t="shared" si="66"/>
        <v>10100010</v>
      </c>
      <c r="K62" t="str">
        <f t="shared" si="66"/>
        <v>10010010</v>
      </c>
      <c r="L62" t="str">
        <f t="shared" si="66"/>
        <v>10001010</v>
      </c>
      <c r="M62" t="str">
        <f t="shared" si="66"/>
        <v>10000110</v>
      </c>
    </row>
    <row r="63" spans="1:13">
      <c r="A63" t="str">
        <f t="shared" si="5"/>
        <v>[</v>
      </c>
      <c r="B63">
        <f t="shared" si="1"/>
        <v>91</v>
      </c>
      <c r="C63" t="str">
        <f t="shared" si="2"/>
        <v>91:"00fe828200",</v>
      </c>
      <c r="D63" t="s">
        <v>114</v>
      </c>
      <c r="E63" t="str">
        <f t="shared" si="7"/>
        <v>0000fe828200</v>
      </c>
      <c r="F63" t="str">
        <f t="shared" si="3"/>
        <v>00fe828200</v>
      </c>
      <c r="H63" t="str">
        <f t="shared" ref="H63:M63" si="67">HEX2BIN(MID($E$63,H$4+1,2),$I$2)</f>
        <v>00000000</v>
      </c>
      <c r="I63" t="str">
        <f t="shared" si="67"/>
        <v>00000000</v>
      </c>
      <c r="J63" t="str">
        <f t="shared" si="67"/>
        <v>11111110</v>
      </c>
      <c r="K63" t="str">
        <f t="shared" si="67"/>
        <v>10000010</v>
      </c>
      <c r="L63" t="str">
        <f t="shared" si="67"/>
        <v>10000010</v>
      </c>
      <c r="M63" t="str">
        <f t="shared" si="67"/>
        <v>00000000</v>
      </c>
    </row>
    <row r="64" spans="1:13">
      <c r="A64" t="str">
        <f t="shared" si="5"/>
        <v>\</v>
      </c>
      <c r="B64">
        <f t="shared" si="1"/>
        <v>92</v>
      </c>
      <c r="C64" t="str">
        <f t="shared" si="2"/>
        <v>92:"020c106080",</v>
      </c>
      <c r="D64" t="s">
        <v>87</v>
      </c>
      <c r="E64" t="str">
        <f t="shared" ref="E64:E67" si="68">SUBSTITUTE(SUBSTITUTE(D64,"0x",""),", ","")</f>
        <v>00020c106080</v>
      </c>
      <c r="F64" t="str">
        <f t="shared" si="3"/>
        <v>020c106080</v>
      </c>
      <c r="H64" t="str">
        <f>HEX2BIN(MID($E$64,H$4+1,2),$I$2)</f>
        <v>00000000</v>
      </c>
      <c r="I64" t="str">
        <f t="shared" ref="I64:M64" si="69">HEX2BIN(MID($E$64,I$4+1,2),$I$2)</f>
        <v>00000010</v>
      </c>
      <c r="J64" t="str">
        <f t="shared" si="69"/>
        <v>00001100</v>
      </c>
      <c r="K64" t="str">
        <f t="shared" si="69"/>
        <v>00010000</v>
      </c>
      <c r="L64" t="str">
        <f t="shared" si="69"/>
        <v>01100000</v>
      </c>
      <c r="M64" t="str">
        <f t="shared" si="69"/>
        <v>10000000</v>
      </c>
    </row>
    <row r="65" spans="1:13">
      <c r="A65" t="str">
        <f t="shared" si="5"/>
        <v>]</v>
      </c>
      <c r="B65">
        <f t="shared" si="1"/>
        <v>93</v>
      </c>
      <c r="C65" t="str">
        <f t="shared" si="2"/>
        <v>93:"8282fe0000",</v>
      </c>
      <c r="D65" t="s">
        <v>115</v>
      </c>
      <c r="E65" t="str">
        <f t="shared" si="68"/>
        <v>008282fe0000</v>
      </c>
      <c r="F65" t="str">
        <f t="shared" si="3"/>
        <v>8282fe0000</v>
      </c>
      <c r="H65" t="str">
        <f>HEX2BIN(MID($E$65,H$4+1,2),$I$2)</f>
        <v>00000000</v>
      </c>
      <c r="I65" t="str">
        <f t="shared" ref="I65:M65" si="70">HEX2BIN(MID($E$65,I$4+1,2),$I$2)</f>
        <v>10000010</v>
      </c>
      <c r="J65" t="str">
        <f t="shared" si="70"/>
        <v>10000010</v>
      </c>
      <c r="K65" t="str">
        <f t="shared" si="70"/>
        <v>11111110</v>
      </c>
      <c r="L65" t="str">
        <f t="shared" si="70"/>
        <v>00000000</v>
      </c>
      <c r="M65" t="str">
        <f t="shared" si="70"/>
        <v>00000000</v>
      </c>
    </row>
    <row r="66" spans="1:13">
      <c r="A66" t="str">
        <f t="shared" si="5"/>
        <v>^</v>
      </c>
      <c r="B66">
        <f t="shared" si="1"/>
        <v>94</v>
      </c>
      <c r="C66" t="str">
        <f t="shared" si="2"/>
        <v>94:"",</v>
      </c>
      <c r="F66" t="str">
        <f t="shared" si="3"/>
        <v/>
      </c>
      <c r="H66" t="str">
        <f>HEX2BIN(MID($E$66,H$4+1,2),$I$2)</f>
        <v>00000000</v>
      </c>
      <c r="I66" t="str">
        <f t="shared" ref="I66:M66" si="71">HEX2BIN(MID($E$66,I$4+1,2),$I$2)</f>
        <v>00000000</v>
      </c>
      <c r="J66" t="str">
        <f t="shared" si="71"/>
        <v>00000000</v>
      </c>
      <c r="K66" t="str">
        <f t="shared" si="71"/>
        <v>00000000</v>
      </c>
      <c r="L66" t="str">
        <f t="shared" si="71"/>
        <v>00000000</v>
      </c>
      <c r="M66" t="str">
        <f t="shared" si="71"/>
        <v>00000000</v>
      </c>
    </row>
    <row r="67" spans="1:13">
      <c r="A67" t="str">
        <f t="shared" si="5"/>
        <v>_</v>
      </c>
      <c r="B67">
        <f t="shared" si="1"/>
        <v>95</v>
      </c>
      <c r="C67" t="str">
        <f t="shared" si="2"/>
        <v>95:"8080808080",</v>
      </c>
      <c r="D67" t="s">
        <v>116</v>
      </c>
      <c r="E67" t="str">
        <f t="shared" si="68"/>
        <v>008080808080</v>
      </c>
      <c r="F67" t="str">
        <f t="shared" si="3"/>
        <v>8080808080</v>
      </c>
      <c r="H67" t="str">
        <f>HEX2BIN(MID($E$67,H$4+1,2),$I$2)</f>
        <v>00000000</v>
      </c>
      <c r="I67" t="str">
        <f t="shared" ref="I67:M67" si="72">HEX2BIN(MID($E$67,I$4+1,2),$I$2)</f>
        <v>10000000</v>
      </c>
      <c r="J67" t="str">
        <f t="shared" si="72"/>
        <v>10000000</v>
      </c>
      <c r="K67" t="str">
        <f t="shared" si="72"/>
        <v>10000000</v>
      </c>
      <c r="L67" t="str">
        <f t="shared" si="72"/>
        <v>10000000</v>
      </c>
      <c r="M67" t="str">
        <f t="shared" si="72"/>
        <v>10000000</v>
      </c>
    </row>
    <row r="68" spans="1:13">
      <c r="A68" t="str">
        <f t="shared" si="5"/>
        <v>`</v>
      </c>
      <c r="H68" t="str">
        <f>HEX2BIN(MID($E$68,H$4+1,2),$I$2)</f>
        <v>00000000</v>
      </c>
      <c r="I68" t="str">
        <f t="shared" ref="I68:M68" si="73">HEX2BIN(MID($E$68,I$4+1,2),$I$2)</f>
        <v>00000000</v>
      </c>
      <c r="J68" t="str">
        <f t="shared" si="73"/>
        <v>00000000</v>
      </c>
      <c r="K68" t="str">
        <f t="shared" si="73"/>
        <v>00000000</v>
      </c>
      <c r="L68" t="str">
        <f t="shared" si="73"/>
        <v>00000000</v>
      </c>
      <c r="M68" t="str">
        <f t="shared" si="73"/>
        <v>00000000</v>
      </c>
    </row>
    <row r="69" spans="1:13">
      <c r="A69" t="str">
        <f t="shared" si="5"/>
        <v>a</v>
      </c>
    </row>
    <row r="70" spans="1:13">
      <c r="A70" t="str">
        <f>CHAR(CODE(A69)+1)</f>
        <v>b</v>
      </c>
    </row>
    <row r="71" spans="1:13">
      <c r="A71" t="str">
        <f t="shared" si="5"/>
        <v>c</v>
      </c>
    </row>
    <row r="72" spans="1:13">
      <c r="A72" t="str">
        <f t="shared" ref="A72:A79" si="74">CHAR(CODE(A71)+1)</f>
        <v>d</v>
      </c>
    </row>
    <row r="73" spans="1:13">
      <c r="A73" t="str">
        <f t="shared" si="74"/>
        <v>e</v>
      </c>
    </row>
    <row r="74" spans="1:13">
      <c r="A74" t="str">
        <f t="shared" si="74"/>
        <v>f</v>
      </c>
    </row>
    <row r="75" spans="1:13">
      <c r="A75" t="str">
        <f t="shared" si="74"/>
        <v>g</v>
      </c>
    </row>
    <row r="76" spans="1:13">
      <c r="A76" t="str">
        <f t="shared" si="74"/>
        <v>h</v>
      </c>
    </row>
    <row r="77" spans="1:13">
      <c r="A77" t="str">
        <f t="shared" si="74"/>
        <v>i</v>
      </c>
    </row>
    <row r="78" spans="1:13">
      <c r="A78" t="str">
        <f t="shared" si="74"/>
        <v>j</v>
      </c>
    </row>
    <row r="79" spans="1:13">
      <c r="A79" t="str">
        <f t="shared" si="74"/>
        <v>k</v>
      </c>
    </row>
    <row r="80" spans="1:13">
      <c r="A80" t="str">
        <f>CHAR(CODE(A79)+1)</f>
        <v>l</v>
      </c>
    </row>
    <row r="81" spans="1:1">
      <c r="A81" t="str">
        <f t="shared" ref="A81:A95" si="75">CHAR(CODE(A80)+1)</f>
        <v>m</v>
      </c>
    </row>
    <row r="82" spans="1:1">
      <c r="A82" t="str">
        <f t="shared" si="75"/>
        <v>n</v>
      </c>
    </row>
    <row r="83" spans="1:1">
      <c r="A83" t="str">
        <f t="shared" si="75"/>
        <v>o</v>
      </c>
    </row>
    <row r="84" spans="1:1">
      <c r="A84" t="str">
        <f t="shared" si="75"/>
        <v>p</v>
      </c>
    </row>
    <row r="85" spans="1:1">
      <c r="A85" t="str">
        <f t="shared" si="75"/>
        <v>q</v>
      </c>
    </row>
    <row r="86" spans="1:1">
      <c r="A86" t="str">
        <f t="shared" si="75"/>
        <v>r</v>
      </c>
    </row>
    <row r="87" spans="1:1">
      <c r="A87" t="str">
        <f t="shared" si="75"/>
        <v>s</v>
      </c>
    </row>
    <row r="88" spans="1:1">
      <c r="A88" t="str">
        <f t="shared" si="75"/>
        <v>t</v>
      </c>
    </row>
    <row r="89" spans="1:1">
      <c r="A89" t="str">
        <f t="shared" si="75"/>
        <v>u</v>
      </c>
    </row>
    <row r="90" spans="1:1">
      <c r="A90" t="str">
        <f t="shared" si="75"/>
        <v>v</v>
      </c>
    </row>
    <row r="91" spans="1:1">
      <c r="A91" t="str">
        <f t="shared" si="75"/>
        <v>w</v>
      </c>
    </row>
    <row r="92" spans="1:1">
      <c r="A92" t="str">
        <f t="shared" si="75"/>
        <v>x</v>
      </c>
    </row>
    <row r="93" spans="1:1">
      <c r="A93" t="str">
        <f t="shared" si="75"/>
        <v>y</v>
      </c>
    </row>
    <row r="94" spans="1:1">
      <c r="A94" t="str">
        <f t="shared" si="75"/>
        <v>z</v>
      </c>
    </row>
    <row r="95" spans="1:1">
      <c r="A95" t="str">
        <f t="shared" si="75"/>
        <v>{</v>
      </c>
    </row>
    <row r="96" spans="1:1">
      <c r="A96" t="str">
        <f>CHAR(CODE(A95)+1)</f>
        <v>|</v>
      </c>
    </row>
    <row r="97" spans="1:1">
      <c r="A97" t="str">
        <f t="shared" ref="A97" si="76">CHAR(CODE(A96)+1)</f>
        <v>}</v>
      </c>
    </row>
  </sheetData>
  <mergeCells count="2">
    <mergeCell ref="F1:F4"/>
    <mergeCell ref="O7:Q12"/>
  </mergeCells>
  <phoneticPr fontId="12" type="noConversion"/>
  <hyperlinks>
    <hyperlink ref="C1" r:id="rId1" display="https://dotmatrixtool.com/" xr:uid="{DD7CD3FB-8F7F-4FD0-BADB-65F4F2C68965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13F0D-9089-4EB5-976B-D441D72F9B05}">
  <dimension ref="A1:L97"/>
  <sheetViews>
    <sheetView topLeftCell="A34" zoomScale="195" zoomScaleNormal="195" workbookViewId="0">
      <selection activeCell="A6" sqref="A6:A97"/>
    </sheetView>
  </sheetViews>
  <sheetFormatPr baseColWidth="10" defaultRowHeight="34.5"/>
  <cols>
    <col min="1" max="1" width="7.1796875" style="44" bestFit="1" customWidth="1"/>
    <col min="2" max="2" width="7.1796875" customWidth="1"/>
    <col min="3" max="3" width="32.453125" bestFit="1" customWidth="1"/>
    <col min="4" max="4" width="28.54296875" bestFit="1" customWidth="1"/>
    <col min="5" max="5" width="12.81640625" bestFit="1" customWidth="1"/>
    <col min="6" max="6" width="5.54296875" bestFit="1" customWidth="1"/>
    <col min="7" max="12" width="8.81640625" bestFit="1" customWidth="1"/>
  </cols>
  <sheetData>
    <row r="1" spans="1:12">
      <c r="C1" s="41" t="s">
        <v>83</v>
      </c>
      <c r="G1" t="s">
        <v>0</v>
      </c>
      <c r="H1" t="s">
        <v>1</v>
      </c>
    </row>
    <row r="2" spans="1:12">
      <c r="A2" s="44">
        <v>32</v>
      </c>
      <c r="G2">
        <v>6</v>
      </c>
      <c r="H2">
        <v>8</v>
      </c>
    </row>
    <row r="3" spans="1:12">
      <c r="F3" t="s">
        <v>85</v>
      </c>
      <c r="G3">
        <v>1</v>
      </c>
      <c r="H3">
        <v>2</v>
      </c>
      <c r="I3">
        <v>3</v>
      </c>
      <c r="J3">
        <v>4</v>
      </c>
      <c r="K3">
        <v>5</v>
      </c>
      <c r="L3">
        <v>6</v>
      </c>
    </row>
    <row r="4" spans="1:12">
      <c r="C4" t="str">
        <f>"FONT ={32:""000000000000"","</f>
        <v>FONT ={32:"000000000000",</v>
      </c>
      <c r="F4" t="s">
        <v>74</v>
      </c>
      <c r="G4">
        <v>0</v>
      </c>
      <c r="H4">
        <v>2</v>
      </c>
      <c r="I4">
        <v>4</v>
      </c>
      <c r="J4">
        <v>6</v>
      </c>
      <c r="K4">
        <v>8</v>
      </c>
      <c r="L4">
        <v>10</v>
      </c>
    </row>
    <row r="5" spans="1:12" ht="32.5">
      <c r="A5" s="45" t="str">
        <f>CHAR(A2+ROW($A$2)-1)</f>
        <v>!</v>
      </c>
      <c r="B5">
        <f>CODE(A5)</f>
        <v>33</v>
      </c>
      <c r="C5" t="str">
        <f>CODE(A5)&amp;":"""&amp;E5&amp;""","</f>
        <v>33:"000000be0000",</v>
      </c>
      <c r="D5" t="s">
        <v>134</v>
      </c>
      <c r="E5" t="str">
        <f>SUBSTITUTE(SUBSTITUTE(D5,"0x",""),", ","")</f>
        <v>000000be0000</v>
      </c>
      <c r="G5" t="str">
        <f>HEX2BIN(MID($E$5,G$4+1,2),$H$2)</f>
        <v>00000000</v>
      </c>
      <c r="H5" t="str">
        <f t="shared" ref="H5:L5" si="0">HEX2BIN(MID($E$5,H$4+1,2),$H$2)</f>
        <v>00000000</v>
      </c>
      <c r="I5" t="str">
        <f t="shared" si="0"/>
        <v>00000000</v>
      </c>
      <c r="J5" t="str">
        <f t="shared" si="0"/>
        <v>10111110</v>
      </c>
      <c r="K5" t="str">
        <f t="shared" si="0"/>
        <v>00000000</v>
      </c>
      <c r="L5" t="str">
        <f t="shared" si="0"/>
        <v>00000000</v>
      </c>
    </row>
    <row r="6" spans="1:12" ht="32.5">
      <c r="A6" s="45" t="str">
        <f>CHAR(CODE(A5)+1)</f>
        <v>"</v>
      </c>
      <c r="B6">
        <f t="shared" ref="B6:B67" si="1">CODE(A6)</f>
        <v>34</v>
      </c>
      <c r="C6" t="str">
        <f t="shared" ref="C6:C67" si="2">CODE(A6)&amp;":"""&amp;E6&amp;""","</f>
        <v>34:"001060106000",</v>
      </c>
      <c r="D6" t="s">
        <v>76</v>
      </c>
      <c r="E6" t="str">
        <f>SUBSTITUTE(SUBSTITUTE(D6,"0x",""),", ","")</f>
        <v>001060106000</v>
      </c>
      <c r="G6" t="str">
        <f>HEX2BIN(MID($E$6,G$4+1,2),$H$2)</f>
        <v>00000000</v>
      </c>
      <c r="H6" t="str">
        <f t="shared" ref="H6:L6" si="3">HEX2BIN(MID($E$6,H$4+1,2),$H$2)</f>
        <v>00010000</v>
      </c>
      <c r="I6" t="str">
        <f t="shared" si="3"/>
        <v>01100000</v>
      </c>
      <c r="J6" t="str">
        <f t="shared" si="3"/>
        <v>00010000</v>
      </c>
      <c r="K6" t="str">
        <f t="shared" si="3"/>
        <v>01100000</v>
      </c>
      <c r="L6" t="str">
        <f t="shared" si="3"/>
        <v>00000000</v>
      </c>
    </row>
    <row r="7" spans="1:12" ht="32.5">
      <c r="A7" s="45" t="str">
        <f t="shared" ref="A7:A69" si="4">CHAR(CODE(A6)+1)</f>
        <v>#</v>
      </c>
      <c r="B7">
        <f t="shared" si="1"/>
        <v>35</v>
      </c>
      <c r="C7" t="str">
        <f t="shared" si="2"/>
        <v>35:"00227f227f22",</v>
      </c>
      <c r="D7" t="s">
        <v>75</v>
      </c>
      <c r="E7" t="str">
        <f>SUBSTITUTE(SUBSTITUTE(D7,"0x",""),", ","")</f>
        <v>00227f227f22</v>
      </c>
      <c r="G7" t="str">
        <f>HEX2BIN(MID($E$7,G$4+1,2),$H$2)</f>
        <v>00000000</v>
      </c>
      <c r="H7" t="str">
        <f t="shared" ref="H7:L7" si="5">HEX2BIN(MID($E$7,H$4+1,2),$H$2)</f>
        <v>00100010</v>
      </c>
      <c r="I7" t="str">
        <f t="shared" si="5"/>
        <v>01111111</v>
      </c>
      <c r="J7" t="str">
        <f t="shared" si="5"/>
        <v>00100010</v>
      </c>
      <c r="K7" t="str">
        <f t="shared" si="5"/>
        <v>01111111</v>
      </c>
      <c r="L7" t="str">
        <f t="shared" si="5"/>
        <v>00100010</v>
      </c>
    </row>
    <row r="8" spans="1:12" ht="32.5">
      <c r="A8" s="45" t="str">
        <f t="shared" si="4"/>
        <v>$</v>
      </c>
      <c r="B8">
        <f t="shared" si="1"/>
        <v>36</v>
      </c>
      <c r="C8" t="str">
        <f t="shared" si="2"/>
        <v>36:"003249ff4926",</v>
      </c>
      <c r="D8" t="s">
        <v>77</v>
      </c>
      <c r="E8" t="str">
        <f t="shared" ref="E8:E67" si="6">SUBSTITUTE(SUBSTITUTE(D8,"0x",""),", ","")</f>
        <v>003249ff4926</v>
      </c>
      <c r="G8" t="str">
        <f>HEX2BIN(MID($E$8,G$4+1,2),$H$2)</f>
        <v>00000000</v>
      </c>
      <c r="H8" t="str">
        <f t="shared" ref="H8:L8" si="7">HEX2BIN(MID($E$8,H$4+1,2),$H$2)</f>
        <v>00110010</v>
      </c>
      <c r="I8" t="str">
        <f t="shared" si="7"/>
        <v>01001001</v>
      </c>
      <c r="J8" t="str">
        <f t="shared" si="7"/>
        <v>11111111</v>
      </c>
      <c r="K8" t="str">
        <f t="shared" si="7"/>
        <v>01001001</v>
      </c>
      <c r="L8" t="str">
        <f t="shared" si="7"/>
        <v>00100110</v>
      </c>
    </row>
    <row r="9" spans="1:12" ht="32.5">
      <c r="A9" s="45" t="str">
        <f t="shared" si="4"/>
        <v>%</v>
      </c>
      <c r="B9">
        <f t="shared" si="1"/>
        <v>37</v>
      </c>
      <c r="C9" t="str">
        <f t="shared" si="2"/>
        <v>37:"00462610c8c4",</v>
      </c>
      <c r="D9" t="s">
        <v>135</v>
      </c>
      <c r="E9" t="str">
        <f t="shared" si="6"/>
        <v>00462610c8c4</v>
      </c>
      <c r="G9" t="str">
        <f>HEX2BIN(MID($E$9,G$4+1,2),$H$2)</f>
        <v>00000000</v>
      </c>
      <c r="H9" t="str">
        <f t="shared" ref="H9:L9" si="8">HEX2BIN(MID($E$9,H$4+1,2),$H$2)</f>
        <v>01000110</v>
      </c>
      <c r="I9" t="str">
        <f t="shared" si="8"/>
        <v>00100110</v>
      </c>
      <c r="J9" t="str">
        <f t="shared" si="8"/>
        <v>00010000</v>
      </c>
      <c r="K9" t="str">
        <f t="shared" si="8"/>
        <v>11001000</v>
      </c>
      <c r="L9" t="str">
        <f t="shared" si="8"/>
        <v>11000100</v>
      </c>
    </row>
    <row r="10" spans="1:12" ht="32.5">
      <c r="A10" s="45" t="str">
        <f t="shared" si="4"/>
        <v>&amp;</v>
      </c>
      <c r="B10">
        <f t="shared" si="1"/>
        <v>38</v>
      </c>
      <c r="C10" t="str">
        <f t="shared" si="2"/>
        <v>38:"00669999a462",</v>
      </c>
      <c r="D10" t="s">
        <v>78</v>
      </c>
      <c r="E10" t="str">
        <f t="shared" si="6"/>
        <v>00669999a462</v>
      </c>
      <c r="G10" t="str">
        <f>HEX2BIN(MID($E$10,G$4+1,2),$H$2)</f>
        <v>00000000</v>
      </c>
      <c r="H10" t="str">
        <f t="shared" ref="H10:L10" si="9">HEX2BIN(MID($E$10,H$4+1,2),$H$2)</f>
        <v>01100110</v>
      </c>
      <c r="I10" t="str">
        <f t="shared" si="9"/>
        <v>10011001</v>
      </c>
      <c r="J10" t="str">
        <f t="shared" si="9"/>
        <v>10011001</v>
      </c>
      <c r="K10" t="str">
        <f t="shared" si="9"/>
        <v>10100100</v>
      </c>
      <c r="L10" t="str">
        <f t="shared" si="9"/>
        <v>01100010</v>
      </c>
    </row>
    <row r="11" spans="1:12" ht="32.5">
      <c r="A11" s="45" t="str">
        <f t="shared" si="4"/>
        <v>'</v>
      </c>
      <c r="B11">
        <f t="shared" si="1"/>
        <v>39</v>
      </c>
      <c r="C11" t="str">
        <f t="shared" si="2"/>
        <v>39:"000000600000",</v>
      </c>
      <c r="D11" t="s">
        <v>79</v>
      </c>
      <c r="E11" t="str">
        <f t="shared" si="6"/>
        <v>000000600000</v>
      </c>
      <c r="G11" t="str">
        <f>HEX2BIN(MID($E$11,G$4+1,2),$H$2)</f>
        <v>00000000</v>
      </c>
      <c r="H11" t="str">
        <f t="shared" ref="H11:L11" si="10">HEX2BIN(MID($E$11,H$4+1,2),$H$2)</f>
        <v>00000000</v>
      </c>
      <c r="I11" t="str">
        <f t="shared" si="10"/>
        <v>00000000</v>
      </c>
      <c r="J11" t="str">
        <f t="shared" si="10"/>
        <v>01100000</v>
      </c>
      <c r="K11" t="str">
        <f t="shared" si="10"/>
        <v>00000000</v>
      </c>
      <c r="L11" t="str">
        <f t="shared" si="10"/>
        <v>00000000</v>
      </c>
    </row>
    <row r="12" spans="1:12" ht="32.5">
      <c r="A12" s="45" t="str">
        <f t="shared" si="4"/>
        <v>(</v>
      </c>
      <c r="B12">
        <f t="shared" si="1"/>
        <v>40</v>
      </c>
      <c r="C12" t="str">
        <f t="shared" si="2"/>
        <v>40:"0000007c8200",</v>
      </c>
      <c r="D12" t="s">
        <v>88</v>
      </c>
      <c r="E12" t="str">
        <f t="shared" si="6"/>
        <v>0000007c8200</v>
      </c>
      <c r="G12" t="str">
        <f>HEX2BIN(MID($E$12,G$4+1,2),$H$2)</f>
        <v>00000000</v>
      </c>
      <c r="H12" t="str">
        <f t="shared" ref="H12:L12" si="11">HEX2BIN(MID($E$12,H$4+1,2),$H$2)</f>
        <v>00000000</v>
      </c>
      <c r="I12" t="str">
        <f t="shared" si="11"/>
        <v>00000000</v>
      </c>
      <c r="J12" t="str">
        <f t="shared" si="11"/>
        <v>01111100</v>
      </c>
      <c r="K12" t="str">
        <f t="shared" si="11"/>
        <v>10000010</v>
      </c>
      <c r="L12" t="str">
        <f t="shared" si="11"/>
        <v>00000000</v>
      </c>
    </row>
    <row r="13" spans="1:12" ht="32.5">
      <c r="A13" s="45" t="str">
        <f t="shared" si="4"/>
        <v>)</v>
      </c>
      <c r="B13">
        <f t="shared" si="1"/>
        <v>41</v>
      </c>
      <c r="C13" t="str">
        <f t="shared" si="2"/>
        <v>41:"0000827c0000",</v>
      </c>
      <c r="D13" t="s">
        <v>89</v>
      </c>
      <c r="E13" t="str">
        <f t="shared" si="6"/>
        <v>0000827c0000</v>
      </c>
      <c r="G13" t="str">
        <f>HEX2BIN(MID($E$13,G$4+1,2),$H$2)</f>
        <v>00000000</v>
      </c>
      <c r="H13" t="str">
        <f t="shared" ref="H13:L13" si="12">HEX2BIN(MID($E$13,H$4+1,2),$H$2)</f>
        <v>00000000</v>
      </c>
      <c r="I13" t="str">
        <f t="shared" si="12"/>
        <v>10000010</v>
      </c>
      <c r="J13" t="str">
        <f t="shared" si="12"/>
        <v>01111100</v>
      </c>
      <c r="K13" t="str">
        <f t="shared" si="12"/>
        <v>00000000</v>
      </c>
      <c r="L13" t="str">
        <f t="shared" si="12"/>
        <v>00000000</v>
      </c>
    </row>
    <row r="14" spans="1:12" ht="32.5">
      <c r="A14" s="45" t="str">
        <f t="shared" si="4"/>
        <v>*</v>
      </c>
      <c r="B14">
        <f t="shared" si="1"/>
        <v>42</v>
      </c>
      <c r="C14" t="str">
        <f t="shared" si="2"/>
        <v>42:"008850205088",</v>
      </c>
      <c r="D14" t="s">
        <v>92</v>
      </c>
      <c r="E14" t="str">
        <f t="shared" si="6"/>
        <v>008850205088</v>
      </c>
      <c r="G14" t="str">
        <f>HEX2BIN(MID($E$14,G$4+1,2),$H$2)</f>
        <v>00000000</v>
      </c>
      <c r="H14" t="str">
        <f t="shared" ref="H14:L14" si="13">HEX2BIN(MID(F14,H$4+1,2),$H$2)</f>
        <v>00000000</v>
      </c>
      <c r="I14" t="str">
        <f t="shared" si="13"/>
        <v>00000000</v>
      </c>
      <c r="J14" t="str">
        <f t="shared" si="13"/>
        <v>00000000</v>
      </c>
      <c r="K14" t="str">
        <f t="shared" si="13"/>
        <v>00000000</v>
      </c>
      <c r="L14" t="str">
        <f t="shared" si="13"/>
        <v>00000000</v>
      </c>
    </row>
    <row r="15" spans="1:12" ht="32.5">
      <c r="A15" s="45" t="str">
        <f t="shared" si="4"/>
        <v>+</v>
      </c>
      <c r="B15">
        <f t="shared" si="1"/>
        <v>43</v>
      </c>
      <c r="C15" t="str">
        <f t="shared" si="2"/>
        <v>43:"002020f82020",</v>
      </c>
      <c r="D15" t="s">
        <v>91</v>
      </c>
      <c r="E15" t="str">
        <f t="shared" si="6"/>
        <v>002020f82020</v>
      </c>
      <c r="G15" t="str">
        <f>HEX2BIN(MID($E$15,G$4+1,2),$H$2)</f>
        <v>00000000</v>
      </c>
      <c r="H15" t="str">
        <f t="shared" ref="H15:L15" si="14">HEX2BIN(MID($E$15,H$4+1,2),$H$2)</f>
        <v>00100000</v>
      </c>
      <c r="I15" t="str">
        <f t="shared" si="14"/>
        <v>00100000</v>
      </c>
      <c r="J15" t="str">
        <f t="shared" si="14"/>
        <v>11111000</v>
      </c>
      <c r="K15" t="str">
        <f t="shared" si="14"/>
        <v>00100000</v>
      </c>
      <c r="L15" t="str">
        <f t="shared" si="14"/>
        <v>00100000</v>
      </c>
    </row>
    <row r="16" spans="1:12" ht="32.5">
      <c r="A16" s="45" t="str">
        <f t="shared" si="4"/>
        <v>,</v>
      </c>
      <c r="B16">
        <f t="shared" si="1"/>
        <v>44</v>
      </c>
      <c r="C16" t="str">
        <f t="shared" si="2"/>
        <v>44:"000080600000",</v>
      </c>
      <c r="D16" t="s">
        <v>131</v>
      </c>
      <c r="E16" t="str">
        <f t="shared" si="6"/>
        <v>000080600000</v>
      </c>
      <c r="G16" t="str">
        <f>HEX2BIN(MID($E$16,G$4+1,2),$H$2)</f>
        <v>00000000</v>
      </c>
      <c r="H16" t="str">
        <f t="shared" ref="H16:L16" si="15">HEX2BIN(MID($E$16,H$4+1,2),$H$2)</f>
        <v>00000000</v>
      </c>
      <c r="I16" t="str">
        <f t="shared" si="15"/>
        <v>10000000</v>
      </c>
      <c r="J16" t="str">
        <f t="shared" si="15"/>
        <v>01100000</v>
      </c>
      <c r="K16" t="str">
        <f t="shared" si="15"/>
        <v>00000000</v>
      </c>
      <c r="L16" t="str">
        <f t="shared" si="15"/>
        <v>00000000</v>
      </c>
    </row>
    <row r="17" spans="1:12" ht="32.5">
      <c r="A17" s="45" t="str">
        <f t="shared" si="4"/>
        <v>-</v>
      </c>
      <c r="B17">
        <f t="shared" si="1"/>
        <v>45</v>
      </c>
      <c r="C17" t="str">
        <f t="shared" si="2"/>
        <v>45:"000010101000",</v>
      </c>
      <c r="D17" t="s">
        <v>117</v>
      </c>
      <c r="E17" t="str">
        <f t="shared" si="6"/>
        <v>000010101000</v>
      </c>
      <c r="G17" t="str">
        <f>HEX2BIN(MID($E$17,G$4+1,2),$H$2)</f>
        <v>00000000</v>
      </c>
      <c r="H17" t="str">
        <f t="shared" ref="H17:L17" si="16">HEX2BIN(MID($E$17,H$4+1,2),$H$2)</f>
        <v>00000000</v>
      </c>
      <c r="I17" t="str">
        <f t="shared" si="16"/>
        <v>00010000</v>
      </c>
      <c r="J17" t="str">
        <f t="shared" si="16"/>
        <v>00010000</v>
      </c>
      <c r="K17" t="str">
        <f t="shared" si="16"/>
        <v>00010000</v>
      </c>
      <c r="L17" t="str">
        <f t="shared" si="16"/>
        <v>00000000</v>
      </c>
    </row>
    <row r="18" spans="1:12" ht="32.5">
      <c r="A18" s="45" t="str">
        <f t="shared" si="4"/>
        <v>.</v>
      </c>
      <c r="B18">
        <f t="shared" si="1"/>
        <v>46</v>
      </c>
      <c r="C18" t="str">
        <f t="shared" si="2"/>
        <v>46:"000080000000",</v>
      </c>
      <c r="D18" t="s">
        <v>136</v>
      </c>
      <c r="E18" t="str">
        <f t="shared" si="6"/>
        <v>000080000000</v>
      </c>
      <c r="G18" t="str">
        <f>HEX2BIN(MID($E$18,G$4+1,2),$H$2)</f>
        <v>00000000</v>
      </c>
      <c r="H18" t="str">
        <f t="shared" ref="H18:L18" si="17">HEX2BIN(MID($E$18,H$4+1,2),$H$2)</f>
        <v>00000000</v>
      </c>
      <c r="I18" t="str">
        <f t="shared" si="17"/>
        <v>10000000</v>
      </c>
      <c r="J18" t="str">
        <f t="shared" si="17"/>
        <v>00000000</v>
      </c>
      <c r="K18" t="str">
        <f t="shared" si="17"/>
        <v>00000000</v>
      </c>
      <c r="L18" t="str">
        <f t="shared" si="17"/>
        <v>00000000</v>
      </c>
    </row>
    <row r="19" spans="1:12" ht="32.5">
      <c r="A19" s="45" t="str">
        <f t="shared" si="4"/>
        <v>/</v>
      </c>
      <c r="B19">
        <f t="shared" si="1"/>
        <v>47</v>
      </c>
      <c r="C19" t="str">
        <f t="shared" si="2"/>
        <v>47:"008060100c02",</v>
      </c>
      <c r="D19" t="s">
        <v>86</v>
      </c>
      <c r="E19" t="str">
        <f t="shared" si="6"/>
        <v>008060100c02</v>
      </c>
      <c r="G19" t="str">
        <f>HEX2BIN(MID($E$19,G$4+1,2),$H$2)</f>
        <v>00000000</v>
      </c>
      <c r="H19" t="str">
        <f t="shared" ref="H19:L19" si="18">HEX2BIN(MID($E$19,H$4+1,2),$H$2)</f>
        <v>10000000</v>
      </c>
      <c r="I19" t="str">
        <f t="shared" si="18"/>
        <v>01100000</v>
      </c>
      <c r="J19" t="str">
        <f t="shared" si="18"/>
        <v>00010000</v>
      </c>
      <c r="K19" t="str">
        <f t="shared" si="18"/>
        <v>00001100</v>
      </c>
      <c r="L19" t="str">
        <f t="shared" si="18"/>
        <v>00000010</v>
      </c>
    </row>
    <row r="20" spans="1:12" ht="32.5">
      <c r="A20" s="45" t="str">
        <f t="shared" si="4"/>
        <v>0</v>
      </c>
      <c r="B20">
        <f t="shared" si="1"/>
        <v>48</v>
      </c>
      <c r="C20" t="str">
        <f t="shared" si="2"/>
        <v>48:"007c8a92a27c",</v>
      </c>
      <c r="D20" t="s">
        <v>130</v>
      </c>
      <c r="E20" t="str">
        <f t="shared" si="6"/>
        <v>007c8a92a27c</v>
      </c>
      <c r="G20" t="str">
        <f>HEX2BIN(MID($E$20,G$4+1,2),$H$2)</f>
        <v>00000000</v>
      </c>
      <c r="H20" t="str">
        <f t="shared" ref="H20:L20" si="19">HEX2BIN(MID($E$20,H$4+1,2),$H$2)</f>
        <v>01111100</v>
      </c>
      <c r="I20" t="str">
        <f t="shared" si="19"/>
        <v>10001010</v>
      </c>
      <c r="J20" t="str">
        <f t="shared" si="19"/>
        <v>10010010</v>
      </c>
      <c r="K20" t="str">
        <f t="shared" si="19"/>
        <v>10100010</v>
      </c>
      <c r="L20" t="str">
        <f t="shared" si="19"/>
        <v>01111100</v>
      </c>
    </row>
    <row r="21" spans="1:12" ht="32.5">
      <c r="A21" s="45" t="str">
        <f t="shared" si="4"/>
        <v>1</v>
      </c>
      <c r="B21">
        <f t="shared" si="1"/>
        <v>49</v>
      </c>
      <c r="C21" t="str">
        <f t="shared" si="2"/>
        <v>49:"000084fe8000",</v>
      </c>
      <c r="D21" t="s">
        <v>121</v>
      </c>
      <c r="E21" t="str">
        <f t="shared" si="6"/>
        <v>000084fe8000</v>
      </c>
      <c r="G21" t="str">
        <f>HEX2BIN(MID($E$21,G$4+1,2),$H$2)</f>
        <v>00000000</v>
      </c>
      <c r="H21" t="str">
        <f t="shared" ref="H21:L21" si="20">HEX2BIN(MID($E$21,H$4+1,2),$H$2)</f>
        <v>00000000</v>
      </c>
      <c r="I21" t="str">
        <f t="shared" si="20"/>
        <v>10000100</v>
      </c>
      <c r="J21" t="str">
        <f t="shared" si="20"/>
        <v>11111110</v>
      </c>
      <c r="K21" t="str">
        <f t="shared" si="20"/>
        <v>10000000</v>
      </c>
      <c r="L21" t="str">
        <f t="shared" si="20"/>
        <v>00000000</v>
      </c>
    </row>
    <row r="22" spans="1:12" ht="32.5">
      <c r="A22" s="45" t="str">
        <f t="shared" si="4"/>
        <v>2</v>
      </c>
      <c r="B22">
        <f t="shared" si="1"/>
        <v>50</v>
      </c>
      <c r="C22" t="str">
        <f t="shared" si="2"/>
        <v>50:"0084c2a2928c",</v>
      </c>
      <c r="D22" t="s">
        <v>122</v>
      </c>
      <c r="E22" t="str">
        <f t="shared" si="6"/>
        <v>0084c2a2928c</v>
      </c>
      <c r="G22" t="str">
        <f>HEX2BIN(MID($E$22,G$4+1,2),$H$2)</f>
        <v>00000000</v>
      </c>
      <c r="H22" t="str">
        <f t="shared" ref="H22:L22" si="21">HEX2BIN(MID($E$22,H$4+1,2),$H$2)</f>
        <v>10000100</v>
      </c>
      <c r="I22" t="str">
        <f t="shared" si="21"/>
        <v>11000010</v>
      </c>
      <c r="J22" t="str">
        <f t="shared" si="21"/>
        <v>10100010</v>
      </c>
      <c r="K22" t="str">
        <f t="shared" si="21"/>
        <v>10010010</v>
      </c>
      <c r="L22" t="str">
        <f t="shared" si="21"/>
        <v>10001100</v>
      </c>
    </row>
    <row r="23" spans="1:12" ht="32.5">
      <c r="A23" s="45" t="str">
        <f t="shared" si="4"/>
        <v>3</v>
      </c>
      <c r="B23">
        <f t="shared" si="1"/>
        <v>51</v>
      </c>
      <c r="C23" t="str">
        <f t="shared" si="2"/>
        <v>51:"00448292926c",</v>
      </c>
      <c r="D23" t="s">
        <v>123</v>
      </c>
      <c r="E23" t="str">
        <f t="shared" si="6"/>
        <v>00448292926c</v>
      </c>
      <c r="G23" t="str">
        <f>HEX2BIN(MID($E$23,G$4+1,2),$H$2)</f>
        <v>00000000</v>
      </c>
      <c r="H23" t="str">
        <f t="shared" ref="H23:L23" si="22">HEX2BIN(MID($E$23,H$4+1,2),$H$2)</f>
        <v>01000100</v>
      </c>
      <c r="I23" t="str">
        <f t="shared" si="22"/>
        <v>10000010</v>
      </c>
      <c r="J23" t="str">
        <f t="shared" si="22"/>
        <v>10010010</v>
      </c>
      <c r="K23" t="str">
        <f t="shared" si="22"/>
        <v>10010010</v>
      </c>
      <c r="L23" t="str">
        <f t="shared" si="22"/>
        <v>01101100</v>
      </c>
    </row>
    <row r="24" spans="1:12" ht="32.5">
      <c r="A24" s="45" t="str">
        <f t="shared" si="4"/>
        <v>4</v>
      </c>
      <c r="B24">
        <f t="shared" si="1"/>
        <v>52</v>
      </c>
      <c r="C24" t="str">
        <f t="shared" si="2"/>
        <v>52:"00302824fe20",</v>
      </c>
      <c r="D24" t="s">
        <v>124</v>
      </c>
      <c r="E24" t="str">
        <f t="shared" si="6"/>
        <v>00302824fe20</v>
      </c>
      <c r="G24" t="str">
        <f>HEX2BIN(MID($E$24,G$4+1,2),$H$2)</f>
        <v>00000000</v>
      </c>
      <c r="H24" t="str">
        <f t="shared" ref="H24:L24" si="23">HEX2BIN(MID($E$24,H$4+1,2),$H$2)</f>
        <v>00110000</v>
      </c>
      <c r="I24" t="str">
        <f t="shared" si="23"/>
        <v>00101000</v>
      </c>
      <c r="J24" t="str">
        <f t="shared" si="23"/>
        <v>00100100</v>
      </c>
      <c r="K24" t="str">
        <f t="shared" si="23"/>
        <v>11111110</v>
      </c>
      <c r="L24" t="str">
        <f t="shared" si="23"/>
        <v>00100000</v>
      </c>
    </row>
    <row r="25" spans="1:12" ht="32.5">
      <c r="A25" s="45" t="str">
        <f t="shared" si="4"/>
        <v>5</v>
      </c>
      <c r="B25">
        <f t="shared" si="1"/>
        <v>53</v>
      </c>
      <c r="C25" t="str">
        <f t="shared" si="2"/>
        <v>53:"005e92929262",</v>
      </c>
      <c r="D25" t="s">
        <v>125</v>
      </c>
      <c r="E25" t="str">
        <f t="shared" si="6"/>
        <v>005e92929262</v>
      </c>
      <c r="G25" t="str">
        <f>HEX2BIN(MID($E$25,G$4+1,2),$H$2)</f>
        <v>00000000</v>
      </c>
      <c r="H25" t="str">
        <f t="shared" ref="H25:L25" si="24">HEX2BIN(MID($E$25,H$4+1,2),$H$2)</f>
        <v>01011110</v>
      </c>
      <c r="I25" t="str">
        <f t="shared" si="24"/>
        <v>10010010</v>
      </c>
      <c r="J25" t="str">
        <f t="shared" si="24"/>
        <v>10010010</v>
      </c>
      <c r="K25" t="str">
        <f t="shared" si="24"/>
        <v>10010010</v>
      </c>
      <c r="L25" t="str">
        <f t="shared" si="24"/>
        <v>01100010</v>
      </c>
    </row>
    <row r="26" spans="1:12" ht="32.5">
      <c r="A26" s="45" t="str">
        <f t="shared" si="4"/>
        <v>6</v>
      </c>
      <c r="B26">
        <f t="shared" si="1"/>
        <v>54</v>
      </c>
      <c r="C26" t="str">
        <f t="shared" si="2"/>
        <v>54:"007c92929264",</v>
      </c>
      <c r="D26" t="s">
        <v>126</v>
      </c>
      <c r="E26" t="str">
        <f t="shared" si="6"/>
        <v>007c92929264</v>
      </c>
      <c r="G26" t="str">
        <f>HEX2BIN(MID($E$26,G$4+1,2),$H$2)</f>
        <v>00000000</v>
      </c>
      <c r="H26" t="str">
        <f t="shared" ref="H26:L26" si="25">HEX2BIN(MID($E$26,H$4+1,2),$H$2)</f>
        <v>01111100</v>
      </c>
      <c r="I26" t="str">
        <f t="shared" si="25"/>
        <v>10010010</v>
      </c>
      <c r="J26" t="str">
        <f t="shared" si="25"/>
        <v>10010010</v>
      </c>
      <c r="K26" t="str">
        <f t="shared" si="25"/>
        <v>10010010</v>
      </c>
      <c r="L26" t="str">
        <f t="shared" si="25"/>
        <v>01100100</v>
      </c>
    </row>
    <row r="27" spans="1:12" ht="32.5">
      <c r="A27" s="45" t="str">
        <f t="shared" si="4"/>
        <v>7</v>
      </c>
      <c r="B27">
        <f t="shared" si="1"/>
        <v>55</v>
      </c>
      <c r="C27" t="str">
        <f t="shared" si="2"/>
        <v>55:"000202f20a06",</v>
      </c>
      <c r="D27" t="s">
        <v>127</v>
      </c>
      <c r="E27" t="str">
        <f t="shared" si="6"/>
        <v>000202f20a06</v>
      </c>
      <c r="G27" t="str">
        <f>HEX2BIN(MID($E$27,G$4+1,2),$H$2)</f>
        <v>00000000</v>
      </c>
      <c r="H27" t="str">
        <f t="shared" ref="H27:L27" si="26">HEX2BIN(MID($E$27,H$4+1,2),$H$2)</f>
        <v>00000010</v>
      </c>
      <c r="I27" t="str">
        <f t="shared" si="26"/>
        <v>00000010</v>
      </c>
      <c r="J27" t="str">
        <f t="shared" si="26"/>
        <v>11110010</v>
      </c>
      <c r="K27" t="str">
        <f t="shared" si="26"/>
        <v>00001010</v>
      </c>
      <c r="L27" t="str">
        <f t="shared" si="26"/>
        <v>00000110</v>
      </c>
    </row>
    <row r="28" spans="1:12" ht="32.5">
      <c r="A28" s="45" t="str">
        <f t="shared" si="4"/>
        <v>8</v>
      </c>
      <c r="B28">
        <f t="shared" si="1"/>
        <v>56</v>
      </c>
      <c r="C28" t="str">
        <f t="shared" si="2"/>
        <v>56:"006c9292926c",</v>
      </c>
      <c r="D28" t="s">
        <v>128</v>
      </c>
      <c r="E28" t="str">
        <f t="shared" si="6"/>
        <v>006c9292926c</v>
      </c>
      <c r="G28" t="str">
        <f>HEX2BIN(MID($E$28,G$4+1,2),$H$2)</f>
        <v>00000000</v>
      </c>
      <c r="H28" t="str">
        <f t="shared" ref="H28:L28" si="27">HEX2BIN(MID($E$28,H$4+1,2),$H$2)</f>
        <v>01101100</v>
      </c>
      <c r="I28" t="str">
        <f t="shared" si="27"/>
        <v>10010010</v>
      </c>
      <c r="J28" t="str">
        <f t="shared" si="27"/>
        <v>10010010</v>
      </c>
      <c r="K28" t="str">
        <f t="shared" si="27"/>
        <v>10010010</v>
      </c>
      <c r="L28" t="str">
        <f t="shared" si="27"/>
        <v>01101100</v>
      </c>
    </row>
    <row r="29" spans="1:12" ht="32.5">
      <c r="A29" s="45" t="str">
        <f t="shared" si="4"/>
        <v>9</v>
      </c>
      <c r="B29">
        <f t="shared" si="1"/>
        <v>57</v>
      </c>
      <c r="C29" t="str">
        <f t="shared" si="2"/>
        <v>57:"004c9292926c",</v>
      </c>
      <c r="D29" t="s">
        <v>129</v>
      </c>
      <c r="E29" t="str">
        <f t="shared" si="6"/>
        <v>004c9292926c</v>
      </c>
      <c r="G29" t="str">
        <f>HEX2BIN(MID($E$29,G$4+1,2),$H$2)</f>
        <v>00000000</v>
      </c>
      <c r="H29" t="str">
        <f t="shared" ref="H29:L29" si="28">HEX2BIN(MID($E$29,H$4+1,2),$H$2)</f>
        <v>01001100</v>
      </c>
      <c r="I29" t="str">
        <f t="shared" si="28"/>
        <v>10010010</v>
      </c>
      <c r="J29" t="str">
        <f t="shared" si="28"/>
        <v>10010010</v>
      </c>
      <c r="K29" t="str">
        <f t="shared" si="28"/>
        <v>10010010</v>
      </c>
      <c r="L29" t="str">
        <f t="shared" si="28"/>
        <v>01101100</v>
      </c>
    </row>
    <row r="30" spans="1:12" ht="32.5">
      <c r="A30" s="45" t="str">
        <f t="shared" si="4"/>
        <v>:</v>
      </c>
      <c r="B30">
        <f t="shared" si="1"/>
        <v>58</v>
      </c>
      <c r="C30" t="str">
        <f t="shared" si="2"/>
        <v>58:"000000500000",</v>
      </c>
      <c r="D30" t="s">
        <v>137</v>
      </c>
      <c r="E30" t="str">
        <f t="shared" si="6"/>
        <v>000000500000</v>
      </c>
      <c r="G30" t="str">
        <f>HEX2BIN(MID($E$30,G$4+1,2),$H$2)</f>
        <v>00000000</v>
      </c>
      <c r="H30" t="str">
        <f t="shared" ref="H30:L30" si="29">HEX2BIN(MID($E$30,H$4+1,2),$H$2)</f>
        <v>00000000</v>
      </c>
      <c r="I30" t="str">
        <f t="shared" si="29"/>
        <v>00000000</v>
      </c>
      <c r="J30" t="str">
        <f t="shared" si="29"/>
        <v>01010000</v>
      </c>
      <c r="K30" t="str">
        <f t="shared" si="29"/>
        <v>00000000</v>
      </c>
      <c r="L30" t="str">
        <f t="shared" si="29"/>
        <v>00000000</v>
      </c>
    </row>
    <row r="31" spans="1:12" ht="32.5">
      <c r="A31" s="45" t="str">
        <f>CHAR(CODE(A30)+1)</f>
        <v>;</v>
      </c>
      <c r="B31">
        <f t="shared" si="1"/>
        <v>59</v>
      </c>
      <c r="C31" t="str">
        <f t="shared" si="2"/>
        <v>59:"000080500000",</v>
      </c>
      <c r="D31" t="s">
        <v>132</v>
      </c>
      <c r="E31" t="str">
        <f t="shared" si="6"/>
        <v>000080500000</v>
      </c>
      <c r="G31" t="str">
        <f>HEX2BIN(MID($E$31,G$4+1,2),$H$2)</f>
        <v>00000000</v>
      </c>
      <c r="H31" t="str">
        <f t="shared" ref="H31:L31" si="30">HEX2BIN(MID($E$31,H$4+1,2),$H$2)</f>
        <v>00000000</v>
      </c>
      <c r="I31" t="str">
        <f t="shared" si="30"/>
        <v>10000000</v>
      </c>
      <c r="J31" t="str">
        <f t="shared" si="30"/>
        <v>01010000</v>
      </c>
      <c r="K31" t="str">
        <f t="shared" si="30"/>
        <v>00000000</v>
      </c>
      <c r="L31" t="str">
        <f t="shared" si="30"/>
        <v>00000000</v>
      </c>
    </row>
    <row r="32" spans="1:12" ht="32.5">
      <c r="A32" s="45" t="str">
        <f t="shared" si="4"/>
        <v>&lt;</v>
      </c>
      <c r="B32">
        <f t="shared" si="1"/>
        <v>60</v>
      </c>
      <c r="C32" t="str">
        <f t="shared" si="2"/>
        <v>60:"000008142241",</v>
      </c>
      <c r="D32" t="s">
        <v>80</v>
      </c>
      <c r="E32" t="str">
        <f t="shared" si="6"/>
        <v>000008142241</v>
      </c>
      <c r="G32" t="str">
        <f>HEX2BIN(MID($E$32,G$4+1,2),$H$2)</f>
        <v>00000000</v>
      </c>
      <c r="H32" t="str">
        <f t="shared" ref="H32:L32" si="31">HEX2BIN(MID($E$32,H$4+1,2),$H$2)</f>
        <v>00000000</v>
      </c>
      <c r="I32" t="str">
        <f t="shared" si="31"/>
        <v>00001000</v>
      </c>
      <c r="J32" t="str">
        <f t="shared" si="31"/>
        <v>00010100</v>
      </c>
      <c r="K32" t="str">
        <f t="shared" si="31"/>
        <v>00100010</v>
      </c>
      <c r="L32" t="str">
        <f t="shared" si="31"/>
        <v>01000001</v>
      </c>
    </row>
    <row r="33" spans="1:12" ht="32.5">
      <c r="A33" s="45" t="str">
        <f t="shared" si="4"/>
        <v>=</v>
      </c>
      <c r="B33">
        <f t="shared" si="1"/>
        <v>61</v>
      </c>
      <c r="C33" t="str">
        <f t="shared" si="2"/>
        <v>61:"002828282828",</v>
      </c>
      <c r="D33" t="s">
        <v>90</v>
      </c>
      <c r="E33" t="str">
        <f t="shared" si="6"/>
        <v>002828282828</v>
      </c>
      <c r="G33" t="str">
        <f>HEX2BIN(MID($E$33,G$4+1,2),$H$2)</f>
        <v>00000000</v>
      </c>
      <c r="H33" t="str">
        <f t="shared" ref="H33:L33" si="32">HEX2BIN(MID($E$33,H$4+1,2),$H$2)</f>
        <v>00101000</v>
      </c>
      <c r="I33" t="str">
        <f t="shared" si="32"/>
        <v>00101000</v>
      </c>
      <c r="J33" t="str">
        <f t="shared" si="32"/>
        <v>00101000</v>
      </c>
      <c r="K33" t="str">
        <f t="shared" si="32"/>
        <v>00101000</v>
      </c>
      <c r="L33" t="str">
        <f t="shared" si="32"/>
        <v>00101000</v>
      </c>
    </row>
    <row r="34" spans="1:12" ht="32.5">
      <c r="A34" s="45" t="str">
        <f t="shared" si="4"/>
        <v>&gt;</v>
      </c>
      <c r="B34">
        <f t="shared" si="1"/>
        <v>62</v>
      </c>
      <c r="C34" t="str">
        <f t="shared" si="2"/>
        <v>62:"000041221408",</v>
      </c>
      <c r="D34" t="s">
        <v>81</v>
      </c>
      <c r="E34" t="str">
        <f t="shared" si="6"/>
        <v>000041221408</v>
      </c>
      <c r="G34" t="str">
        <f>HEX2BIN(MID($E$34,G$4+1,2),$H$2)</f>
        <v>00000000</v>
      </c>
      <c r="H34" t="str">
        <f t="shared" ref="H34:L34" si="33">HEX2BIN(MID($E$34,H$4+1,2),$H$2)</f>
        <v>00000000</v>
      </c>
      <c r="I34" t="str">
        <f t="shared" si="33"/>
        <v>01000001</v>
      </c>
      <c r="J34" t="str">
        <f t="shared" si="33"/>
        <v>00100010</v>
      </c>
      <c r="K34" t="str">
        <f t="shared" si="33"/>
        <v>00010100</v>
      </c>
      <c r="L34" t="str">
        <f t="shared" si="33"/>
        <v>00001000</v>
      </c>
    </row>
    <row r="35" spans="1:12" ht="32.5">
      <c r="A35" s="45" t="str">
        <f>CHAR(CODE(A34)+1)</f>
        <v>?</v>
      </c>
      <c r="B35">
        <f t="shared" si="1"/>
        <v>63</v>
      </c>
      <c r="C35" t="str">
        <f t="shared" si="2"/>
        <v>63:"000402a2120c",</v>
      </c>
      <c r="D35" t="s">
        <v>133</v>
      </c>
      <c r="E35" t="str">
        <f t="shared" si="6"/>
        <v>000402a2120c</v>
      </c>
      <c r="G35" t="str">
        <f>HEX2BIN(MID($E$35,G$4+1,2),$H$2)</f>
        <v>00000000</v>
      </c>
      <c r="H35" t="str">
        <f t="shared" ref="H35:L35" si="34">HEX2BIN(MID($E$35,H$4+1,2),$H$2)</f>
        <v>00000100</v>
      </c>
      <c r="I35" t="str">
        <f t="shared" si="34"/>
        <v>00000010</v>
      </c>
      <c r="J35" t="str">
        <f t="shared" si="34"/>
        <v>10100010</v>
      </c>
      <c r="K35" t="str">
        <f t="shared" si="34"/>
        <v>00010010</v>
      </c>
      <c r="L35" t="str">
        <f t="shared" si="34"/>
        <v>00001100</v>
      </c>
    </row>
    <row r="36" spans="1:12" ht="32.5">
      <c r="A36" s="45" t="str">
        <f t="shared" si="4"/>
        <v>@</v>
      </c>
      <c r="B36">
        <f t="shared" si="1"/>
        <v>64</v>
      </c>
      <c r="C36" t="str">
        <f t="shared" si="2"/>
        <v>64:"003c425a5a38",</v>
      </c>
      <c r="D36" t="s">
        <v>82</v>
      </c>
      <c r="E36" t="str">
        <f t="shared" si="6"/>
        <v>003c425a5a38</v>
      </c>
      <c r="G36" t="str">
        <f>HEX2BIN(MID($E$36,G$4+1,2),$H$2)</f>
        <v>00000000</v>
      </c>
      <c r="H36" t="str">
        <f t="shared" ref="H36:L36" si="35">HEX2BIN(MID($E$36,H$4+1,2),$H$2)</f>
        <v>00111100</v>
      </c>
      <c r="I36" t="str">
        <f t="shared" si="35"/>
        <v>01000010</v>
      </c>
      <c r="J36" t="str">
        <f t="shared" si="35"/>
        <v>01011010</v>
      </c>
      <c r="K36" t="str">
        <f t="shared" si="35"/>
        <v>01011010</v>
      </c>
      <c r="L36" t="str">
        <f t="shared" si="35"/>
        <v>00111000</v>
      </c>
    </row>
    <row r="37" spans="1:12" ht="32.5">
      <c r="A37" s="45" t="str">
        <f t="shared" si="4"/>
        <v>A</v>
      </c>
      <c r="B37">
        <f t="shared" si="1"/>
        <v>65</v>
      </c>
      <c r="C37" t="str">
        <f t="shared" si="2"/>
        <v>65:"00fc121212fc",</v>
      </c>
      <c r="D37" t="s">
        <v>84</v>
      </c>
      <c r="E37" t="str">
        <f t="shared" si="6"/>
        <v>00fc121212fc</v>
      </c>
      <c r="G37" t="str">
        <f>HEX2BIN(MID($E$37,G$4+1,2),$H$2)</f>
        <v>00000000</v>
      </c>
      <c r="H37" t="str">
        <f t="shared" ref="H37:L37" si="36">HEX2BIN(MID($E$37,H$4+1,2),$H$2)</f>
        <v>11111100</v>
      </c>
      <c r="I37" t="str">
        <f t="shared" si="36"/>
        <v>00010010</v>
      </c>
      <c r="J37" t="str">
        <f t="shared" si="36"/>
        <v>00010010</v>
      </c>
      <c r="K37" t="str">
        <f t="shared" si="36"/>
        <v>00010010</v>
      </c>
      <c r="L37" t="str">
        <f t="shared" si="36"/>
        <v>11111100</v>
      </c>
    </row>
    <row r="38" spans="1:12" ht="32.5">
      <c r="A38" s="45" t="str">
        <f t="shared" si="4"/>
        <v>B</v>
      </c>
      <c r="B38">
        <f t="shared" si="1"/>
        <v>66</v>
      </c>
      <c r="C38" t="str">
        <f t="shared" si="2"/>
        <v>66:"00fe9292926c",</v>
      </c>
      <c r="D38" t="s">
        <v>71</v>
      </c>
      <c r="E38" t="str">
        <f t="shared" si="6"/>
        <v>00fe9292926c</v>
      </c>
      <c r="G38" t="str">
        <f>HEX2BIN(MID($E$38,G$4+1,2),$H$2)</f>
        <v>00000000</v>
      </c>
      <c r="H38" t="str">
        <f t="shared" ref="H38:L38" si="37">HEX2BIN(MID($E$38,H$4+1,2),$H$2)</f>
        <v>11111110</v>
      </c>
      <c r="I38" t="str">
        <f t="shared" si="37"/>
        <v>10010010</v>
      </c>
      <c r="J38" t="str">
        <f t="shared" si="37"/>
        <v>10010010</v>
      </c>
      <c r="K38" t="str">
        <f t="shared" si="37"/>
        <v>10010010</v>
      </c>
      <c r="L38" t="str">
        <f t="shared" si="37"/>
        <v>01101100</v>
      </c>
    </row>
    <row r="39" spans="1:12" ht="32.5">
      <c r="A39" s="45" t="str">
        <f>CHAR(CODE(A38)+1)</f>
        <v>C</v>
      </c>
      <c r="B39">
        <f t="shared" si="1"/>
        <v>67</v>
      </c>
      <c r="C39" t="str">
        <f t="shared" si="2"/>
        <v>67:"007c82828244",</v>
      </c>
      <c r="D39" t="s">
        <v>70</v>
      </c>
      <c r="E39" t="str">
        <f t="shared" si="6"/>
        <v>007c82828244</v>
      </c>
      <c r="G39" t="str">
        <f>HEX2BIN(MID($E$39,G$4+1,2),$H$2)</f>
        <v>00000000</v>
      </c>
      <c r="H39" t="str">
        <f t="shared" ref="H39:L39" si="38">HEX2BIN(MID($E$39,H$4+1,2),$H$2)</f>
        <v>01111100</v>
      </c>
      <c r="I39" t="str">
        <f t="shared" si="38"/>
        <v>10000010</v>
      </c>
      <c r="J39" t="str">
        <f t="shared" si="38"/>
        <v>10000010</v>
      </c>
      <c r="K39" t="str">
        <f t="shared" si="38"/>
        <v>10000010</v>
      </c>
      <c r="L39" t="str">
        <f t="shared" si="38"/>
        <v>01000100</v>
      </c>
    </row>
    <row r="40" spans="1:12" ht="32.5">
      <c r="A40" s="45" t="str">
        <f t="shared" si="4"/>
        <v>D</v>
      </c>
      <c r="B40">
        <f t="shared" si="1"/>
        <v>68</v>
      </c>
      <c r="C40" t="str">
        <f t="shared" si="2"/>
        <v>68:"00fe8282827c",</v>
      </c>
      <c r="D40" t="s">
        <v>72</v>
      </c>
      <c r="E40" t="str">
        <f t="shared" si="6"/>
        <v>00fe8282827c</v>
      </c>
      <c r="G40" t="str">
        <f>HEX2BIN(MID($E$40,G$4+1,2),$H$2)</f>
        <v>00000000</v>
      </c>
      <c r="H40" t="str">
        <f t="shared" ref="H40:L40" si="39">HEX2BIN(MID($E$40,H$4+1,2),$H$2)</f>
        <v>11111110</v>
      </c>
      <c r="I40" t="str">
        <f t="shared" si="39"/>
        <v>10000010</v>
      </c>
      <c r="J40" t="str">
        <f t="shared" si="39"/>
        <v>10000010</v>
      </c>
      <c r="K40" t="str">
        <f t="shared" si="39"/>
        <v>10000010</v>
      </c>
      <c r="L40" t="str">
        <f t="shared" si="39"/>
        <v>01111100</v>
      </c>
    </row>
    <row r="41" spans="1:12" ht="32.5">
      <c r="A41" s="45" t="str">
        <f t="shared" si="4"/>
        <v>E</v>
      </c>
      <c r="B41">
        <f t="shared" si="1"/>
        <v>69</v>
      </c>
      <c r="C41" t="str">
        <f t="shared" si="2"/>
        <v>69:"00fe92929282",</v>
      </c>
      <c r="D41" t="s">
        <v>73</v>
      </c>
      <c r="E41" t="str">
        <f t="shared" si="6"/>
        <v>00fe92929282</v>
      </c>
      <c r="G41" t="str">
        <f>HEX2BIN(MID($E$41,G$4+1,2),$H$2)</f>
        <v>00000000</v>
      </c>
      <c r="H41" t="str">
        <f t="shared" ref="H41:L41" si="40">HEX2BIN(MID($E$41,H$4+1,2),$H$2)</f>
        <v>11111110</v>
      </c>
      <c r="I41" t="str">
        <f t="shared" si="40"/>
        <v>10010010</v>
      </c>
      <c r="J41" t="str">
        <f t="shared" si="40"/>
        <v>10010010</v>
      </c>
      <c r="K41" t="str">
        <f t="shared" si="40"/>
        <v>10010010</v>
      </c>
      <c r="L41" t="str">
        <f t="shared" si="40"/>
        <v>10000010</v>
      </c>
    </row>
    <row r="42" spans="1:12" ht="32.5">
      <c r="A42" s="45" t="str">
        <f t="shared" si="4"/>
        <v>F</v>
      </c>
      <c r="B42">
        <f t="shared" si="1"/>
        <v>70</v>
      </c>
      <c r="C42" t="str">
        <f t="shared" si="2"/>
        <v>70:"00fe12121202",</v>
      </c>
      <c r="D42" t="s">
        <v>93</v>
      </c>
      <c r="E42" t="str">
        <f t="shared" si="6"/>
        <v>00fe12121202</v>
      </c>
      <c r="G42" t="str">
        <f>HEX2BIN(MID($E$42,G$4+1,2),$H$2)</f>
        <v>00000000</v>
      </c>
      <c r="H42" t="str">
        <f t="shared" ref="H42:L42" si="41">HEX2BIN(MID($E$42,H$4+1,2),$H$2)</f>
        <v>11111110</v>
      </c>
      <c r="I42" t="str">
        <f t="shared" si="41"/>
        <v>00010010</v>
      </c>
      <c r="J42" t="str">
        <f t="shared" si="41"/>
        <v>00010010</v>
      </c>
      <c r="K42" t="str">
        <f t="shared" si="41"/>
        <v>00010010</v>
      </c>
      <c r="L42" t="str">
        <f t="shared" si="41"/>
        <v>00000010</v>
      </c>
    </row>
    <row r="43" spans="1:12" ht="32.5">
      <c r="A43" s="45" t="str">
        <f t="shared" si="4"/>
        <v>G</v>
      </c>
      <c r="B43">
        <f t="shared" si="1"/>
        <v>71</v>
      </c>
      <c r="C43" t="str">
        <f t="shared" si="2"/>
        <v>71:"007c82929274",</v>
      </c>
      <c r="D43" t="s">
        <v>94</v>
      </c>
      <c r="E43" t="str">
        <f t="shared" si="6"/>
        <v>007c82929274</v>
      </c>
      <c r="G43" t="str">
        <f>HEX2BIN(MID($E$43,G$4+1,2),$H$2)</f>
        <v>00000000</v>
      </c>
      <c r="H43" t="str">
        <f t="shared" ref="H43:L43" si="42">HEX2BIN(MID($E$43,H$4+1,2),$H$2)</f>
        <v>01111100</v>
      </c>
      <c r="I43" t="str">
        <f t="shared" si="42"/>
        <v>10000010</v>
      </c>
      <c r="J43" t="str">
        <f t="shared" si="42"/>
        <v>10010010</v>
      </c>
      <c r="K43" t="str">
        <f t="shared" si="42"/>
        <v>10010010</v>
      </c>
      <c r="L43" t="str">
        <f t="shared" si="42"/>
        <v>01110100</v>
      </c>
    </row>
    <row r="44" spans="1:12" ht="32.5">
      <c r="A44" s="45" t="str">
        <f t="shared" si="4"/>
        <v>H</v>
      </c>
      <c r="B44">
        <f t="shared" si="1"/>
        <v>72</v>
      </c>
      <c r="C44" t="str">
        <f t="shared" si="2"/>
        <v>72:"00fe101010fe",</v>
      </c>
      <c r="D44" t="s">
        <v>95</v>
      </c>
      <c r="E44" t="str">
        <f t="shared" si="6"/>
        <v>00fe101010fe</v>
      </c>
      <c r="G44" t="str">
        <f>HEX2BIN(MID($E$44,G$4+1,2),$H$2)</f>
        <v>00000000</v>
      </c>
      <c r="H44" t="str">
        <f t="shared" ref="H44:L44" si="43">HEX2BIN(MID($E$44,H$4+1,2),$H$2)</f>
        <v>11111110</v>
      </c>
      <c r="I44" t="str">
        <f t="shared" si="43"/>
        <v>00010000</v>
      </c>
      <c r="J44" t="str">
        <f t="shared" si="43"/>
        <v>00010000</v>
      </c>
      <c r="K44" t="str">
        <f t="shared" si="43"/>
        <v>00010000</v>
      </c>
      <c r="L44" t="str">
        <f t="shared" si="43"/>
        <v>11111110</v>
      </c>
    </row>
    <row r="45" spans="1:12" ht="32.5">
      <c r="A45" s="45" t="str">
        <f t="shared" si="4"/>
        <v>I</v>
      </c>
      <c r="B45">
        <f t="shared" si="1"/>
        <v>73</v>
      </c>
      <c r="C45" t="str">
        <f t="shared" si="2"/>
        <v>73:"000082fe8200",</v>
      </c>
      <c r="D45" t="s">
        <v>96</v>
      </c>
      <c r="E45" t="str">
        <f t="shared" si="6"/>
        <v>000082fe8200</v>
      </c>
      <c r="G45" t="str">
        <f>HEX2BIN(MID($E$45,G$4+1,2),$H$2)</f>
        <v>00000000</v>
      </c>
      <c r="H45" t="str">
        <f t="shared" ref="H45:L45" si="44">HEX2BIN(MID($E$45,H$4+1,2),$H$2)</f>
        <v>00000000</v>
      </c>
      <c r="I45" t="str">
        <f t="shared" si="44"/>
        <v>10000010</v>
      </c>
      <c r="J45" t="str">
        <f t="shared" si="44"/>
        <v>11111110</v>
      </c>
      <c r="K45" t="str">
        <f t="shared" si="44"/>
        <v>10000010</v>
      </c>
      <c r="L45" t="str">
        <f t="shared" si="44"/>
        <v>00000000</v>
      </c>
    </row>
    <row r="46" spans="1:12" ht="32.5">
      <c r="A46" s="45" t="str">
        <f t="shared" si="4"/>
        <v>J</v>
      </c>
      <c r="B46">
        <f t="shared" si="1"/>
        <v>74</v>
      </c>
      <c r="C46" t="str">
        <f t="shared" si="2"/>
        <v>74:"00408282827e",</v>
      </c>
      <c r="D46" t="s">
        <v>97</v>
      </c>
      <c r="E46" t="str">
        <f t="shared" si="6"/>
        <v>00408282827e</v>
      </c>
      <c r="G46" t="str">
        <f>HEX2BIN(MID($E$46,G$4+1,2),$H$2)</f>
        <v>00000000</v>
      </c>
      <c r="H46" t="str">
        <f t="shared" ref="H46:L46" si="45">HEX2BIN(MID($E$46,H$4+1,2),$H$2)</f>
        <v>01000000</v>
      </c>
      <c r="I46" t="str">
        <f t="shared" si="45"/>
        <v>10000010</v>
      </c>
      <c r="J46" t="str">
        <f t="shared" si="45"/>
        <v>10000010</v>
      </c>
      <c r="K46" t="str">
        <f t="shared" si="45"/>
        <v>10000010</v>
      </c>
      <c r="L46" t="str">
        <f t="shared" si="45"/>
        <v>01111110</v>
      </c>
    </row>
    <row r="47" spans="1:12" ht="32.5">
      <c r="A47" s="45" t="str">
        <f t="shared" si="4"/>
        <v>K</v>
      </c>
      <c r="B47">
        <f t="shared" si="1"/>
        <v>75</v>
      </c>
      <c r="C47" t="str">
        <f t="shared" si="2"/>
        <v>75:"00fe101028c6",</v>
      </c>
      <c r="D47" t="s">
        <v>98</v>
      </c>
      <c r="E47" t="str">
        <f t="shared" si="6"/>
        <v>00fe101028c6</v>
      </c>
      <c r="G47" t="str">
        <f>HEX2BIN(MID($E$47,G$4+1,2),$H$2)</f>
        <v>00000000</v>
      </c>
      <c r="H47" t="str">
        <f t="shared" ref="H47:L47" si="46">HEX2BIN(MID($E$47,H$4+1,2),$H$2)</f>
        <v>11111110</v>
      </c>
      <c r="I47" t="str">
        <f t="shared" si="46"/>
        <v>00010000</v>
      </c>
      <c r="J47" t="str">
        <f t="shared" si="46"/>
        <v>00010000</v>
      </c>
      <c r="K47" t="str">
        <f t="shared" si="46"/>
        <v>00101000</v>
      </c>
      <c r="L47" t="str">
        <f t="shared" si="46"/>
        <v>11000110</v>
      </c>
    </row>
    <row r="48" spans="1:12" ht="32.5">
      <c r="A48" s="45" t="str">
        <f>CHAR(CODE(A47)+1)</f>
        <v>L</v>
      </c>
      <c r="B48">
        <f t="shared" si="1"/>
        <v>76</v>
      </c>
      <c r="C48" t="str">
        <f t="shared" si="2"/>
        <v>76:"00fe80808080",</v>
      </c>
      <c r="D48" t="s">
        <v>99</v>
      </c>
      <c r="E48" t="str">
        <f t="shared" si="6"/>
        <v>00fe80808080</v>
      </c>
      <c r="G48" t="str">
        <f>HEX2BIN(MID($E$48,G$4+1,2),$H$2)</f>
        <v>00000000</v>
      </c>
      <c r="H48" t="str">
        <f t="shared" ref="H48:L48" si="47">HEX2BIN(MID($E$48,H$4+1,2),$H$2)</f>
        <v>11111110</v>
      </c>
      <c r="I48" t="str">
        <f t="shared" si="47"/>
        <v>10000000</v>
      </c>
      <c r="J48" t="str">
        <f t="shared" si="47"/>
        <v>10000000</v>
      </c>
      <c r="K48" t="str">
        <f t="shared" si="47"/>
        <v>10000000</v>
      </c>
      <c r="L48" t="str">
        <f t="shared" si="47"/>
        <v>10000000</v>
      </c>
    </row>
    <row r="49" spans="1:12" ht="32.5">
      <c r="A49" s="45" t="str">
        <f t="shared" si="4"/>
        <v>M</v>
      </c>
      <c r="B49">
        <f t="shared" si="1"/>
        <v>77</v>
      </c>
      <c r="C49" t="str">
        <f t="shared" si="2"/>
        <v>77:"00fe040804fe",</v>
      </c>
      <c r="D49" t="s">
        <v>100</v>
      </c>
      <c r="E49" t="str">
        <f t="shared" si="6"/>
        <v>00fe040804fe</v>
      </c>
      <c r="G49" t="str">
        <f>HEX2BIN(MID($E$49,G$4+1,2),$H$2)</f>
        <v>00000000</v>
      </c>
      <c r="H49" t="str">
        <f t="shared" ref="H49:L49" si="48">HEX2BIN(MID($E$49,H$4+1,2),$H$2)</f>
        <v>11111110</v>
      </c>
      <c r="I49" t="str">
        <f t="shared" si="48"/>
        <v>00000100</v>
      </c>
      <c r="J49" t="str">
        <f t="shared" si="48"/>
        <v>00001000</v>
      </c>
      <c r="K49" t="str">
        <f t="shared" si="48"/>
        <v>00000100</v>
      </c>
      <c r="L49" t="str">
        <f t="shared" si="48"/>
        <v>11111110</v>
      </c>
    </row>
    <row r="50" spans="1:12" ht="32.5">
      <c r="A50" s="45" t="str">
        <f t="shared" si="4"/>
        <v>N</v>
      </c>
      <c r="B50">
        <f t="shared" si="1"/>
        <v>78</v>
      </c>
      <c r="C50" t="str">
        <f t="shared" si="2"/>
        <v>78:"00fe081020fe",</v>
      </c>
      <c r="D50" t="s">
        <v>101</v>
      </c>
      <c r="E50" t="str">
        <f t="shared" si="6"/>
        <v>00fe081020fe</v>
      </c>
      <c r="G50" t="str">
        <f>HEX2BIN(MID($E$50,G$4+1,2),$H$2)</f>
        <v>00000000</v>
      </c>
      <c r="H50" t="str">
        <f t="shared" ref="H50:L50" si="49">HEX2BIN(MID($E$50,H$4+1,2),$H$2)</f>
        <v>11111110</v>
      </c>
      <c r="I50" t="str">
        <f t="shared" si="49"/>
        <v>00001000</v>
      </c>
      <c r="J50" t="str">
        <f t="shared" si="49"/>
        <v>00010000</v>
      </c>
      <c r="K50" t="str">
        <f t="shared" si="49"/>
        <v>00100000</v>
      </c>
      <c r="L50" t="str">
        <f t="shared" si="49"/>
        <v>11111110</v>
      </c>
    </row>
    <row r="51" spans="1:12" ht="32.5">
      <c r="A51" s="45" t="str">
        <f t="shared" si="4"/>
        <v>O</v>
      </c>
      <c r="B51">
        <f t="shared" si="1"/>
        <v>79</v>
      </c>
      <c r="C51" t="str">
        <f t="shared" si="2"/>
        <v>79:"007c8282827c",</v>
      </c>
      <c r="D51" t="s">
        <v>102</v>
      </c>
      <c r="E51" t="str">
        <f t="shared" si="6"/>
        <v>007c8282827c</v>
      </c>
      <c r="G51" t="str">
        <f>HEX2BIN(MID($E$51,G$4+1,2),$H$2)</f>
        <v>00000000</v>
      </c>
      <c r="H51" t="str">
        <f t="shared" ref="H51:L51" si="50">HEX2BIN(MID($E$51,H$4+1,2),$H$2)</f>
        <v>01111100</v>
      </c>
      <c r="I51" t="str">
        <f t="shared" si="50"/>
        <v>10000010</v>
      </c>
      <c r="J51" t="str">
        <f t="shared" si="50"/>
        <v>10000010</v>
      </c>
      <c r="K51" t="str">
        <f t="shared" si="50"/>
        <v>10000010</v>
      </c>
      <c r="L51" t="str">
        <f t="shared" si="50"/>
        <v>01111100</v>
      </c>
    </row>
    <row r="52" spans="1:12" ht="32.5">
      <c r="A52" s="45" t="str">
        <f t="shared" si="4"/>
        <v>P</v>
      </c>
      <c r="B52">
        <f t="shared" si="1"/>
        <v>80</v>
      </c>
      <c r="C52" t="str">
        <f t="shared" si="2"/>
        <v>80:"00fe1212120c",</v>
      </c>
      <c r="D52" t="s">
        <v>103</v>
      </c>
      <c r="E52" t="str">
        <f t="shared" si="6"/>
        <v>00fe1212120c</v>
      </c>
      <c r="G52" t="str">
        <f>HEX2BIN(MID($E$52,G$4+1,2),$H$2)</f>
        <v>00000000</v>
      </c>
      <c r="H52" t="str">
        <f t="shared" ref="H52:L52" si="51">HEX2BIN(MID($E$52,H$4+1,2),$H$2)</f>
        <v>11111110</v>
      </c>
      <c r="I52" t="str">
        <f t="shared" si="51"/>
        <v>00010010</v>
      </c>
      <c r="J52" t="str">
        <f t="shared" si="51"/>
        <v>00010010</v>
      </c>
      <c r="K52" t="str">
        <f t="shared" si="51"/>
        <v>00010010</v>
      </c>
      <c r="L52" t="str">
        <f t="shared" si="51"/>
        <v>00001100</v>
      </c>
    </row>
    <row r="53" spans="1:12" ht="32.5">
      <c r="A53" s="45" t="str">
        <f t="shared" si="4"/>
        <v>Q</v>
      </c>
      <c r="B53">
        <f t="shared" si="1"/>
        <v>81</v>
      </c>
      <c r="C53" t="str">
        <f t="shared" si="2"/>
        <v>81:"007c82a2c2fc",</v>
      </c>
      <c r="D53" t="s">
        <v>104</v>
      </c>
      <c r="E53" t="str">
        <f t="shared" si="6"/>
        <v>007c82a2c2fc</v>
      </c>
      <c r="G53" t="str">
        <f>HEX2BIN(MID($E$53,G$4+1,2),$H$2)</f>
        <v>00000000</v>
      </c>
      <c r="H53" t="str">
        <f t="shared" ref="H53:L53" si="52">HEX2BIN(MID($E$53,H$4+1,2),$H$2)</f>
        <v>01111100</v>
      </c>
      <c r="I53" t="str">
        <f t="shared" si="52"/>
        <v>10000010</v>
      </c>
      <c r="J53" t="str">
        <f t="shared" si="52"/>
        <v>10100010</v>
      </c>
      <c r="K53" t="str">
        <f t="shared" si="52"/>
        <v>11000010</v>
      </c>
      <c r="L53" t="str">
        <f t="shared" si="52"/>
        <v>11111100</v>
      </c>
    </row>
    <row r="54" spans="1:12" ht="32.5">
      <c r="A54" s="45" t="str">
        <f t="shared" si="4"/>
        <v>R</v>
      </c>
      <c r="B54">
        <f t="shared" si="1"/>
        <v>82</v>
      </c>
      <c r="C54" t="str">
        <f t="shared" si="2"/>
        <v>82:"00fe121212ec",</v>
      </c>
      <c r="D54" t="s">
        <v>105</v>
      </c>
      <c r="E54" t="str">
        <f t="shared" si="6"/>
        <v>00fe121212ec</v>
      </c>
      <c r="G54" t="str">
        <f>HEX2BIN(MID($E$54,G$4+1,2),$H$2)</f>
        <v>00000000</v>
      </c>
      <c r="H54" t="str">
        <f t="shared" ref="H54:L54" si="53">HEX2BIN(MID($E$54,H$4+1,2),$H$2)</f>
        <v>11111110</v>
      </c>
      <c r="I54" t="str">
        <f t="shared" si="53"/>
        <v>00010010</v>
      </c>
      <c r="J54" t="str">
        <f t="shared" si="53"/>
        <v>00010010</v>
      </c>
      <c r="K54" t="str">
        <f t="shared" si="53"/>
        <v>00010010</v>
      </c>
      <c r="L54" t="str">
        <f t="shared" si="53"/>
        <v>11101100</v>
      </c>
    </row>
    <row r="55" spans="1:12" ht="32.5">
      <c r="A55" s="45" t="str">
        <f t="shared" si="4"/>
        <v>S</v>
      </c>
      <c r="B55">
        <f t="shared" si="1"/>
        <v>83</v>
      </c>
      <c r="C55" t="str">
        <f t="shared" si="2"/>
        <v>83:"004c92929264",</v>
      </c>
      <c r="D55" t="s">
        <v>106</v>
      </c>
      <c r="E55" t="str">
        <f t="shared" si="6"/>
        <v>004c92929264</v>
      </c>
      <c r="G55" t="str">
        <f>HEX2BIN(MID($E$55,G$4+1,2),$H$2)</f>
        <v>00000000</v>
      </c>
      <c r="H55" t="str">
        <f t="shared" ref="H55:L55" si="54">HEX2BIN(MID($E$55,H$4+1,2),$H$2)</f>
        <v>01001100</v>
      </c>
      <c r="I55" t="str">
        <f t="shared" si="54"/>
        <v>10010010</v>
      </c>
      <c r="J55" t="str">
        <f t="shared" si="54"/>
        <v>10010010</v>
      </c>
      <c r="K55" t="str">
        <f t="shared" si="54"/>
        <v>10010010</v>
      </c>
      <c r="L55" t="str">
        <f t="shared" si="54"/>
        <v>01100100</v>
      </c>
    </row>
    <row r="56" spans="1:12" ht="32.5">
      <c r="A56" s="45" t="str">
        <f>CHAR(CODE(A55)+1)</f>
        <v>T</v>
      </c>
      <c r="B56">
        <f t="shared" si="1"/>
        <v>84</v>
      </c>
      <c r="C56" t="str">
        <f t="shared" si="2"/>
        <v>84:"000202fe0202",</v>
      </c>
      <c r="D56" t="s">
        <v>107</v>
      </c>
      <c r="E56" t="str">
        <f t="shared" si="6"/>
        <v>000202fe0202</v>
      </c>
      <c r="G56" t="str">
        <f>HEX2BIN(MID($E$56,G$4+1,2),$H$2)</f>
        <v>00000000</v>
      </c>
      <c r="H56" t="str">
        <f t="shared" ref="H56:L56" si="55">HEX2BIN(MID($E$56,H$4+1,2),$H$2)</f>
        <v>00000010</v>
      </c>
      <c r="I56" t="str">
        <f t="shared" si="55"/>
        <v>00000010</v>
      </c>
      <c r="J56" t="str">
        <f t="shared" si="55"/>
        <v>11111110</v>
      </c>
      <c r="K56" t="str">
        <f t="shared" si="55"/>
        <v>00000010</v>
      </c>
      <c r="L56" t="str">
        <f t="shared" si="55"/>
        <v>00000010</v>
      </c>
    </row>
    <row r="57" spans="1:12" ht="32.5">
      <c r="A57" s="45" t="str">
        <f t="shared" si="4"/>
        <v>U</v>
      </c>
      <c r="B57">
        <f t="shared" si="1"/>
        <v>85</v>
      </c>
      <c r="C57" t="str">
        <f t="shared" si="2"/>
        <v>85:"007e8080807e",</v>
      </c>
      <c r="D57" t="s">
        <v>108</v>
      </c>
      <c r="E57" t="str">
        <f t="shared" si="6"/>
        <v>007e8080807e</v>
      </c>
      <c r="G57" t="str">
        <f>HEX2BIN(MID($E$57,G$4+1,2),$H$2)</f>
        <v>00000000</v>
      </c>
      <c r="H57" t="str">
        <f t="shared" ref="H57:L57" si="56">HEX2BIN(MID($E$57,H$4+1,2),$H$2)</f>
        <v>01111110</v>
      </c>
      <c r="I57" t="str">
        <f t="shared" si="56"/>
        <v>10000000</v>
      </c>
      <c r="J57" t="str">
        <f t="shared" si="56"/>
        <v>10000000</v>
      </c>
      <c r="K57" t="str">
        <f t="shared" si="56"/>
        <v>10000000</v>
      </c>
      <c r="L57" t="str">
        <f t="shared" si="56"/>
        <v>01111110</v>
      </c>
    </row>
    <row r="58" spans="1:12" ht="32.5">
      <c r="A58" s="45" t="str">
        <f t="shared" si="4"/>
        <v>V</v>
      </c>
      <c r="B58">
        <f t="shared" si="1"/>
        <v>86</v>
      </c>
      <c r="C58" t="str">
        <f t="shared" si="2"/>
        <v>86:"003e4080403e",</v>
      </c>
      <c r="D58" t="s">
        <v>109</v>
      </c>
      <c r="E58" t="str">
        <f t="shared" si="6"/>
        <v>003e4080403e</v>
      </c>
      <c r="G58" t="str">
        <f>HEX2BIN(MID($E$58,G$4+1,2),$H$2)</f>
        <v>00000000</v>
      </c>
      <c r="H58" t="str">
        <f t="shared" ref="H58:L58" si="57">HEX2BIN(MID($E$58,H$4+1,2),$H$2)</f>
        <v>00111110</v>
      </c>
      <c r="I58" t="str">
        <f t="shared" si="57"/>
        <v>01000000</v>
      </c>
      <c r="J58" t="str">
        <f t="shared" si="57"/>
        <v>10000000</v>
      </c>
      <c r="K58" t="str">
        <f t="shared" si="57"/>
        <v>01000000</v>
      </c>
      <c r="L58" t="str">
        <f t="shared" si="57"/>
        <v>00111110</v>
      </c>
    </row>
    <row r="59" spans="1:12" ht="32.5">
      <c r="A59" s="45" t="str">
        <f t="shared" si="4"/>
        <v>W</v>
      </c>
      <c r="B59">
        <f t="shared" si="1"/>
        <v>87</v>
      </c>
      <c r="C59" t="str">
        <f t="shared" si="2"/>
        <v>87:"00fe402040fe",</v>
      </c>
      <c r="D59" t="s">
        <v>110</v>
      </c>
      <c r="E59" t="str">
        <f t="shared" si="6"/>
        <v>00fe402040fe</v>
      </c>
      <c r="G59" t="str">
        <f>HEX2BIN(MID($E$59,G$4+1,2),$H$2)</f>
        <v>00000000</v>
      </c>
      <c r="H59" t="str">
        <f t="shared" ref="H59:L59" si="58">HEX2BIN(MID($E$59,H$4+1,2),$H$2)</f>
        <v>11111110</v>
      </c>
      <c r="I59" t="str">
        <f t="shared" si="58"/>
        <v>01000000</v>
      </c>
      <c r="J59" t="str">
        <f t="shared" si="58"/>
        <v>00100000</v>
      </c>
      <c r="K59" t="str">
        <f t="shared" si="58"/>
        <v>01000000</v>
      </c>
      <c r="L59" t="str">
        <f t="shared" si="58"/>
        <v>11111110</v>
      </c>
    </row>
    <row r="60" spans="1:12" ht="32.5">
      <c r="A60" s="45" t="str">
        <f t="shared" si="4"/>
        <v>X</v>
      </c>
      <c r="B60">
        <f t="shared" si="1"/>
        <v>88</v>
      </c>
      <c r="C60" t="str">
        <f t="shared" si="2"/>
        <v>88:"00c6281028c6",</v>
      </c>
      <c r="D60" t="s">
        <v>111</v>
      </c>
      <c r="E60" t="str">
        <f t="shared" si="6"/>
        <v>00c6281028c6</v>
      </c>
      <c r="G60" t="str">
        <f>HEX2BIN(MID($E$60,G$4+1,2),$H$2)</f>
        <v>00000000</v>
      </c>
      <c r="H60" t="str">
        <f t="shared" ref="H60:L60" si="59">HEX2BIN(MID($E$60,H$4+1,2),$H$2)</f>
        <v>11000110</v>
      </c>
      <c r="I60" t="str">
        <f t="shared" si="59"/>
        <v>00101000</v>
      </c>
      <c r="J60" t="str">
        <f t="shared" si="59"/>
        <v>00010000</v>
      </c>
      <c r="K60" t="str">
        <f t="shared" si="59"/>
        <v>00101000</v>
      </c>
      <c r="L60" t="str">
        <f t="shared" si="59"/>
        <v>11000110</v>
      </c>
    </row>
    <row r="61" spans="1:12" ht="32.5">
      <c r="A61" s="45" t="str">
        <f t="shared" si="4"/>
        <v>Y</v>
      </c>
      <c r="B61">
        <f t="shared" si="1"/>
        <v>89</v>
      </c>
      <c r="C61" t="str">
        <f t="shared" si="2"/>
        <v>89:"000608f00806",</v>
      </c>
      <c r="D61" t="s">
        <v>112</v>
      </c>
      <c r="E61" t="str">
        <f t="shared" si="6"/>
        <v>000608f00806</v>
      </c>
      <c r="G61" t="str">
        <f>HEX2BIN(MID($E$61,G$4+1,2),$H$2)</f>
        <v>00000000</v>
      </c>
      <c r="H61" t="str">
        <f t="shared" ref="H61:L61" si="60">HEX2BIN(MID($E$61,H$4+1,2),$H$2)</f>
        <v>00000110</v>
      </c>
      <c r="I61" t="str">
        <f t="shared" si="60"/>
        <v>00001000</v>
      </c>
      <c r="J61" t="str">
        <f t="shared" si="60"/>
        <v>11110000</v>
      </c>
      <c r="K61" t="str">
        <f t="shared" si="60"/>
        <v>00001000</v>
      </c>
      <c r="L61" t="str">
        <f t="shared" si="60"/>
        <v>00000110</v>
      </c>
    </row>
    <row r="62" spans="1:12" ht="32.5">
      <c r="A62" s="45" t="str">
        <f t="shared" si="4"/>
        <v>Z</v>
      </c>
      <c r="B62">
        <f t="shared" si="1"/>
        <v>90</v>
      </c>
      <c r="C62" t="str">
        <f t="shared" si="2"/>
        <v>90:"00c2a2928a86",</v>
      </c>
      <c r="D62" t="s">
        <v>113</v>
      </c>
      <c r="E62" t="str">
        <f t="shared" si="6"/>
        <v>00c2a2928a86</v>
      </c>
      <c r="G62" t="str">
        <f>HEX2BIN(MID($E$62,G$4+1,2),$H$2)</f>
        <v>00000000</v>
      </c>
      <c r="H62" t="str">
        <f t="shared" ref="H62:L62" si="61">HEX2BIN(MID($E$62,H$4+1,2),$H$2)</f>
        <v>11000010</v>
      </c>
      <c r="I62" t="str">
        <f t="shared" si="61"/>
        <v>10100010</v>
      </c>
      <c r="J62" t="str">
        <f t="shared" si="61"/>
        <v>10010010</v>
      </c>
      <c r="K62" t="str">
        <f t="shared" si="61"/>
        <v>10001010</v>
      </c>
      <c r="L62" t="str">
        <f t="shared" si="61"/>
        <v>10000110</v>
      </c>
    </row>
    <row r="63" spans="1:12" ht="32.5">
      <c r="A63" s="45" t="str">
        <f t="shared" si="4"/>
        <v>[</v>
      </c>
      <c r="B63">
        <f t="shared" si="1"/>
        <v>91</v>
      </c>
      <c r="C63" t="str">
        <f t="shared" si="2"/>
        <v>91:"0000fe828200",</v>
      </c>
      <c r="D63" t="s">
        <v>114</v>
      </c>
      <c r="E63" t="str">
        <f t="shared" si="6"/>
        <v>0000fe828200</v>
      </c>
      <c r="G63" t="str">
        <f>HEX2BIN(MID($E$63,G$4+1,2),$H$2)</f>
        <v>00000000</v>
      </c>
      <c r="H63" t="str">
        <f t="shared" ref="H63:L63" si="62">HEX2BIN(MID($E$63,H$4+1,2),$H$2)</f>
        <v>00000000</v>
      </c>
      <c r="I63" t="str">
        <f t="shared" si="62"/>
        <v>11111110</v>
      </c>
      <c r="J63" t="str">
        <f t="shared" si="62"/>
        <v>10000010</v>
      </c>
      <c r="K63" t="str">
        <f t="shared" si="62"/>
        <v>10000010</v>
      </c>
      <c r="L63" t="str">
        <f t="shared" si="62"/>
        <v>00000000</v>
      </c>
    </row>
    <row r="64" spans="1:12" ht="32.5">
      <c r="A64" s="45" t="str">
        <f t="shared" si="4"/>
        <v>\</v>
      </c>
      <c r="B64">
        <f t="shared" si="1"/>
        <v>92</v>
      </c>
      <c r="C64" t="str">
        <f t="shared" si="2"/>
        <v>92:"00020c106080",</v>
      </c>
      <c r="D64" t="s">
        <v>87</v>
      </c>
      <c r="E64" t="str">
        <f t="shared" si="6"/>
        <v>00020c106080</v>
      </c>
      <c r="G64" t="str">
        <f>HEX2BIN(MID($E$64,G$4+1,2),$H$2)</f>
        <v>00000000</v>
      </c>
      <c r="H64" t="str">
        <f t="shared" ref="H64:L64" si="63">HEX2BIN(MID($E$64,H$4+1,2),$H$2)</f>
        <v>00000010</v>
      </c>
      <c r="I64" t="str">
        <f t="shared" si="63"/>
        <v>00001100</v>
      </c>
      <c r="J64" t="str">
        <f t="shared" si="63"/>
        <v>00010000</v>
      </c>
      <c r="K64" t="str">
        <f t="shared" si="63"/>
        <v>01100000</v>
      </c>
      <c r="L64" t="str">
        <f t="shared" si="63"/>
        <v>10000000</v>
      </c>
    </row>
    <row r="65" spans="1:12" ht="32.5">
      <c r="A65" s="45" t="str">
        <f t="shared" si="4"/>
        <v>]</v>
      </c>
      <c r="B65">
        <f t="shared" si="1"/>
        <v>93</v>
      </c>
      <c r="C65" t="str">
        <f t="shared" si="2"/>
        <v>93:"008282fe0000",</v>
      </c>
      <c r="D65" t="s">
        <v>115</v>
      </c>
      <c r="E65" t="str">
        <f t="shared" si="6"/>
        <v>008282fe0000</v>
      </c>
      <c r="G65" t="str">
        <f>HEX2BIN(MID($E$65,G$4+1,2),$H$2)</f>
        <v>00000000</v>
      </c>
      <c r="H65" t="str">
        <f t="shared" ref="H65:L65" si="64">HEX2BIN(MID($E$65,H$4+1,2),$H$2)</f>
        <v>10000010</v>
      </c>
      <c r="I65" t="str">
        <f t="shared" si="64"/>
        <v>10000010</v>
      </c>
      <c r="J65" t="str">
        <f t="shared" si="64"/>
        <v>11111110</v>
      </c>
      <c r="K65" t="str">
        <f t="shared" si="64"/>
        <v>00000000</v>
      </c>
      <c r="L65" t="str">
        <f t="shared" si="64"/>
        <v>00000000</v>
      </c>
    </row>
    <row r="66" spans="1:12" ht="32.5">
      <c r="A66" s="45" t="str">
        <f t="shared" si="4"/>
        <v>^</v>
      </c>
      <c r="B66">
        <f t="shared" si="1"/>
        <v>94</v>
      </c>
      <c r="C66" t="str">
        <f t="shared" si="2"/>
        <v>94:"",</v>
      </c>
      <c r="G66" t="str">
        <f>HEX2BIN(MID($E$66,G$4+1,2),$H$2)</f>
        <v>00000000</v>
      </c>
      <c r="H66" t="str">
        <f t="shared" ref="H66:L66" si="65">HEX2BIN(MID($E$66,H$4+1,2),$H$2)</f>
        <v>00000000</v>
      </c>
      <c r="I66" t="str">
        <f t="shared" si="65"/>
        <v>00000000</v>
      </c>
      <c r="J66" t="str">
        <f t="shared" si="65"/>
        <v>00000000</v>
      </c>
      <c r="K66" t="str">
        <f t="shared" si="65"/>
        <v>00000000</v>
      </c>
      <c r="L66" t="str">
        <f t="shared" si="65"/>
        <v>00000000</v>
      </c>
    </row>
    <row r="67" spans="1:12" ht="32.5">
      <c r="A67" s="45" t="str">
        <f t="shared" si="4"/>
        <v>_</v>
      </c>
      <c r="B67">
        <f t="shared" si="1"/>
        <v>95</v>
      </c>
      <c r="C67" t="str">
        <f t="shared" si="2"/>
        <v>95:"008080808080",</v>
      </c>
      <c r="D67" t="s">
        <v>116</v>
      </c>
      <c r="E67" t="str">
        <f t="shared" si="6"/>
        <v>008080808080</v>
      </c>
      <c r="G67" t="str">
        <f>HEX2BIN(MID($E$67,G$4+1,2),$H$2)</f>
        <v>00000000</v>
      </c>
      <c r="H67" t="str">
        <f t="shared" ref="H67:L67" si="66">HEX2BIN(MID($E$67,H$4+1,2),$H$2)</f>
        <v>10000000</v>
      </c>
      <c r="I67" t="str">
        <f t="shared" si="66"/>
        <v>10000000</v>
      </c>
      <c r="J67" t="str">
        <f t="shared" si="66"/>
        <v>10000000</v>
      </c>
      <c r="K67" t="str">
        <f t="shared" si="66"/>
        <v>10000000</v>
      </c>
      <c r="L67" t="str">
        <f t="shared" si="66"/>
        <v>10000000</v>
      </c>
    </row>
    <row r="68" spans="1:12" ht="32.5">
      <c r="A68" s="45" t="str">
        <f t="shared" si="4"/>
        <v>`</v>
      </c>
      <c r="G68" t="str">
        <f>HEX2BIN(MID($E$68,G$4+1,2),$H$2)</f>
        <v>00000000</v>
      </c>
      <c r="H68" t="str">
        <f t="shared" ref="H68:L68" si="67">HEX2BIN(MID($E$68,H$4+1,2),$H$2)</f>
        <v>00000000</v>
      </c>
      <c r="I68" t="str">
        <f t="shared" si="67"/>
        <v>00000000</v>
      </c>
      <c r="J68" t="str">
        <f t="shared" si="67"/>
        <v>00000000</v>
      </c>
      <c r="K68" t="str">
        <f t="shared" si="67"/>
        <v>00000000</v>
      </c>
      <c r="L68" t="str">
        <f t="shared" si="67"/>
        <v>00000000</v>
      </c>
    </row>
    <row r="69" spans="1:12" ht="32.5">
      <c r="A69" s="45" t="str">
        <f t="shared" si="4"/>
        <v>a</v>
      </c>
    </row>
    <row r="70" spans="1:12" ht="32.5">
      <c r="A70" s="45" t="str">
        <f>CHAR(CODE(A69)+1)</f>
        <v>b</v>
      </c>
    </row>
    <row r="71" spans="1:12" ht="32.5">
      <c r="A71" s="45" t="str">
        <f t="shared" ref="A71:A79" si="68">CHAR(CODE(A70)+1)</f>
        <v>c</v>
      </c>
    </row>
    <row r="72" spans="1:12" ht="32.5">
      <c r="A72" s="45" t="str">
        <f t="shared" si="68"/>
        <v>d</v>
      </c>
    </row>
    <row r="73" spans="1:12" ht="32.5">
      <c r="A73" s="45" t="str">
        <f t="shared" si="68"/>
        <v>e</v>
      </c>
    </row>
    <row r="74" spans="1:12" ht="32.5">
      <c r="A74" s="45" t="str">
        <f t="shared" si="68"/>
        <v>f</v>
      </c>
    </row>
    <row r="75" spans="1:12" ht="32.5">
      <c r="A75" s="45" t="str">
        <f t="shared" si="68"/>
        <v>g</v>
      </c>
    </row>
    <row r="76" spans="1:12" ht="32.5">
      <c r="A76" s="45" t="str">
        <f t="shared" si="68"/>
        <v>h</v>
      </c>
    </row>
    <row r="77" spans="1:12" ht="32.5">
      <c r="A77" s="45" t="str">
        <f t="shared" si="68"/>
        <v>i</v>
      </c>
    </row>
    <row r="78" spans="1:12" ht="32.5">
      <c r="A78" s="45" t="str">
        <f t="shared" si="68"/>
        <v>j</v>
      </c>
    </row>
    <row r="79" spans="1:12" ht="32.5">
      <c r="A79" s="45" t="str">
        <f t="shared" si="68"/>
        <v>k</v>
      </c>
    </row>
    <row r="80" spans="1:12" ht="32.5">
      <c r="A80" s="45" t="str">
        <f>CHAR(CODE(A79)+1)</f>
        <v>l</v>
      </c>
    </row>
    <row r="81" spans="1:1" ht="32.5">
      <c r="A81" s="45" t="str">
        <f t="shared" ref="A81:A95" si="69">CHAR(CODE(A80)+1)</f>
        <v>m</v>
      </c>
    </row>
    <row r="82" spans="1:1" ht="32.5">
      <c r="A82" s="45" t="str">
        <f t="shared" si="69"/>
        <v>n</v>
      </c>
    </row>
    <row r="83" spans="1:1" ht="32.5">
      <c r="A83" s="45" t="str">
        <f t="shared" si="69"/>
        <v>o</v>
      </c>
    </row>
    <row r="84" spans="1:1" ht="32.5">
      <c r="A84" s="45" t="str">
        <f t="shared" si="69"/>
        <v>p</v>
      </c>
    </row>
    <row r="85" spans="1:1" ht="32.5">
      <c r="A85" s="45" t="str">
        <f t="shared" si="69"/>
        <v>q</v>
      </c>
    </row>
    <row r="86" spans="1:1" ht="32.5">
      <c r="A86" s="45" t="str">
        <f t="shared" si="69"/>
        <v>r</v>
      </c>
    </row>
    <row r="87" spans="1:1" ht="32.5">
      <c r="A87" s="45" t="str">
        <f t="shared" si="69"/>
        <v>s</v>
      </c>
    </row>
    <row r="88" spans="1:1" ht="32.5">
      <c r="A88" s="45" t="str">
        <f t="shared" si="69"/>
        <v>t</v>
      </c>
    </row>
    <row r="89" spans="1:1" ht="32.5">
      <c r="A89" s="45" t="str">
        <f t="shared" si="69"/>
        <v>u</v>
      </c>
    </row>
    <row r="90" spans="1:1" ht="32.5">
      <c r="A90" s="45" t="str">
        <f t="shared" si="69"/>
        <v>v</v>
      </c>
    </row>
    <row r="91" spans="1:1" ht="32.5">
      <c r="A91" s="45" t="str">
        <f t="shared" si="69"/>
        <v>w</v>
      </c>
    </row>
    <row r="92" spans="1:1" ht="32.5">
      <c r="A92" s="45" t="str">
        <f t="shared" si="69"/>
        <v>x</v>
      </c>
    </row>
    <row r="93" spans="1:1" ht="32.5">
      <c r="A93" s="45" t="str">
        <f t="shared" si="69"/>
        <v>y</v>
      </c>
    </row>
    <row r="94" spans="1:1" ht="32.5">
      <c r="A94" s="45" t="str">
        <f t="shared" si="69"/>
        <v>z</v>
      </c>
    </row>
    <row r="95" spans="1:1" ht="32.5">
      <c r="A95" s="45" t="str">
        <f t="shared" si="69"/>
        <v>{</v>
      </c>
    </row>
    <row r="96" spans="1:1" ht="32.5">
      <c r="A96" s="45" t="str">
        <f>CHAR(CODE(A95)+1)</f>
        <v>|</v>
      </c>
    </row>
    <row r="97" spans="1:1" ht="32.5">
      <c r="A97" s="45" t="str">
        <f t="shared" ref="A97" si="70">CHAR(CODE(A96)+1)</f>
        <v>}</v>
      </c>
    </row>
  </sheetData>
  <hyperlinks>
    <hyperlink ref="C1" r:id="rId1" display="https://dotmatrixtool.com/" xr:uid="{E39829CD-7B11-47D3-9DD9-B5D805BA3ABC}"/>
  </hyperlink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B3209-9984-4823-9C86-0542DC52016F}">
  <dimension ref="A1:K24"/>
  <sheetViews>
    <sheetView workbookViewId="0">
      <selection sqref="A1:XFD1048576"/>
    </sheetView>
  </sheetViews>
  <sheetFormatPr baseColWidth="10" defaultRowHeight="14.5"/>
  <cols>
    <col min="2" max="2" width="12.36328125" bestFit="1" customWidth="1"/>
    <col min="3" max="9" width="1.90625" bestFit="1" customWidth="1"/>
  </cols>
  <sheetData>
    <row r="1" spans="1:11">
      <c r="A1" t="s">
        <v>118</v>
      </c>
      <c r="C1" s="1"/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11">
      <c r="A2" s="43" t="s">
        <v>9</v>
      </c>
      <c r="B2" t="str">
        <f>VLOOKUP(A3,Letters!B5:E97,4,FALSE)</f>
        <v>00fc121212fc</v>
      </c>
      <c r="C2" s="1">
        <v>8</v>
      </c>
      <c r="D2" s="42" t="str">
        <f>MID($K$2,$C2,1)</f>
        <v>0</v>
      </c>
      <c r="E2" s="42" t="str">
        <f>MID($K$3,$C2,1)</f>
        <v>0</v>
      </c>
      <c r="F2" s="42" t="str">
        <f>MID($K$4,$C2,1)</f>
        <v>0</v>
      </c>
      <c r="G2" s="42" t="str">
        <f>MID($K$5,$C2,1)</f>
        <v>0</v>
      </c>
      <c r="H2" s="42" t="str">
        <f>MID($K$6,$C2,1)</f>
        <v>0</v>
      </c>
      <c r="I2" s="42" t="str">
        <f>MID($K$7,$C2,1)</f>
        <v>0</v>
      </c>
      <c r="K2" t="str">
        <f>HEX2BIN(MID($B$2,1,2),8)</f>
        <v>00000000</v>
      </c>
    </row>
    <row r="3" spans="1:11">
      <c r="A3">
        <f>CODE(A2)</f>
        <v>65</v>
      </c>
      <c r="C3" s="1">
        <v>7</v>
      </c>
      <c r="D3" s="42" t="str">
        <f t="shared" ref="D3:D9" si="0">MID($K$2,$C3,1)</f>
        <v>0</v>
      </c>
      <c r="E3" s="42" t="str">
        <f t="shared" ref="E3:E9" si="1">MID($K$3,$C3,1)</f>
        <v>0</v>
      </c>
      <c r="F3" s="42" t="str">
        <f t="shared" ref="F3:F9" si="2">MID($K$4,$C3,1)</f>
        <v>1</v>
      </c>
      <c r="G3" s="42" t="str">
        <f t="shared" ref="G3:G9" si="3">MID($K$5,$C3,1)</f>
        <v>1</v>
      </c>
      <c r="H3" s="42" t="str">
        <f t="shared" ref="H3:H9" si="4">MID($K$6,$C3,1)</f>
        <v>1</v>
      </c>
      <c r="I3" s="42" t="str">
        <f t="shared" ref="I3:I9" si="5">MID($K$7,$C3,1)</f>
        <v>0</v>
      </c>
      <c r="K3" t="str">
        <f>HEX2BIN(MID($B$2,3,2),8)</f>
        <v>11111100</v>
      </c>
    </row>
    <row r="4" spans="1:11">
      <c r="A4" s="43" t="s">
        <v>119</v>
      </c>
      <c r="C4" s="1">
        <v>6</v>
      </c>
      <c r="D4" s="42" t="str">
        <f>MID($K$2,$C4,1)</f>
        <v>0</v>
      </c>
      <c r="E4" s="42" t="str">
        <f t="shared" si="1"/>
        <v>1</v>
      </c>
      <c r="F4" s="42" t="str">
        <f t="shared" si="2"/>
        <v>0</v>
      </c>
      <c r="G4" s="42" t="str">
        <f t="shared" si="3"/>
        <v>0</v>
      </c>
      <c r="H4" s="42" t="str">
        <f t="shared" si="4"/>
        <v>0</v>
      </c>
      <c r="I4" s="42" t="str">
        <f t="shared" si="5"/>
        <v>1</v>
      </c>
      <c r="K4" t="str">
        <f>HEX2BIN(MID($B$2,5,2),8)</f>
        <v>00010010</v>
      </c>
    </row>
    <row r="5" spans="1:11">
      <c r="A5" s="43" t="s">
        <v>120</v>
      </c>
      <c r="C5" s="1">
        <v>5</v>
      </c>
      <c r="D5" s="42" t="str">
        <f t="shared" si="0"/>
        <v>0</v>
      </c>
      <c r="E5" s="42" t="str">
        <f t="shared" si="1"/>
        <v>1</v>
      </c>
      <c r="F5" s="42" t="str">
        <f t="shared" si="2"/>
        <v>0</v>
      </c>
      <c r="G5" s="42" t="str">
        <f t="shared" si="3"/>
        <v>0</v>
      </c>
      <c r="H5" s="42" t="str">
        <f t="shared" si="4"/>
        <v>0</v>
      </c>
      <c r="I5" s="42" t="str">
        <f t="shared" si="5"/>
        <v>1</v>
      </c>
      <c r="K5" t="str">
        <f>HEX2BIN(MID($B$2,7,2),8)</f>
        <v>00010010</v>
      </c>
    </row>
    <row r="6" spans="1:11">
      <c r="C6" s="1">
        <v>4</v>
      </c>
      <c r="D6" s="42" t="str">
        <f t="shared" si="0"/>
        <v>0</v>
      </c>
      <c r="E6" s="42" t="str">
        <f t="shared" si="1"/>
        <v>1</v>
      </c>
      <c r="F6" s="42" t="str">
        <f t="shared" si="2"/>
        <v>1</v>
      </c>
      <c r="G6" s="42" t="str">
        <f t="shared" si="3"/>
        <v>1</v>
      </c>
      <c r="H6" s="42" t="str">
        <f t="shared" si="4"/>
        <v>1</v>
      </c>
      <c r="I6" s="42" t="str">
        <f t="shared" si="5"/>
        <v>1</v>
      </c>
      <c r="K6" t="str">
        <f>HEX2BIN(MID($B$2,9,2),8)</f>
        <v>00010010</v>
      </c>
    </row>
    <row r="7" spans="1:11">
      <c r="A7">
        <f>CODE(A2)</f>
        <v>65</v>
      </c>
      <c r="C7" s="1">
        <v>3</v>
      </c>
      <c r="D7" s="42" t="str">
        <f t="shared" si="0"/>
        <v>0</v>
      </c>
      <c r="E7" s="42" t="str">
        <f t="shared" si="1"/>
        <v>1</v>
      </c>
      <c r="F7" s="42" t="str">
        <f t="shared" si="2"/>
        <v>0</v>
      </c>
      <c r="G7" s="42" t="str">
        <f t="shared" si="3"/>
        <v>0</v>
      </c>
      <c r="H7" s="42" t="str">
        <f t="shared" si="4"/>
        <v>0</v>
      </c>
      <c r="I7" s="42" t="str">
        <f t="shared" si="5"/>
        <v>1</v>
      </c>
      <c r="K7" t="str">
        <f>HEX2BIN(MID($B$2,11,2),8)</f>
        <v>11111100</v>
      </c>
    </row>
    <row r="8" spans="1:11">
      <c r="C8" s="1">
        <v>2</v>
      </c>
      <c r="D8" s="42" t="str">
        <f t="shared" si="0"/>
        <v>0</v>
      </c>
      <c r="E8" s="42" t="str">
        <f t="shared" si="1"/>
        <v>1</v>
      </c>
      <c r="F8" s="42" t="str">
        <f t="shared" si="2"/>
        <v>0</v>
      </c>
      <c r="G8" s="42" t="str">
        <f t="shared" si="3"/>
        <v>0</v>
      </c>
      <c r="H8" s="42" t="str">
        <f t="shared" si="4"/>
        <v>0</v>
      </c>
      <c r="I8" s="42" t="str">
        <f t="shared" si="5"/>
        <v>1</v>
      </c>
    </row>
    <row r="9" spans="1:11">
      <c r="C9" s="1">
        <v>1</v>
      </c>
      <c r="D9" s="42" t="str">
        <f t="shared" si="0"/>
        <v>0</v>
      </c>
      <c r="E9" s="42" t="str">
        <f t="shared" si="1"/>
        <v>1</v>
      </c>
      <c r="F9" s="42" t="str">
        <f t="shared" si="2"/>
        <v>0</v>
      </c>
      <c r="G9" s="42" t="str">
        <f t="shared" si="3"/>
        <v>0</v>
      </c>
      <c r="H9" s="42" t="str">
        <f t="shared" si="4"/>
        <v>0</v>
      </c>
      <c r="I9" s="42" t="str">
        <f t="shared" si="5"/>
        <v>1</v>
      </c>
    </row>
    <row r="16" spans="1:11">
      <c r="C16" s="1"/>
      <c r="D16" s="1"/>
      <c r="E16" s="1"/>
      <c r="F16" s="1"/>
      <c r="G16" s="1"/>
      <c r="H16" s="1"/>
      <c r="I16" s="1"/>
    </row>
    <row r="17" spans="3:9">
      <c r="C17" s="1"/>
      <c r="D17" s="42"/>
      <c r="E17" s="42"/>
      <c r="F17" s="42"/>
      <c r="G17" s="42"/>
      <c r="H17" s="42"/>
      <c r="I17" s="42"/>
    </row>
    <row r="18" spans="3:9">
      <c r="C18" s="1"/>
      <c r="D18" s="42"/>
      <c r="E18" s="42"/>
      <c r="F18" s="42"/>
      <c r="G18" s="42"/>
      <c r="H18" s="42"/>
      <c r="I18" s="42"/>
    </row>
    <row r="19" spans="3:9">
      <c r="C19" s="1"/>
      <c r="D19" s="42"/>
      <c r="E19" s="42"/>
      <c r="F19" s="42"/>
      <c r="G19" s="42"/>
      <c r="H19" s="42"/>
      <c r="I19" s="42"/>
    </row>
    <row r="20" spans="3:9">
      <c r="C20" s="1"/>
      <c r="D20" s="42"/>
      <c r="E20" s="42"/>
      <c r="F20" s="42"/>
      <c r="G20" s="42"/>
      <c r="H20" s="42"/>
      <c r="I20" s="42"/>
    </row>
    <row r="21" spans="3:9">
      <c r="C21" s="1"/>
      <c r="D21" s="42"/>
      <c r="E21" s="42"/>
      <c r="F21" s="42"/>
      <c r="G21" s="42"/>
      <c r="H21" s="42"/>
      <c r="I21" s="42"/>
    </row>
    <row r="22" spans="3:9">
      <c r="C22" s="1"/>
      <c r="D22" s="42"/>
      <c r="E22" s="42"/>
      <c r="F22" s="42"/>
      <c r="G22" s="42"/>
      <c r="H22" s="42"/>
      <c r="I22" s="42"/>
    </row>
    <row r="23" spans="3:9">
      <c r="C23" s="1"/>
      <c r="D23" s="42"/>
      <c r="E23" s="42"/>
      <c r="F23" s="42"/>
      <c r="G23" s="42"/>
      <c r="H23" s="42"/>
      <c r="I23" s="42"/>
    </row>
    <row r="24" spans="3:9">
      <c r="C24" s="1"/>
      <c r="D24" s="42"/>
      <c r="E24" s="42"/>
      <c r="F24" s="42"/>
      <c r="G24" s="42"/>
      <c r="H24" s="42"/>
      <c r="I24" s="42"/>
    </row>
  </sheetData>
  <conditionalFormatting sqref="D2:I9">
    <cfRule type="cellIs" dxfId="7" priority="3" operator="equal">
      <formula>$A$5</formula>
    </cfRule>
    <cfRule type="cellIs" dxfId="6" priority="4" operator="equal">
      <formula>$A$4</formula>
    </cfRule>
  </conditionalFormatting>
  <conditionalFormatting sqref="D17:I24">
    <cfRule type="cellIs" dxfId="5" priority="1" operator="equal">
      <formula>$A$5</formula>
    </cfRule>
    <cfRule type="cellIs" dxfId="4" priority="2" operator="equal">
      <formula>$A$4</formula>
    </cfRule>
  </conditionalFormatting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C79EB-77F7-4FB3-A023-8A6D42B53F89}">
  <dimension ref="B10:G19"/>
  <sheetViews>
    <sheetView workbookViewId="0">
      <selection activeCell="G20" sqref="G20"/>
    </sheetView>
  </sheetViews>
  <sheetFormatPr baseColWidth="10" defaultRowHeight="14.5"/>
  <sheetData>
    <row r="10" spans="2:7">
      <c r="B10">
        <v>252</v>
      </c>
      <c r="C10" t="str">
        <f>DEC2HEX(B10)</f>
        <v>FC</v>
      </c>
      <c r="D10" t="str">
        <f>HEX2BIN(C10,8)</f>
        <v>11111100</v>
      </c>
    </row>
    <row r="11" spans="2:7">
      <c r="B11">
        <v>127</v>
      </c>
      <c r="D11">
        <f>2^E11</f>
        <v>1</v>
      </c>
      <c r="E11">
        <v>0</v>
      </c>
      <c r="F11">
        <v>0</v>
      </c>
      <c r="G11">
        <f>F11*D11</f>
        <v>0</v>
      </c>
    </row>
    <row r="12" spans="2:7">
      <c r="B12">
        <v>63</v>
      </c>
      <c r="D12">
        <f t="shared" ref="D12:D18" si="0">2^E12</f>
        <v>2</v>
      </c>
      <c r="E12">
        <v>1</v>
      </c>
      <c r="F12">
        <v>0</v>
      </c>
      <c r="G12">
        <f t="shared" ref="G12:G18" si="1">F12*D12</f>
        <v>0</v>
      </c>
    </row>
    <row r="13" spans="2:7">
      <c r="B13">
        <v>31</v>
      </c>
      <c r="D13">
        <f t="shared" si="0"/>
        <v>4</v>
      </c>
      <c r="E13">
        <v>2</v>
      </c>
      <c r="F13">
        <v>1</v>
      </c>
      <c r="G13">
        <f t="shared" si="1"/>
        <v>4</v>
      </c>
    </row>
    <row r="14" spans="2:7">
      <c r="B14">
        <v>15</v>
      </c>
      <c r="D14">
        <f t="shared" si="0"/>
        <v>8</v>
      </c>
      <c r="E14">
        <v>3</v>
      </c>
      <c r="F14">
        <v>1</v>
      </c>
      <c r="G14">
        <f t="shared" si="1"/>
        <v>8</v>
      </c>
    </row>
    <row r="15" spans="2:7">
      <c r="B15">
        <v>7</v>
      </c>
      <c r="D15">
        <f>2^E15</f>
        <v>16</v>
      </c>
      <c r="E15">
        <v>4</v>
      </c>
      <c r="F15">
        <v>1</v>
      </c>
      <c r="G15">
        <f t="shared" si="1"/>
        <v>16</v>
      </c>
    </row>
    <row r="16" spans="2:7">
      <c r="B16">
        <v>3</v>
      </c>
      <c r="D16">
        <f t="shared" si="0"/>
        <v>32</v>
      </c>
      <c r="E16">
        <v>5</v>
      </c>
      <c r="F16">
        <v>1</v>
      </c>
      <c r="G16">
        <f t="shared" si="1"/>
        <v>32</v>
      </c>
    </row>
    <row r="17" spans="2:7">
      <c r="B17">
        <v>1</v>
      </c>
      <c r="D17">
        <f t="shared" si="0"/>
        <v>64</v>
      </c>
      <c r="E17">
        <v>6</v>
      </c>
      <c r="F17">
        <v>1</v>
      </c>
      <c r="G17">
        <f t="shared" si="1"/>
        <v>64</v>
      </c>
    </row>
    <row r="18" spans="2:7">
      <c r="D18">
        <f t="shared" si="0"/>
        <v>128</v>
      </c>
      <c r="E18">
        <v>7</v>
      </c>
      <c r="F18">
        <v>1</v>
      </c>
      <c r="G18">
        <f t="shared" si="1"/>
        <v>128</v>
      </c>
    </row>
    <row r="19" spans="2:7">
      <c r="B19">
        <f>SUM(B11:B18)</f>
        <v>247</v>
      </c>
      <c r="G19">
        <f>SUM(G11:G18)</f>
        <v>252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E6EFA-0E4E-495B-AE8C-A6BBAF3B2969}">
  <dimension ref="A1:J98"/>
  <sheetViews>
    <sheetView tabSelected="1" workbookViewId="0">
      <selection activeCell="C1" sqref="C1"/>
    </sheetView>
  </sheetViews>
  <sheetFormatPr baseColWidth="10" defaultRowHeight="14.5"/>
  <cols>
    <col min="1" max="1" width="7.1796875" bestFit="1" customWidth="1"/>
    <col min="2" max="2" width="7.1796875" customWidth="1"/>
    <col min="3" max="3" width="32.453125" bestFit="1" customWidth="1"/>
    <col min="4" max="4" width="28.54296875" bestFit="1" customWidth="1"/>
    <col min="5" max="5" width="12.81640625" bestFit="1" customWidth="1"/>
    <col min="6" max="6" width="5.54296875" bestFit="1" customWidth="1"/>
    <col min="7" max="12" width="8.81640625" bestFit="1" customWidth="1"/>
  </cols>
  <sheetData>
    <row r="1" spans="1:10">
      <c r="C1" s="41" t="s">
        <v>83</v>
      </c>
      <c r="G1" t="s">
        <v>0</v>
      </c>
      <c r="H1" t="s">
        <v>1</v>
      </c>
    </row>
    <row r="2" spans="1:10">
      <c r="A2">
        <v>32</v>
      </c>
      <c r="G2">
        <v>4</v>
      </c>
      <c r="H2">
        <v>8</v>
      </c>
    </row>
    <row r="3" spans="1:10">
      <c r="F3" t="s">
        <v>85</v>
      </c>
      <c r="G3">
        <v>1</v>
      </c>
      <c r="H3">
        <v>2</v>
      </c>
      <c r="I3">
        <v>3</v>
      </c>
      <c r="J3">
        <v>4</v>
      </c>
    </row>
    <row r="4" spans="1:10">
      <c r="C4" t="str">
        <f>"FONT ={32:""00000000"","</f>
        <v>FONT ={32:"00000000",</v>
      </c>
      <c r="F4" t="s">
        <v>74</v>
      </c>
      <c r="G4">
        <v>0</v>
      </c>
      <c r="H4">
        <v>2</v>
      </c>
      <c r="I4">
        <v>4</v>
      </c>
      <c r="J4">
        <v>6</v>
      </c>
    </row>
    <row r="5" spans="1:10">
      <c r="A5" t="str">
        <f>CHAR(A2+ROW($A$2)-1)</f>
        <v>!</v>
      </c>
      <c r="B5">
        <f>CODE(A5)</f>
        <v>33</v>
      </c>
      <c r="C5" t="str">
        <f>CODE(A5)&amp;":"""&amp;E5&amp;""","</f>
        <v>33:"be000000",</v>
      </c>
      <c r="D5" t="s">
        <v>232</v>
      </c>
      <c r="E5" t="str">
        <f>SUBSTITUTE(SUBSTITUTE(D5,"0x",""),", ","")</f>
        <v>be000000</v>
      </c>
    </row>
    <row r="6" spans="1:10">
      <c r="A6" t="str">
        <f>CHAR(CODE(A5)+1)</f>
        <v>"</v>
      </c>
      <c r="B6">
        <f t="shared" ref="B6:B69" si="0">CODE(A6)</f>
        <v>34</v>
      </c>
      <c r="C6" t="str">
        <f t="shared" ref="C6:C69" si="1">CODE(A6)&amp;":"""&amp;E6&amp;""","</f>
        <v>34:"06000600",</v>
      </c>
      <c r="D6" t="s">
        <v>231</v>
      </c>
      <c r="E6" t="str">
        <f>SUBSTITUTE(SUBSTITUTE(D6,"0x",""),", ","")</f>
        <v>06000600</v>
      </c>
    </row>
    <row r="7" spans="1:10" ht="14.5" customHeight="1">
      <c r="A7" t="str">
        <f t="shared" ref="A7:A69" si="2">CHAR(CODE(A6)+1)</f>
        <v>#</v>
      </c>
      <c r="B7">
        <f t="shared" si="0"/>
        <v>35</v>
      </c>
      <c r="C7" t="str">
        <f t="shared" si="1"/>
        <v>35:"44fefe44",</v>
      </c>
      <c r="D7" t="s">
        <v>230</v>
      </c>
      <c r="E7" t="str">
        <f>SUBSTITUTE(SUBSTITUTE(D7,"0x",""),", ","")</f>
        <v>44fefe44</v>
      </c>
    </row>
    <row r="8" spans="1:10">
      <c r="A8" t="str">
        <f t="shared" si="2"/>
        <v>$</v>
      </c>
      <c r="B8">
        <f t="shared" si="0"/>
        <v>36</v>
      </c>
      <c r="C8" t="str">
        <f t="shared" si="1"/>
        <v>36:"8854fe24",</v>
      </c>
      <c r="D8" t="s">
        <v>229</v>
      </c>
      <c r="E8" t="str">
        <f t="shared" ref="E8:E71" si="3">SUBSTITUTE(SUBSTITUTE(D8,"0x",""),", ","")</f>
        <v>8854fe24</v>
      </c>
    </row>
    <row r="9" spans="1:10">
      <c r="A9" t="str">
        <f t="shared" si="2"/>
        <v>%</v>
      </c>
      <c r="B9">
        <f t="shared" si="0"/>
        <v>37</v>
      </c>
      <c r="C9" t="str">
        <f t="shared" si="1"/>
        <v>37:"4626d0c8",</v>
      </c>
      <c r="D9" t="s">
        <v>228</v>
      </c>
      <c r="E9" t="str">
        <f t="shared" si="3"/>
        <v>4626d0c8</v>
      </c>
    </row>
    <row r="10" spans="1:10">
      <c r="A10" t="str">
        <f t="shared" si="2"/>
        <v>&amp;</v>
      </c>
      <c r="B10">
        <f t="shared" si="0"/>
        <v>38</v>
      </c>
      <c r="C10" t="str">
        <f t="shared" si="1"/>
        <v>38:"4cb2922c",</v>
      </c>
      <c r="D10" t="s">
        <v>227</v>
      </c>
      <c r="E10" t="str">
        <f t="shared" si="3"/>
        <v>4cb2922c</v>
      </c>
    </row>
    <row r="11" spans="1:10">
      <c r="A11" t="str">
        <f t="shared" si="2"/>
        <v>'</v>
      </c>
      <c r="B11">
        <f t="shared" si="0"/>
        <v>39</v>
      </c>
      <c r="C11" t="str">
        <f t="shared" si="1"/>
        <v>39:"06000000",</v>
      </c>
      <c r="D11" t="s">
        <v>226</v>
      </c>
      <c r="E11" t="str">
        <f t="shared" si="3"/>
        <v>06000000</v>
      </c>
    </row>
    <row r="12" spans="1:10">
      <c r="A12" t="str">
        <f t="shared" si="2"/>
        <v>(</v>
      </c>
      <c r="B12">
        <f t="shared" si="0"/>
        <v>40</v>
      </c>
      <c r="C12" t="str">
        <f t="shared" si="1"/>
        <v>40:"7c820000",</v>
      </c>
      <c r="D12" t="s">
        <v>225</v>
      </c>
      <c r="E12" t="str">
        <f t="shared" si="3"/>
        <v>7c820000</v>
      </c>
    </row>
    <row r="13" spans="1:10">
      <c r="A13" t="str">
        <f t="shared" si="2"/>
        <v>)</v>
      </c>
      <c r="B13">
        <f t="shared" si="0"/>
        <v>41</v>
      </c>
      <c r="C13" t="str">
        <f t="shared" si="1"/>
        <v>41:"827c0000",</v>
      </c>
      <c r="D13" t="s">
        <v>224</v>
      </c>
      <c r="E13" t="str">
        <f t="shared" si="3"/>
        <v>827c0000</v>
      </c>
    </row>
    <row r="14" spans="1:10">
      <c r="A14" t="str">
        <f t="shared" si="2"/>
        <v>*</v>
      </c>
      <c r="B14">
        <f t="shared" si="0"/>
        <v>42</v>
      </c>
      <c r="C14" t="str">
        <f t="shared" si="1"/>
        <v>42:"a86030a8",</v>
      </c>
      <c r="D14" t="s">
        <v>223</v>
      </c>
      <c r="E14" t="str">
        <f t="shared" si="3"/>
        <v>a86030a8</v>
      </c>
    </row>
    <row r="15" spans="1:10">
      <c r="A15" t="str">
        <f t="shared" si="2"/>
        <v>+</v>
      </c>
      <c r="B15">
        <f t="shared" si="0"/>
        <v>43</v>
      </c>
      <c r="C15" t="str">
        <f t="shared" si="1"/>
        <v>43:"20702000",</v>
      </c>
      <c r="D15" t="s">
        <v>222</v>
      </c>
      <c r="E15" t="str">
        <f t="shared" si="3"/>
        <v>20702000</v>
      </c>
    </row>
    <row r="16" spans="1:10">
      <c r="A16" t="str">
        <f t="shared" si="2"/>
        <v>,</v>
      </c>
      <c r="B16">
        <f t="shared" si="0"/>
        <v>44</v>
      </c>
      <c r="C16" t="str">
        <f t="shared" si="1"/>
        <v>44:"80400000",</v>
      </c>
      <c r="D16" t="s">
        <v>221</v>
      </c>
      <c r="E16" t="str">
        <f t="shared" si="3"/>
        <v>80400000</v>
      </c>
    </row>
    <row r="17" spans="1:5">
      <c r="A17" t="str">
        <f t="shared" si="2"/>
        <v>-</v>
      </c>
      <c r="B17">
        <f t="shared" si="0"/>
        <v>45</v>
      </c>
      <c r="C17" t="str">
        <f t="shared" si="1"/>
        <v>45:"20202000",</v>
      </c>
      <c r="D17" t="s">
        <v>220</v>
      </c>
      <c r="E17" t="str">
        <f t="shared" si="3"/>
        <v>20202000</v>
      </c>
    </row>
    <row r="18" spans="1:5">
      <c r="A18" t="str">
        <f t="shared" si="2"/>
        <v>.</v>
      </c>
      <c r="B18">
        <f t="shared" si="0"/>
        <v>46</v>
      </c>
      <c r="C18" t="str">
        <f t="shared" si="1"/>
        <v>46:"80000000",</v>
      </c>
      <c r="D18" t="s">
        <v>219</v>
      </c>
      <c r="E18" t="str">
        <f t="shared" si="3"/>
        <v>80000000</v>
      </c>
    </row>
    <row r="19" spans="1:5">
      <c r="A19" t="str">
        <f t="shared" si="2"/>
        <v>/</v>
      </c>
      <c r="B19">
        <f t="shared" si="0"/>
        <v>47</v>
      </c>
      <c r="C19" t="str">
        <f t="shared" si="1"/>
        <v>47:"c0300806",</v>
      </c>
      <c r="D19" t="s">
        <v>218</v>
      </c>
      <c r="E19" t="str">
        <f t="shared" si="3"/>
        <v>c0300806</v>
      </c>
    </row>
    <row r="20" spans="1:5">
      <c r="A20" t="str">
        <f t="shared" si="2"/>
        <v>0</v>
      </c>
      <c r="B20">
        <f t="shared" si="0"/>
        <v>48</v>
      </c>
      <c r="C20" t="str">
        <f t="shared" si="1"/>
        <v>48:"7c8a927c",</v>
      </c>
      <c r="D20" t="s">
        <v>200</v>
      </c>
      <c r="E20" t="str">
        <f t="shared" si="3"/>
        <v>7c8a927c</v>
      </c>
    </row>
    <row r="21" spans="1:5">
      <c r="A21" t="str">
        <f t="shared" si="2"/>
        <v>1</v>
      </c>
      <c r="B21">
        <f t="shared" si="0"/>
        <v>49</v>
      </c>
      <c r="C21" t="str">
        <f t="shared" si="1"/>
        <v>49:"8884fe80",</v>
      </c>
      <c r="D21" t="s">
        <v>201</v>
      </c>
      <c r="E21" t="str">
        <f t="shared" si="3"/>
        <v>8884fe80</v>
      </c>
    </row>
    <row r="22" spans="1:5">
      <c r="A22" t="str">
        <f t="shared" si="2"/>
        <v>2</v>
      </c>
      <c r="B22">
        <f t="shared" si="0"/>
        <v>50</v>
      </c>
      <c r="C22" t="str">
        <f t="shared" si="1"/>
        <v>50:"c4a2928c",</v>
      </c>
      <c r="D22" t="s">
        <v>202</v>
      </c>
      <c r="E22" t="str">
        <f t="shared" si="3"/>
        <v>c4a2928c</v>
      </c>
    </row>
    <row r="23" spans="1:5">
      <c r="A23" t="str">
        <f t="shared" si="2"/>
        <v>3</v>
      </c>
      <c r="B23">
        <f t="shared" si="0"/>
        <v>51</v>
      </c>
      <c r="C23" t="str">
        <f t="shared" si="1"/>
        <v>51:"4482926c",</v>
      </c>
      <c r="D23" t="s">
        <v>203</v>
      </c>
      <c r="E23" t="str">
        <f t="shared" si="3"/>
        <v>4482926c</v>
      </c>
    </row>
    <row r="24" spans="1:5">
      <c r="A24" t="str">
        <f t="shared" si="2"/>
        <v>4</v>
      </c>
      <c r="B24">
        <f t="shared" si="0"/>
        <v>52</v>
      </c>
      <c r="C24" t="str">
        <f t="shared" si="1"/>
        <v>52:"1814fe10",</v>
      </c>
      <c r="D24" t="s">
        <v>204</v>
      </c>
      <c r="E24" t="str">
        <f t="shared" si="3"/>
        <v>1814fe10</v>
      </c>
    </row>
    <row r="25" spans="1:5">
      <c r="A25" t="str">
        <f t="shared" si="2"/>
        <v>5</v>
      </c>
      <c r="B25">
        <f t="shared" si="0"/>
        <v>53</v>
      </c>
      <c r="C25" t="str">
        <f t="shared" si="1"/>
        <v>53:"8e929262",</v>
      </c>
      <c r="D25" t="s">
        <v>205</v>
      </c>
      <c r="E25" t="str">
        <f t="shared" si="3"/>
        <v>8e929262</v>
      </c>
    </row>
    <row r="26" spans="1:5">
      <c r="A26" t="str">
        <f t="shared" si="2"/>
        <v>6</v>
      </c>
      <c r="B26">
        <f t="shared" si="0"/>
        <v>54</v>
      </c>
      <c r="C26" t="str">
        <f t="shared" si="1"/>
        <v>54:"7c929262",</v>
      </c>
      <c r="D26" t="s">
        <v>206</v>
      </c>
      <c r="E26" t="str">
        <f t="shared" si="3"/>
        <v>7c929262</v>
      </c>
    </row>
    <row r="27" spans="1:5">
      <c r="A27" t="str">
        <f t="shared" si="2"/>
        <v>7</v>
      </c>
      <c r="B27">
        <f t="shared" si="0"/>
        <v>55</v>
      </c>
      <c r="C27" t="str">
        <f t="shared" si="1"/>
        <v>55:"c222120e",</v>
      </c>
      <c r="D27" t="s">
        <v>207</v>
      </c>
      <c r="E27" t="str">
        <f t="shared" si="3"/>
        <v>c222120e</v>
      </c>
    </row>
    <row r="28" spans="1:5">
      <c r="A28" t="str">
        <f t="shared" si="2"/>
        <v>8</v>
      </c>
      <c r="B28">
        <f t="shared" si="0"/>
        <v>56</v>
      </c>
      <c r="C28" t="str">
        <f t="shared" si="1"/>
        <v>56:"6c92926c",</v>
      </c>
      <c r="D28" t="s">
        <v>209</v>
      </c>
      <c r="E28" t="str">
        <f t="shared" si="3"/>
        <v>6c92926c</v>
      </c>
    </row>
    <row r="29" spans="1:5">
      <c r="A29" t="str">
        <f t="shared" si="2"/>
        <v>9</v>
      </c>
      <c r="B29">
        <f t="shared" si="0"/>
        <v>57</v>
      </c>
      <c r="C29" t="str">
        <f t="shared" si="1"/>
        <v>57:"4c92926c",</v>
      </c>
      <c r="D29" t="s">
        <v>210</v>
      </c>
      <c r="E29" t="str">
        <f t="shared" si="3"/>
        <v>4c92926c</v>
      </c>
    </row>
    <row r="30" spans="1:5">
      <c r="A30" t="str">
        <f t="shared" si="2"/>
        <v>:</v>
      </c>
      <c r="B30">
        <f t="shared" si="0"/>
        <v>58</v>
      </c>
      <c r="C30" t="str">
        <f t="shared" si="1"/>
        <v>58:"50000000",</v>
      </c>
      <c r="D30" t="s">
        <v>212</v>
      </c>
      <c r="E30" t="str">
        <f t="shared" si="3"/>
        <v>50000000</v>
      </c>
    </row>
    <row r="31" spans="1:5">
      <c r="A31" t="str">
        <f>CHAR(CODE(A30)+1)</f>
        <v>;</v>
      </c>
      <c r="B31">
        <f t="shared" si="0"/>
        <v>59</v>
      </c>
      <c r="C31" t="str">
        <f t="shared" si="1"/>
        <v>59:"80500000",</v>
      </c>
      <c r="D31" t="s">
        <v>211</v>
      </c>
      <c r="E31" t="str">
        <f t="shared" si="3"/>
        <v>80500000</v>
      </c>
    </row>
    <row r="32" spans="1:5">
      <c r="A32" t="str">
        <f t="shared" si="2"/>
        <v>&lt;</v>
      </c>
      <c r="B32">
        <f t="shared" si="0"/>
        <v>60</v>
      </c>
      <c r="C32" t="str">
        <f t="shared" si="1"/>
        <v>60:"20508800",</v>
      </c>
      <c r="D32" t="s">
        <v>213</v>
      </c>
      <c r="E32" t="str">
        <f t="shared" si="3"/>
        <v>20508800</v>
      </c>
    </row>
    <row r="33" spans="1:5">
      <c r="A33" t="str">
        <f t="shared" si="2"/>
        <v>=</v>
      </c>
      <c r="B33">
        <f t="shared" si="0"/>
        <v>61</v>
      </c>
      <c r="C33" t="str">
        <f t="shared" si="1"/>
        <v>61:"50505000",</v>
      </c>
      <c r="D33" t="s">
        <v>215</v>
      </c>
      <c r="E33" t="str">
        <f t="shared" si="3"/>
        <v>50505000</v>
      </c>
    </row>
    <row r="34" spans="1:5">
      <c r="A34" t="str">
        <f t="shared" si="2"/>
        <v>&gt;</v>
      </c>
      <c r="B34">
        <f t="shared" si="0"/>
        <v>62</v>
      </c>
      <c r="C34" t="str">
        <f t="shared" si="1"/>
        <v>62:"88502000",</v>
      </c>
      <c r="D34" t="s">
        <v>214</v>
      </c>
      <c r="E34" t="str">
        <f t="shared" si="3"/>
        <v>88502000</v>
      </c>
    </row>
    <row r="35" spans="1:5">
      <c r="A35" t="str">
        <f>CHAR(CODE(A34)+1)</f>
        <v>?</v>
      </c>
      <c r="B35">
        <f t="shared" si="0"/>
        <v>63</v>
      </c>
      <c r="C35" t="str">
        <f t="shared" si="1"/>
        <v>63:"04a2120c",</v>
      </c>
      <c r="D35" t="s">
        <v>216</v>
      </c>
      <c r="E35" t="str">
        <f t="shared" si="3"/>
        <v>04a2120c</v>
      </c>
    </row>
    <row r="36" spans="1:5">
      <c r="A36" t="str">
        <f t="shared" si="2"/>
        <v>@</v>
      </c>
      <c r="B36">
        <f t="shared" si="0"/>
        <v>64</v>
      </c>
      <c r="C36" t="str">
        <f t="shared" si="1"/>
        <v>64:"7c829a5c",</v>
      </c>
      <c r="D36" t="s">
        <v>217</v>
      </c>
      <c r="E36" t="str">
        <f t="shared" si="3"/>
        <v>7c829a5c</v>
      </c>
    </row>
    <row r="37" spans="1:5">
      <c r="A37" t="str">
        <f t="shared" si="2"/>
        <v>A</v>
      </c>
      <c r="B37">
        <f t="shared" si="0"/>
        <v>65</v>
      </c>
      <c r="C37" t="str">
        <f t="shared" si="1"/>
        <v>65:"fc1212fc",</v>
      </c>
      <c r="D37" t="s">
        <v>140</v>
      </c>
      <c r="E37" t="str">
        <f t="shared" si="3"/>
        <v>fc1212fc</v>
      </c>
    </row>
    <row r="38" spans="1:5">
      <c r="A38" t="str">
        <f t="shared" si="2"/>
        <v>B</v>
      </c>
      <c r="B38">
        <f t="shared" si="0"/>
        <v>66</v>
      </c>
      <c r="C38" t="str">
        <f t="shared" si="1"/>
        <v>66:"fe92926c",</v>
      </c>
      <c r="D38" t="s">
        <v>141</v>
      </c>
      <c r="E38" t="str">
        <f t="shared" si="3"/>
        <v>fe92926c</v>
      </c>
    </row>
    <row r="39" spans="1:5">
      <c r="A39" t="str">
        <f>CHAR(CODE(A38)+1)</f>
        <v>C</v>
      </c>
      <c r="B39">
        <f t="shared" si="0"/>
        <v>67</v>
      </c>
      <c r="C39" t="str">
        <f t="shared" si="1"/>
        <v>67:"7c828244",</v>
      </c>
      <c r="D39" t="s">
        <v>142</v>
      </c>
      <c r="E39" t="str">
        <f t="shared" si="3"/>
        <v>7c828244</v>
      </c>
    </row>
    <row r="40" spans="1:5">
      <c r="A40" t="str">
        <f t="shared" si="2"/>
        <v>D</v>
      </c>
      <c r="B40">
        <f t="shared" si="0"/>
        <v>68</v>
      </c>
      <c r="C40" t="str">
        <f t="shared" si="1"/>
        <v>68:"fe82827c",</v>
      </c>
      <c r="D40" t="s">
        <v>143</v>
      </c>
      <c r="E40" t="str">
        <f t="shared" si="3"/>
        <v>fe82827c</v>
      </c>
    </row>
    <row r="41" spans="1:5">
      <c r="A41" t="str">
        <f t="shared" si="2"/>
        <v>E</v>
      </c>
      <c r="B41">
        <f t="shared" si="0"/>
        <v>69</v>
      </c>
      <c r="C41" t="str">
        <f t="shared" si="1"/>
        <v>69:"fe929282",</v>
      </c>
      <c r="D41" t="s">
        <v>144</v>
      </c>
      <c r="E41" t="str">
        <f t="shared" si="3"/>
        <v>fe929282</v>
      </c>
    </row>
    <row r="42" spans="1:5">
      <c r="A42" t="str">
        <f t="shared" si="2"/>
        <v>F</v>
      </c>
      <c r="B42">
        <f t="shared" si="0"/>
        <v>70</v>
      </c>
      <c r="C42" t="str">
        <f t="shared" si="1"/>
        <v>70:"fe121202",</v>
      </c>
      <c r="D42" t="s">
        <v>145</v>
      </c>
      <c r="E42" t="str">
        <f t="shared" si="3"/>
        <v>fe121202</v>
      </c>
    </row>
    <row r="43" spans="1:5">
      <c r="A43" t="str">
        <f t="shared" si="2"/>
        <v>G</v>
      </c>
      <c r="B43">
        <f t="shared" si="0"/>
        <v>71</v>
      </c>
      <c r="C43" t="str">
        <f t="shared" si="1"/>
        <v>71:"7c829274",</v>
      </c>
      <c r="D43" t="s">
        <v>146</v>
      </c>
      <c r="E43" t="str">
        <f t="shared" si="3"/>
        <v>7c829274</v>
      </c>
    </row>
    <row r="44" spans="1:5">
      <c r="A44" t="str">
        <f t="shared" si="2"/>
        <v>H</v>
      </c>
      <c r="B44">
        <f t="shared" si="0"/>
        <v>72</v>
      </c>
      <c r="C44" t="str">
        <f t="shared" si="1"/>
        <v>72:"fe1010fe",</v>
      </c>
      <c r="D44" t="s">
        <v>147</v>
      </c>
      <c r="E44" t="str">
        <f t="shared" si="3"/>
        <v>fe1010fe</v>
      </c>
    </row>
    <row r="45" spans="1:5">
      <c r="A45" t="str">
        <f t="shared" si="2"/>
        <v>I</v>
      </c>
      <c r="B45">
        <f t="shared" si="0"/>
        <v>73</v>
      </c>
      <c r="C45" t="str">
        <f t="shared" si="1"/>
        <v>73:"fe000000",</v>
      </c>
      <c r="D45" t="s">
        <v>148</v>
      </c>
      <c r="E45" t="str">
        <f t="shared" si="3"/>
        <v>fe000000</v>
      </c>
    </row>
    <row r="46" spans="1:5">
      <c r="A46" t="str">
        <f t="shared" si="2"/>
        <v>J</v>
      </c>
      <c r="B46">
        <f t="shared" si="0"/>
        <v>74</v>
      </c>
      <c r="C46" t="str">
        <f t="shared" si="1"/>
        <v>74:"4282827e",</v>
      </c>
      <c r="D46" t="s">
        <v>149</v>
      </c>
      <c r="E46" t="str">
        <f t="shared" si="3"/>
        <v>4282827e</v>
      </c>
    </row>
    <row r="47" spans="1:5">
      <c r="A47" t="str">
        <f t="shared" si="2"/>
        <v>K</v>
      </c>
      <c r="B47">
        <f t="shared" si="0"/>
        <v>75</v>
      </c>
      <c r="C47" t="str">
        <f t="shared" si="1"/>
        <v>75:"fe1028c6",</v>
      </c>
      <c r="D47" t="s">
        <v>150</v>
      </c>
      <c r="E47" t="str">
        <f t="shared" si="3"/>
        <v>fe1028c6</v>
      </c>
    </row>
    <row r="48" spans="1:5">
      <c r="A48" t="str">
        <f>CHAR(CODE(A47)+1)</f>
        <v>L</v>
      </c>
      <c r="B48">
        <f t="shared" si="0"/>
        <v>76</v>
      </c>
      <c r="C48" t="str">
        <f t="shared" si="1"/>
        <v>76:"fe808080",</v>
      </c>
      <c r="D48" t="s">
        <v>151</v>
      </c>
      <c r="E48" t="str">
        <f t="shared" si="3"/>
        <v>fe808080</v>
      </c>
    </row>
    <row r="49" spans="1:5">
      <c r="A49" t="str">
        <f t="shared" si="2"/>
        <v>M</v>
      </c>
      <c r="B49">
        <f t="shared" si="0"/>
        <v>77</v>
      </c>
      <c r="C49" t="str">
        <f t="shared" si="1"/>
        <v>77:"fe0404fe",</v>
      </c>
      <c r="D49" t="s">
        <v>152</v>
      </c>
      <c r="E49" t="str">
        <f t="shared" si="3"/>
        <v>fe0404fe</v>
      </c>
    </row>
    <row r="50" spans="1:5">
      <c r="A50" t="str">
        <f t="shared" si="2"/>
        <v>N</v>
      </c>
      <c r="B50">
        <f t="shared" si="0"/>
        <v>78</v>
      </c>
      <c r="C50" t="str">
        <f t="shared" si="1"/>
        <v>78:"fe0810fe",</v>
      </c>
      <c r="D50" t="s">
        <v>153</v>
      </c>
      <c r="E50" t="str">
        <f t="shared" si="3"/>
        <v>fe0810fe</v>
      </c>
    </row>
    <row r="51" spans="1:5">
      <c r="A51" t="str">
        <f t="shared" si="2"/>
        <v>O</v>
      </c>
      <c r="B51">
        <f t="shared" si="0"/>
        <v>79</v>
      </c>
      <c r="C51" t="str">
        <f t="shared" si="1"/>
        <v>79:"7c82827c",</v>
      </c>
      <c r="D51" t="s">
        <v>154</v>
      </c>
      <c r="E51" t="str">
        <f t="shared" si="3"/>
        <v>7c82827c</v>
      </c>
    </row>
    <row r="52" spans="1:5">
      <c r="A52" t="str">
        <f t="shared" si="2"/>
        <v>P</v>
      </c>
      <c r="B52">
        <f t="shared" si="0"/>
        <v>80</v>
      </c>
      <c r="C52" t="str">
        <f t="shared" si="1"/>
        <v>80:"fc12120c",</v>
      </c>
      <c r="D52" t="s">
        <v>155</v>
      </c>
      <c r="E52" t="str">
        <f t="shared" si="3"/>
        <v>fc12120c</v>
      </c>
    </row>
    <row r="53" spans="1:5">
      <c r="A53" t="str">
        <f t="shared" si="2"/>
        <v>Q</v>
      </c>
      <c r="B53">
        <f t="shared" si="0"/>
        <v>81</v>
      </c>
      <c r="C53" t="str">
        <f t="shared" si="1"/>
        <v>81:"3c42c2bc",</v>
      </c>
      <c r="D53" t="s">
        <v>156</v>
      </c>
      <c r="E53" t="str">
        <f t="shared" si="3"/>
        <v>3c42c2bc</v>
      </c>
    </row>
    <row r="54" spans="1:5">
      <c r="A54" t="str">
        <f t="shared" si="2"/>
        <v>R</v>
      </c>
      <c r="B54">
        <f t="shared" si="0"/>
        <v>82</v>
      </c>
      <c r="C54" t="str">
        <f t="shared" si="1"/>
        <v>82:"fc32528c",</v>
      </c>
      <c r="D54" t="s">
        <v>157</v>
      </c>
      <c r="E54" t="str">
        <f t="shared" si="3"/>
        <v>fc32528c</v>
      </c>
    </row>
    <row r="55" spans="1:5">
      <c r="A55" t="str">
        <f t="shared" si="2"/>
        <v>S</v>
      </c>
      <c r="B55">
        <f t="shared" si="0"/>
        <v>83</v>
      </c>
      <c r="C55" t="str">
        <f t="shared" si="1"/>
        <v>83:"8c929262",</v>
      </c>
      <c r="D55" t="s">
        <v>158</v>
      </c>
      <c r="E55" t="str">
        <f t="shared" si="3"/>
        <v>8c929262</v>
      </c>
    </row>
    <row r="56" spans="1:5">
      <c r="A56" t="str">
        <f>CHAR(CODE(A55)+1)</f>
        <v>T</v>
      </c>
      <c r="B56">
        <f t="shared" si="0"/>
        <v>84</v>
      </c>
      <c r="C56" t="str">
        <f t="shared" si="1"/>
        <v>84:"02fe0200",</v>
      </c>
      <c r="D56" t="s">
        <v>159</v>
      </c>
      <c r="E56" t="str">
        <f t="shared" si="3"/>
        <v>02fe0200</v>
      </c>
    </row>
    <row r="57" spans="1:5">
      <c r="A57" t="str">
        <f t="shared" si="2"/>
        <v>U</v>
      </c>
      <c r="B57">
        <f t="shared" si="0"/>
        <v>85</v>
      </c>
      <c r="C57" t="str">
        <f t="shared" si="1"/>
        <v>85:"7e80807e",</v>
      </c>
      <c r="D57" t="s">
        <v>160</v>
      </c>
      <c r="E57" t="str">
        <f t="shared" si="3"/>
        <v>7e80807e</v>
      </c>
    </row>
    <row r="58" spans="1:5">
      <c r="A58" t="str">
        <f t="shared" si="2"/>
        <v>V</v>
      </c>
      <c r="B58">
        <f t="shared" si="0"/>
        <v>86</v>
      </c>
      <c r="C58" t="str">
        <f t="shared" si="1"/>
        <v>86:"7e80403e",</v>
      </c>
      <c r="D58" t="s">
        <v>161</v>
      </c>
      <c r="E58" t="str">
        <f t="shared" si="3"/>
        <v>7e80403e</v>
      </c>
    </row>
    <row r="59" spans="1:5">
      <c r="A59" t="str">
        <f t="shared" si="2"/>
        <v>W</v>
      </c>
      <c r="B59">
        <f t="shared" si="0"/>
        <v>87</v>
      </c>
      <c r="C59" t="str">
        <f t="shared" si="1"/>
        <v>87:"fe4040fe",</v>
      </c>
      <c r="D59" t="s">
        <v>162</v>
      </c>
      <c r="E59" t="str">
        <f t="shared" si="3"/>
        <v>fe4040fe</v>
      </c>
    </row>
    <row r="60" spans="1:5">
      <c r="A60" t="str">
        <f t="shared" si="2"/>
        <v>X</v>
      </c>
      <c r="B60">
        <f t="shared" si="0"/>
        <v>88</v>
      </c>
      <c r="C60" t="str">
        <f t="shared" si="1"/>
        <v>88:"ee1010ee",</v>
      </c>
      <c r="D60" t="s">
        <v>163</v>
      </c>
      <c r="E60" t="str">
        <f t="shared" si="3"/>
        <v>ee1010ee</v>
      </c>
    </row>
    <row r="61" spans="1:5">
      <c r="A61" t="str">
        <f t="shared" si="2"/>
        <v>Y</v>
      </c>
      <c r="B61">
        <f t="shared" si="0"/>
        <v>89</v>
      </c>
      <c r="C61" t="str">
        <f t="shared" si="1"/>
        <v>89:"0e1010fe",</v>
      </c>
      <c r="D61" t="s">
        <v>164</v>
      </c>
      <c r="E61" t="str">
        <f t="shared" si="3"/>
        <v>0e1010fe</v>
      </c>
    </row>
    <row r="62" spans="1:5">
      <c r="A62" t="str">
        <f t="shared" si="2"/>
        <v>Z</v>
      </c>
      <c r="B62">
        <f t="shared" si="0"/>
        <v>90</v>
      </c>
      <c r="C62" t="str">
        <f t="shared" si="1"/>
        <v>90:"e2928a86",</v>
      </c>
      <c r="D62" t="s">
        <v>165</v>
      </c>
      <c r="E62" t="str">
        <f t="shared" si="3"/>
        <v>e2928a86</v>
      </c>
    </row>
    <row r="63" spans="1:5">
      <c r="A63" t="str">
        <f t="shared" si="2"/>
        <v>[</v>
      </c>
      <c r="B63">
        <f t="shared" si="0"/>
        <v>91</v>
      </c>
      <c r="C63" t="str">
        <f t="shared" si="1"/>
        <v>91:"fe820000",</v>
      </c>
      <c r="D63" t="s">
        <v>166</v>
      </c>
      <c r="E63" t="str">
        <f t="shared" si="3"/>
        <v>fe820000</v>
      </c>
    </row>
    <row r="64" spans="1:5">
      <c r="A64" t="str">
        <f t="shared" si="2"/>
        <v>\</v>
      </c>
      <c r="B64">
        <f t="shared" si="0"/>
        <v>92</v>
      </c>
      <c r="C64" t="str">
        <f t="shared" si="1"/>
        <v>92:"06186080",</v>
      </c>
      <c r="D64" t="s">
        <v>167</v>
      </c>
      <c r="E64" t="str">
        <f t="shared" si="3"/>
        <v>06186080</v>
      </c>
    </row>
    <row r="65" spans="1:5">
      <c r="A65" t="str">
        <f t="shared" si="2"/>
        <v>]</v>
      </c>
      <c r="B65">
        <f t="shared" si="0"/>
        <v>93</v>
      </c>
      <c r="C65" t="str">
        <f t="shared" si="1"/>
        <v>93:"82fe0000",</v>
      </c>
      <c r="D65" t="s">
        <v>168</v>
      </c>
      <c r="E65" t="str">
        <f t="shared" si="3"/>
        <v>82fe0000</v>
      </c>
    </row>
    <row r="66" spans="1:5">
      <c r="A66" t="str">
        <f t="shared" si="2"/>
        <v>^</v>
      </c>
      <c r="B66">
        <f t="shared" si="0"/>
        <v>94</v>
      </c>
      <c r="C66" t="str">
        <f t="shared" si="1"/>
        <v>94:"0c020c00",</v>
      </c>
      <c r="D66" t="s">
        <v>169</v>
      </c>
      <c r="E66" t="str">
        <f t="shared" si="3"/>
        <v>0c020c00</v>
      </c>
    </row>
    <row r="67" spans="1:5">
      <c r="A67" t="str">
        <f t="shared" si="2"/>
        <v>_</v>
      </c>
      <c r="B67">
        <f t="shared" si="0"/>
        <v>95</v>
      </c>
      <c r="C67" t="str">
        <f t="shared" si="1"/>
        <v>95:"80808000",</v>
      </c>
      <c r="D67" t="s">
        <v>170</v>
      </c>
      <c r="E67" t="str">
        <f t="shared" si="3"/>
        <v>80808000</v>
      </c>
    </row>
    <row r="68" spans="1:5">
      <c r="A68" t="str">
        <f t="shared" si="2"/>
        <v>`</v>
      </c>
      <c r="B68">
        <f t="shared" si="0"/>
        <v>96</v>
      </c>
      <c r="C68" t="str">
        <f t="shared" si="1"/>
        <v>96:"02020400",</v>
      </c>
      <c r="D68" t="s">
        <v>171</v>
      </c>
      <c r="E68" t="str">
        <f t="shared" si="3"/>
        <v>02020400</v>
      </c>
    </row>
    <row r="69" spans="1:5">
      <c r="A69" t="str">
        <f t="shared" si="2"/>
        <v>a</v>
      </c>
      <c r="B69">
        <f t="shared" si="0"/>
        <v>97</v>
      </c>
      <c r="C69" t="str">
        <f t="shared" si="1"/>
        <v>97:"64949478",</v>
      </c>
      <c r="D69" t="s">
        <v>172</v>
      </c>
      <c r="E69" t="str">
        <f t="shared" si="3"/>
        <v>64949478</v>
      </c>
    </row>
    <row r="70" spans="1:5">
      <c r="A70" t="str">
        <f>CHAR(CODE(A69)+1)</f>
        <v>b</v>
      </c>
      <c r="B70">
        <f t="shared" ref="B70:B97" si="4">CODE(A70)</f>
        <v>98</v>
      </c>
      <c r="C70" t="str">
        <f t="shared" ref="C70:C97" si="5">CODE(A70)&amp;":"""&amp;E70&amp;""","</f>
        <v>98:"7c909060",</v>
      </c>
      <c r="D70" t="s">
        <v>173</v>
      </c>
      <c r="E70" t="str">
        <f t="shared" si="3"/>
        <v>7c909060</v>
      </c>
    </row>
    <row r="71" spans="1:5">
      <c r="A71" t="str">
        <f t="shared" ref="A71:A79" si="6">CHAR(CODE(A70)+1)</f>
        <v>c</v>
      </c>
      <c r="B71">
        <f t="shared" si="4"/>
        <v>99</v>
      </c>
      <c r="C71" t="str">
        <f t="shared" si="5"/>
        <v>99:"70888850",</v>
      </c>
      <c r="D71" t="s">
        <v>174</v>
      </c>
      <c r="E71" t="str">
        <f t="shared" si="3"/>
        <v>70888850</v>
      </c>
    </row>
    <row r="72" spans="1:5">
      <c r="A72" t="str">
        <f t="shared" si="6"/>
        <v>d</v>
      </c>
      <c r="B72">
        <f t="shared" si="4"/>
        <v>100</v>
      </c>
      <c r="C72" t="str">
        <f t="shared" si="5"/>
        <v>100:"6090907c",</v>
      </c>
      <c r="D72" t="s">
        <v>175</v>
      </c>
      <c r="E72" t="str">
        <f t="shared" ref="E72:E97" si="7">SUBSTITUTE(SUBSTITUTE(D72,"0x",""),", ","")</f>
        <v>6090907c</v>
      </c>
    </row>
    <row r="73" spans="1:5">
      <c r="A73" t="str">
        <f t="shared" si="6"/>
        <v>e</v>
      </c>
      <c r="B73">
        <f t="shared" si="4"/>
        <v>101</v>
      </c>
      <c r="C73" t="str">
        <f t="shared" si="5"/>
        <v>101:"70a8a830",</v>
      </c>
      <c r="D73" t="s">
        <v>176</v>
      </c>
      <c r="E73" t="str">
        <f t="shared" si="7"/>
        <v>70a8a830</v>
      </c>
    </row>
    <row r="74" spans="1:5">
      <c r="A74" t="str">
        <f t="shared" si="6"/>
        <v>f</v>
      </c>
      <c r="B74">
        <f t="shared" si="4"/>
        <v>102</v>
      </c>
      <c r="C74" t="str">
        <f t="shared" si="5"/>
        <v>102:"f8140400",</v>
      </c>
      <c r="D74" t="s">
        <v>177</v>
      </c>
      <c r="E74" t="str">
        <f t="shared" si="7"/>
        <v>f8140400</v>
      </c>
    </row>
    <row r="75" spans="1:5">
      <c r="A75" t="str">
        <f t="shared" si="6"/>
        <v>g</v>
      </c>
      <c r="B75">
        <f t="shared" si="4"/>
        <v>103</v>
      </c>
      <c r="C75" t="str">
        <f t="shared" si="5"/>
        <v>103:"18a4a478",</v>
      </c>
      <c r="D75" t="s">
        <v>178</v>
      </c>
      <c r="E75" t="str">
        <f t="shared" si="7"/>
        <v>18a4a478</v>
      </c>
    </row>
    <row r="76" spans="1:5">
      <c r="A76" t="str">
        <f t="shared" si="6"/>
        <v>h</v>
      </c>
      <c r="B76">
        <f t="shared" si="4"/>
        <v>104</v>
      </c>
      <c r="C76" t="str">
        <f t="shared" si="5"/>
        <v>104:"fc1010e0",</v>
      </c>
      <c r="D76" t="s">
        <v>179</v>
      </c>
      <c r="E76" t="str">
        <f t="shared" si="7"/>
        <v>fc1010e0</v>
      </c>
    </row>
    <row r="77" spans="1:5">
      <c r="A77" t="str">
        <f t="shared" si="6"/>
        <v>i</v>
      </c>
      <c r="B77">
        <f t="shared" si="4"/>
        <v>105</v>
      </c>
      <c r="C77" t="str">
        <f t="shared" si="5"/>
        <v>105:"e8000000",</v>
      </c>
      <c r="D77" t="s">
        <v>199</v>
      </c>
      <c r="E77" t="str">
        <f t="shared" si="7"/>
        <v>e8000000</v>
      </c>
    </row>
    <row r="78" spans="1:5">
      <c r="A78" t="str">
        <f t="shared" si="6"/>
        <v>j</v>
      </c>
      <c r="B78">
        <f t="shared" si="4"/>
        <v>106</v>
      </c>
      <c r="C78" t="str">
        <f t="shared" si="5"/>
        <v>106:"80680000",</v>
      </c>
      <c r="D78" t="s">
        <v>180</v>
      </c>
      <c r="E78" t="str">
        <f t="shared" si="7"/>
        <v>80680000</v>
      </c>
    </row>
    <row r="79" spans="1:5">
      <c r="A79" t="str">
        <f t="shared" si="6"/>
        <v>k</v>
      </c>
      <c r="B79">
        <f t="shared" si="4"/>
        <v>107</v>
      </c>
      <c r="C79" t="str">
        <f t="shared" si="5"/>
        <v>107:"fc20d800",</v>
      </c>
      <c r="D79" t="s">
        <v>181</v>
      </c>
      <c r="E79" t="str">
        <f t="shared" si="7"/>
        <v>fc20d800</v>
      </c>
    </row>
    <row r="80" spans="1:5">
      <c r="A80" t="str">
        <f>CHAR(CODE(A79)+1)</f>
        <v>l</v>
      </c>
      <c r="B80">
        <f t="shared" si="4"/>
        <v>108</v>
      </c>
      <c r="C80" t="str">
        <f t="shared" si="5"/>
        <v>108:"fc800000",</v>
      </c>
      <c r="D80" t="s">
        <v>182</v>
      </c>
      <c r="E80" t="str">
        <f t="shared" si="7"/>
        <v>fc800000</v>
      </c>
    </row>
    <row r="81" spans="1:5">
      <c r="A81" t="str">
        <f t="shared" ref="A81:A95" si="8">CHAR(CODE(A80)+1)</f>
        <v>m</v>
      </c>
      <c r="B81">
        <f t="shared" si="4"/>
        <v>109</v>
      </c>
      <c r="C81" t="str">
        <f t="shared" si="5"/>
        <v>109:"f03838f0",</v>
      </c>
      <c r="D81" t="s">
        <v>183</v>
      </c>
      <c r="E81" t="str">
        <f t="shared" si="7"/>
        <v>f03838f0</v>
      </c>
    </row>
    <row r="82" spans="1:5">
      <c r="A82" t="str">
        <f t="shared" si="8"/>
        <v>n</v>
      </c>
      <c r="B82">
        <f t="shared" si="4"/>
        <v>110</v>
      </c>
      <c r="C82" t="str">
        <f t="shared" si="5"/>
        <v>110:"f00808f0",</v>
      </c>
      <c r="D82" t="s">
        <v>184</v>
      </c>
      <c r="E82" t="str">
        <f t="shared" si="7"/>
        <v>f00808f0</v>
      </c>
    </row>
    <row r="83" spans="1:5">
      <c r="A83" t="str">
        <f t="shared" si="8"/>
        <v>o</v>
      </c>
      <c r="B83">
        <f t="shared" si="4"/>
        <v>111</v>
      </c>
      <c r="C83" t="str">
        <f t="shared" si="5"/>
        <v>111:"60909060",</v>
      </c>
      <c r="D83" t="s">
        <v>185</v>
      </c>
      <c r="E83" t="str">
        <f t="shared" si="7"/>
        <v>60909060</v>
      </c>
    </row>
    <row r="84" spans="1:5">
      <c r="A84" t="str">
        <f t="shared" si="8"/>
        <v>p</v>
      </c>
      <c r="B84">
        <f t="shared" si="4"/>
        <v>112</v>
      </c>
      <c r="C84" t="str">
        <f t="shared" si="5"/>
        <v>112:"f8282810",</v>
      </c>
      <c r="D84" t="s">
        <v>186</v>
      </c>
      <c r="E84" t="str">
        <f t="shared" si="7"/>
        <v>f8282810</v>
      </c>
    </row>
    <row r="85" spans="1:5">
      <c r="A85" t="str">
        <f t="shared" si="8"/>
        <v>q</v>
      </c>
      <c r="B85">
        <f t="shared" si="4"/>
        <v>113</v>
      </c>
      <c r="C85" t="str">
        <f t="shared" si="5"/>
        <v>113:"102828f8",</v>
      </c>
      <c r="D85" t="s">
        <v>187</v>
      </c>
      <c r="E85" t="str">
        <f t="shared" si="7"/>
        <v>102828f8</v>
      </c>
    </row>
    <row r="86" spans="1:5">
      <c r="A86" t="str">
        <f t="shared" si="8"/>
        <v>r</v>
      </c>
      <c r="B86">
        <f t="shared" si="4"/>
        <v>114</v>
      </c>
      <c r="C86" t="str">
        <f t="shared" si="5"/>
        <v>114:"f0201000",</v>
      </c>
      <c r="D86" t="s">
        <v>188</v>
      </c>
      <c r="E86" t="str">
        <f t="shared" si="7"/>
        <v>f0201000</v>
      </c>
    </row>
    <row r="87" spans="1:5">
      <c r="A87" t="str">
        <f t="shared" si="8"/>
        <v>s</v>
      </c>
      <c r="B87">
        <f t="shared" si="4"/>
        <v>115</v>
      </c>
      <c r="C87" t="str">
        <f t="shared" si="5"/>
        <v>115:"b0a86800",</v>
      </c>
      <c r="D87" t="s">
        <v>189</v>
      </c>
      <c r="E87" t="str">
        <f t="shared" si="7"/>
        <v>b0a86800</v>
      </c>
    </row>
    <row r="88" spans="1:5">
      <c r="A88" t="str">
        <f t="shared" si="8"/>
        <v>t</v>
      </c>
      <c r="B88">
        <f t="shared" si="4"/>
        <v>116</v>
      </c>
      <c r="C88" t="str">
        <f t="shared" si="5"/>
        <v>116:"08fc8800",</v>
      </c>
      <c r="D88" t="s">
        <v>190</v>
      </c>
      <c r="E88" t="str">
        <f t="shared" si="7"/>
        <v>08fc8800</v>
      </c>
    </row>
    <row r="89" spans="1:5">
      <c r="A89" t="str">
        <f t="shared" si="8"/>
        <v>u</v>
      </c>
      <c r="B89">
        <f t="shared" si="4"/>
        <v>117</v>
      </c>
      <c r="C89" t="str">
        <f t="shared" si="5"/>
        <v>117:"708080f0",</v>
      </c>
      <c r="D89" t="s">
        <v>191</v>
      </c>
      <c r="E89" t="str">
        <f t="shared" si="7"/>
        <v>708080f0</v>
      </c>
    </row>
    <row r="90" spans="1:5">
      <c r="A90" t="str">
        <f t="shared" si="8"/>
        <v>v</v>
      </c>
      <c r="B90">
        <f t="shared" si="4"/>
        <v>118</v>
      </c>
      <c r="C90" t="str">
        <f t="shared" si="5"/>
        <v>118:"70807000",</v>
      </c>
      <c r="D90" t="s">
        <v>192</v>
      </c>
      <c r="E90" t="str">
        <f t="shared" si="7"/>
        <v>70807000</v>
      </c>
    </row>
    <row r="91" spans="1:5">
      <c r="A91" t="str">
        <f t="shared" si="8"/>
        <v>w</v>
      </c>
      <c r="B91">
        <f t="shared" si="4"/>
        <v>119</v>
      </c>
      <c r="C91" t="str">
        <f t="shared" si="5"/>
        <v>119:"70c0c070",</v>
      </c>
      <c r="D91" t="s">
        <v>193</v>
      </c>
      <c r="E91" t="str">
        <f t="shared" si="7"/>
        <v>70c0c070</v>
      </c>
    </row>
    <row r="92" spans="1:5">
      <c r="A92" t="str">
        <f t="shared" si="8"/>
        <v>x</v>
      </c>
      <c r="B92">
        <f t="shared" si="4"/>
        <v>120</v>
      </c>
      <c r="C92" t="str">
        <f t="shared" si="5"/>
        <v>120:"d82020d8",</v>
      </c>
      <c r="D92" t="s">
        <v>194</v>
      </c>
      <c r="E92" t="str">
        <f t="shared" si="7"/>
        <v>d82020d8</v>
      </c>
    </row>
    <row r="93" spans="1:5">
      <c r="A93" t="str">
        <f t="shared" si="8"/>
        <v>y</v>
      </c>
      <c r="B93">
        <f t="shared" si="4"/>
        <v>121</v>
      </c>
      <c r="C93" t="str">
        <f t="shared" si="5"/>
        <v>121:"182020d8",</v>
      </c>
      <c r="D93" t="s">
        <v>195</v>
      </c>
      <c r="E93" t="str">
        <f t="shared" si="7"/>
        <v>182020d8</v>
      </c>
    </row>
    <row r="94" spans="1:5">
      <c r="A94" t="str">
        <f t="shared" si="8"/>
        <v>z</v>
      </c>
      <c r="B94">
        <f t="shared" si="4"/>
        <v>122</v>
      </c>
      <c r="C94" t="str">
        <f t="shared" si="5"/>
        <v>122:"c8a89800",</v>
      </c>
      <c r="D94" t="s">
        <v>196</v>
      </c>
      <c r="E94" t="str">
        <f t="shared" si="7"/>
        <v>c8a89800</v>
      </c>
    </row>
    <row r="95" spans="1:5">
      <c r="A95" t="str">
        <f t="shared" si="8"/>
        <v>{</v>
      </c>
      <c r="B95">
        <f t="shared" si="4"/>
        <v>123</v>
      </c>
      <c r="C95" t="str">
        <f t="shared" si="5"/>
        <v>123:"10ee8200",</v>
      </c>
      <c r="D95" t="s">
        <v>197</v>
      </c>
      <c r="E95" t="str">
        <f t="shared" si="7"/>
        <v>10ee8200</v>
      </c>
    </row>
    <row r="96" spans="1:5">
      <c r="A96" t="str">
        <f>CHAR(CODE(A95)+1)</f>
        <v>|</v>
      </c>
      <c r="B96">
        <f t="shared" si="4"/>
        <v>124</v>
      </c>
      <c r="C96" t="str">
        <f t="shared" si="5"/>
        <v>124:"fe000000",</v>
      </c>
      <c r="D96" t="s">
        <v>148</v>
      </c>
      <c r="E96" t="str">
        <f t="shared" si="7"/>
        <v>fe000000</v>
      </c>
    </row>
    <row r="97" spans="1:5">
      <c r="A97" t="str">
        <f t="shared" ref="A97" si="9">CHAR(CODE(A96)+1)</f>
        <v>}</v>
      </c>
      <c r="B97">
        <f t="shared" si="4"/>
        <v>125</v>
      </c>
      <c r="C97" t="str">
        <f t="shared" si="5"/>
        <v>125:"82ee1000",</v>
      </c>
      <c r="D97" t="s">
        <v>198</v>
      </c>
      <c r="E97" t="str">
        <f t="shared" si="7"/>
        <v>82ee1000</v>
      </c>
    </row>
    <row r="98" spans="1:5">
      <c r="C98" t="s">
        <v>233</v>
      </c>
    </row>
  </sheetData>
  <hyperlinks>
    <hyperlink ref="C1" r:id="rId1" display="https://dotmatrixtool.com/" xr:uid="{8AEB56E3-1454-414A-AFDA-F5A24F913EB6}"/>
  </hyperlink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3AA8E-A413-4AF3-8ECE-742B28E66274}">
  <dimension ref="A1:K24"/>
  <sheetViews>
    <sheetView workbookViewId="0">
      <selection activeCell="A3" sqref="A3"/>
    </sheetView>
  </sheetViews>
  <sheetFormatPr baseColWidth="10" defaultRowHeight="14.5"/>
  <cols>
    <col min="2" max="2" width="12.36328125" bestFit="1" customWidth="1"/>
    <col min="3" max="9" width="1.90625" bestFit="1" customWidth="1"/>
  </cols>
  <sheetData>
    <row r="1" spans="1:11">
      <c r="A1" t="s">
        <v>118</v>
      </c>
      <c r="C1" s="1"/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11">
      <c r="A2" s="43" t="s">
        <v>208</v>
      </c>
      <c r="B2" t="str">
        <f>VLOOKUP(A3,'Letter 4x8'!B5:E97,4,FALSE)</f>
        <v>c222120e</v>
      </c>
      <c r="C2" s="1">
        <v>8</v>
      </c>
      <c r="D2" s="42" t="str">
        <f>MID($K$2,$C2,1)</f>
        <v>0</v>
      </c>
      <c r="E2" s="42" t="str">
        <f>MID($K$3,$C2,1)</f>
        <v>0</v>
      </c>
      <c r="F2" s="42" t="str">
        <f>MID($K$4,$C2,1)</f>
        <v>0</v>
      </c>
      <c r="G2" s="42" t="str">
        <f>MID($K$5,$C2,1)</f>
        <v>0</v>
      </c>
      <c r="H2" s="42" t="str">
        <f>MID($K$6,$C2,1)</f>
        <v>0</v>
      </c>
      <c r="I2" s="42" t="str">
        <f>MID($K$7,$C2,1)</f>
        <v>0</v>
      </c>
      <c r="K2" t="str">
        <f>HEX2BIN(MID($B$2,1,2),8)</f>
        <v>11000010</v>
      </c>
    </row>
    <row r="3" spans="1:11">
      <c r="A3">
        <f>CODE(A2)</f>
        <v>55</v>
      </c>
      <c r="C3" s="1">
        <v>7</v>
      </c>
      <c r="D3" s="42" t="str">
        <f t="shared" ref="D3:D9" si="0">MID($K$2,$C3,1)</f>
        <v>1</v>
      </c>
      <c r="E3" s="42" t="str">
        <f t="shared" ref="E3:E9" si="1">MID($K$3,$C3,1)</f>
        <v>1</v>
      </c>
      <c r="F3" s="42" t="str">
        <f t="shared" ref="F3:F9" si="2">MID($K$4,$C3,1)</f>
        <v>1</v>
      </c>
      <c r="G3" s="42" t="str">
        <f t="shared" ref="G3:G9" si="3">MID($K$5,$C3,1)</f>
        <v>1</v>
      </c>
      <c r="H3" s="42" t="str">
        <f t="shared" ref="H3:H9" si="4">MID($K$6,$C3,1)</f>
        <v>0</v>
      </c>
      <c r="I3" s="42" t="str">
        <f t="shared" ref="I3:I9" si="5">MID($K$7,$C3,1)</f>
        <v>0</v>
      </c>
      <c r="K3" t="str">
        <f>HEX2BIN(MID($B$2,3,2),8)</f>
        <v>00100010</v>
      </c>
    </row>
    <row r="4" spans="1:11">
      <c r="A4" s="43" t="s">
        <v>119</v>
      </c>
      <c r="C4" s="1">
        <v>6</v>
      </c>
      <c r="D4" s="42" t="str">
        <f>MID($K$2,$C4,1)</f>
        <v>0</v>
      </c>
      <c r="E4" s="42" t="str">
        <f t="shared" si="1"/>
        <v>0</v>
      </c>
      <c r="F4" s="42" t="str">
        <f t="shared" si="2"/>
        <v>0</v>
      </c>
      <c r="G4" s="42" t="str">
        <f t="shared" si="3"/>
        <v>1</v>
      </c>
      <c r="H4" s="42" t="str">
        <f t="shared" si="4"/>
        <v>0</v>
      </c>
      <c r="I4" s="42" t="str">
        <f t="shared" si="5"/>
        <v>0</v>
      </c>
      <c r="K4" t="str">
        <f>HEX2BIN(MID($B$2,5,2),8)</f>
        <v>00010010</v>
      </c>
    </row>
    <row r="5" spans="1:11">
      <c r="A5" s="43" t="s">
        <v>120</v>
      </c>
      <c r="C5" s="1">
        <v>5</v>
      </c>
      <c r="D5" s="42" t="str">
        <f t="shared" si="0"/>
        <v>0</v>
      </c>
      <c r="E5" s="42" t="str">
        <f t="shared" si="1"/>
        <v>0</v>
      </c>
      <c r="F5" s="42" t="str">
        <f t="shared" si="2"/>
        <v>0</v>
      </c>
      <c r="G5" s="42" t="str">
        <f t="shared" si="3"/>
        <v>1</v>
      </c>
      <c r="H5" s="42" t="str">
        <f t="shared" si="4"/>
        <v>0</v>
      </c>
      <c r="I5" s="42" t="str">
        <f t="shared" si="5"/>
        <v>0</v>
      </c>
      <c r="K5" t="str">
        <f>HEX2BIN(MID($B$2,7,2),8)</f>
        <v>00001110</v>
      </c>
    </row>
    <row r="6" spans="1:11">
      <c r="C6" s="1">
        <v>4</v>
      </c>
      <c r="D6" s="42" t="str">
        <f t="shared" si="0"/>
        <v>0</v>
      </c>
      <c r="E6" s="42" t="str">
        <f t="shared" si="1"/>
        <v>0</v>
      </c>
      <c r="F6" s="42" t="str">
        <f t="shared" si="2"/>
        <v>1</v>
      </c>
      <c r="G6" s="42" t="str">
        <f t="shared" si="3"/>
        <v>0</v>
      </c>
      <c r="H6" s="42" t="str">
        <f t="shared" si="4"/>
        <v>0</v>
      </c>
      <c r="I6" s="42" t="str">
        <f t="shared" si="5"/>
        <v>0</v>
      </c>
      <c r="K6" t="str">
        <f>HEX2BIN(MID($B$2,9,2),8)</f>
        <v>00000000</v>
      </c>
    </row>
    <row r="7" spans="1:11">
      <c r="A7">
        <f>CODE(A2)</f>
        <v>55</v>
      </c>
      <c r="C7" s="1">
        <v>3</v>
      </c>
      <c r="D7" s="42" t="str">
        <f t="shared" si="0"/>
        <v>0</v>
      </c>
      <c r="E7" s="42" t="str">
        <f t="shared" si="1"/>
        <v>1</v>
      </c>
      <c r="F7" s="42" t="str">
        <f t="shared" si="2"/>
        <v>0</v>
      </c>
      <c r="G7" s="42" t="str">
        <f t="shared" si="3"/>
        <v>0</v>
      </c>
      <c r="H7" s="42" t="str">
        <f t="shared" si="4"/>
        <v>0</v>
      </c>
      <c r="I7" s="42" t="str">
        <f t="shared" si="5"/>
        <v>0</v>
      </c>
      <c r="K7" t="str">
        <f>HEX2BIN(MID($B$2,11,2),8)</f>
        <v>00000000</v>
      </c>
    </row>
    <row r="8" spans="1:11">
      <c r="C8" s="1">
        <v>2</v>
      </c>
      <c r="D8" s="42" t="str">
        <f t="shared" si="0"/>
        <v>1</v>
      </c>
      <c r="E8" s="42" t="str">
        <f t="shared" si="1"/>
        <v>0</v>
      </c>
      <c r="F8" s="42" t="str">
        <f t="shared" si="2"/>
        <v>0</v>
      </c>
      <c r="G8" s="42" t="str">
        <f t="shared" si="3"/>
        <v>0</v>
      </c>
      <c r="H8" s="42" t="str">
        <f t="shared" si="4"/>
        <v>0</v>
      </c>
      <c r="I8" s="42" t="str">
        <f t="shared" si="5"/>
        <v>0</v>
      </c>
    </row>
    <row r="9" spans="1:11">
      <c r="C9" s="1">
        <v>1</v>
      </c>
      <c r="D9" s="42" t="str">
        <f t="shared" si="0"/>
        <v>1</v>
      </c>
      <c r="E9" s="42" t="str">
        <f t="shared" si="1"/>
        <v>0</v>
      </c>
      <c r="F9" s="42" t="str">
        <f t="shared" si="2"/>
        <v>0</v>
      </c>
      <c r="G9" s="42" t="str">
        <f t="shared" si="3"/>
        <v>0</v>
      </c>
      <c r="H9" s="42" t="str">
        <f t="shared" si="4"/>
        <v>0</v>
      </c>
      <c r="I9" s="42" t="str">
        <f t="shared" si="5"/>
        <v>0</v>
      </c>
    </row>
    <row r="16" spans="1:11">
      <c r="C16" s="1"/>
      <c r="D16" s="1"/>
      <c r="E16" s="1"/>
      <c r="F16" s="1"/>
      <c r="G16" s="1"/>
      <c r="H16" s="1"/>
      <c r="I16" s="1"/>
    </row>
    <row r="17" spans="3:9">
      <c r="C17" s="1"/>
      <c r="D17" s="42"/>
      <c r="E17" s="42"/>
      <c r="F17" s="42"/>
      <c r="G17" s="42"/>
      <c r="H17" s="42"/>
      <c r="I17" s="42"/>
    </row>
    <row r="18" spans="3:9">
      <c r="C18" s="1"/>
      <c r="D18" s="42"/>
      <c r="E18" s="42"/>
      <c r="F18" s="42"/>
      <c r="G18" s="42"/>
      <c r="H18" s="42"/>
      <c r="I18" s="42"/>
    </row>
    <row r="19" spans="3:9">
      <c r="C19" s="1"/>
      <c r="D19" s="42"/>
      <c r="E19" s="42"/>
      <c r="F19" s="42"/>
      <c r="G19" s="42"/>
      <c r="H19" s="42"/>
      <c r="I19" s="42"/>
    </row>
    <row r="20" spans="3:9">
      <c r="C20" s="1"/>
      <c r="D20" s="42"/>
      <c r="E20" s="42"/>
      <c r="F20" s="42"/>
      <c r="G20" s="42"/>
      <c r="H20" s="42"/>
      <c r="I20" s="42"/>
    </row>
    <row r="21" spans="3:9">
      <c r="C21" s="1"/>
      <c r="D21" s="42"/>
      <c r="E21" s="42"/>
      <c r="F21" s="42"/>
      <c r="G21" s="42"/>
      <c r="H21" s="42"/>
      <c r="I21" s="42"/>
    </row>
    <row r="22" spans="3:9">
      <c r="C22" s="1"/>
      <c r="D22" s="42"/>
      <c r="E22" s="42"/>
      <c r="F22" s="42"/>
      <c r="G22" s="42"/>
      <c r="H22" s="42"/>
      <c r="I22" s="42"/>
    </row>
    <row r="23" spans="3:9">
      <c r="C23" s="1"/>
      <c r="D23" s="42"/>
      <c r="E23" s="42"/>
      <c r="F23" s="42"/>
      <c r="G23" s="42"/>
      <c r="H23" s="42"/>
      <c r="I23" s="42"/>
    </row>
    <row r="24" spans="3:9">
      <c r="C24" s="1"/>
      <c r="D24" s="42"/>
      <c r="E24" s="42"/>
      <c r="F24" s="42"/>
      <c r="G24" s="42"/>
      <c r="H24" s="42"/>
      <c r="I24" s="42"/>
    </row>
  </sheetData>
  <conditionalFormatting sqref="D2:I9">
    <cfRule type="cellIs" dxfId="3" priority="3" operator="equal">
      <formula>$A$5</formula>
    </cfRule>
    <cfRule type="cellIs" dxfId="2" priority="4" operator="equal">
      <formula>$A$4</formula>
    </cfRule>
  </conditionalFormatting>
  <conditionalFormatting sqref="D17:I24">
    <cfRule type="cellIs" dxfId="1" priority="1" operator="equal">
      <formula>$A$5</formula>
    </cfRule>
    <cfRule type="cellIs" dxfId="0" priority="2" operator="equal">
      <formula>$A$4</formula>
    </cfRule>
  </conditionalFormatting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12</vt:i4>
      </vt:variant>
    </vt:vector>
  </HeadingPairs>
  <TitlesOfParts>
    <vt:vector size="21" baseType="lpstr">
      <vt:lpstr>Matrix</vt:lpstr>
      <vt:lpstr>Texte</vt:lpstr>
      <vt:lpstr>Front</vt:lpstr>
      <vt:lpstr>Letters</vt:lpstr>
      <vt:lpstr>Tabelle1</vt:lpstr>
      <vt:lpstr>ZeigeLetter</vt:lpstr>
      <vt:lpstr>Tabelle2</vt:lpstr>
      <vt:lpstr>Letter 4x8</vt:lpstr>
      <vt:lpstr>ZeigeLetter 4x8</vt:lpstr>
      <vt:lpstr>DIMX</vt:lpstr>
      <vt:lpstr>DIMY</vt:lpstr>
      <vt:lpstr>Front!Druckbereich</vt:lpstr>
      <vt:lpstr>INDEXWERTE</vt:lpstr>
      <vt:lpstr>INDICES</vt:lpstr>
      <vt:lpstr>Matrix!minidx</vt:lpstr>
      <vt:lpstr>PosX</vt:lpstr>
      <vt:lpstr>PosY</vt:lpstr>
      <vt:lpstr>Matrix!secidx</vt:lpstr>
      <vt:lpstr>Matrix!secON</vt:lpstr>
      <vt:lpstr>TEXT</vt:lpstr>
      <vt:lpstr>WortIndices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Dahlmanns, Josef</dc:creator>
  <cp:lastModifiedBy>Josef Dahlmanns</cp:lastModifiedBy>
  <cp:lastPrinted>2025-01-20T09:53:20Z</cp:lastPrinted>
  <dcterms:created xsi:type="dcterms:W3CDTF">2024-10-25T05:27:15Z</dcterms:created>
  <dcterms:modified xsi:type="dcterms:W3CDTF">2025-01-27T09:12:19Z</dcterms:modified>
</cp:coreProperties>
</file>