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stol Starter" sheetId="1" r:id="rId3"/>
    <sheet state="visible" name="Pistol Starter - Origional" sheetId="2" r:id="rId4"/>
  </sheets>
  <definedNames/>
  <calcPr/>
</workbook>
</file>

<file path=xl/sharedStrings.xml><?xml version="1.0" encoding="utf-8"?>
<sst xmlns="http://schemas.openxmlformats.org/spreadsheetml/2006/main" count="76" uniqueCount="56">
  <si>
    <t>PISTOL STARTER 2.7A - ANIMATION LIST</t>
  </si>
  <si>
    <t>All Animations included as Root Motion and In-Place (IPC) (w/Custom Attributes for UE4)</t>
  </si>
  <si>
    <t>NAME</t>
  </si>
  <si>
    <t>DESCRIPTION</t>
  </si>
  <si>
    <t>STAND</t>
  </si>
  <si>
    <t>W1_Stand_Aim_Idle</t>
  </si>
  <si>
    <t>-</t>
  </si>
  <si>
    <t>Stand Aiming loop</t>
  </si>
  <si>
    <t>W1_Stand_Relaxed_Idle</t>
  </si>
  <si>
    <t>Stand Relaxed with Pistol loop</t>
  </si>
  <si>
    <t>TURN LOOPS</t>
  </si>
  <si>
    <t>All Turn Loops are 20 frames(0.67 seconds), IPC linear 45 degress Yaw.</t>
  </si>
  <si>
    <t>W1_Stand_Aim_Turn_In_Place_L_Loop</t>
  </si>
  <si>
    <t>Stand Aim in-place turn left 45 continuous Loop</t>
  </si>
  <si>
    <t>W1_Stand_Aim_Turn_In_Place_R_Loop</t>
  </si>
  <si>
    <t>Stand Aim in-place turn right 45 continuous Loop</t>
  </si>
  <si>
    <t>AIM OFFSETS</t>
  </si>
  <si>
    <t>W1_Stand_Aim_Point_D90</t>
  </si>
  <si>
    <t>Stand aim down 90, aim offset pose</t>
  </si>
  <si>
    <t>W1_Stand_Aim_Point_U90</t>
  </si>
  <si>
    <t>Stand aim up 90, aim offset pose</t>
  </si>
  <si>
    <t>W1_Crouch_Aim_Point_D90</t>
  </si>
  <si>
    <t>Crouch aim down 90, aim offset pose</t>
  </si>
  <si>
    <t>W1_Crouch_Aim_Point_U90</t>
  </si>
  <si>
    <t>Crouch aim up 90, aim offset pose</t>
  </si>
  <si>
    <t>FIRE</t>
  </si>
  <si>
    <t>W1_Stand_Fire_Single</t>
  </si>
  <si>
    <t>Stand firing single round</t>
  </si>
  <si>
    <t>W1_Crouch_Fire_Single</t>
  </si>
  <si>
    <t>Crouch firing single round</t>
  </si>
  <si>
    <t>WALK</t>
  </si>
  <si>
    <t>W1_Walk_Aim_F_Loop</t>
  </si>
  <si>
    <t>Walk Aim forward loop</t>
  </si>
  <si>
    <t>CROUCH</t>
  </si>
  <si>
    <t>W1_CrouchWalk_Aim_F_Loop</t>
  </si>
  <si>
    <t>Crouch Walk forward loop</t>
  </si>
  <si>
    <t>W1_Crouch_Idle</t>
  </si>
  <si>
    <t>Crouch Idle loop</t>
  </si>
  <si>
    <t>W1_Crouch_Aim_Idle</t>
  </si>
  <si>
    <t>Crouch Aiming loop</t>
  </si>
  <si>
    <t>JOG</t>
  </si>
  <si>
    <t>W1_Jog_Aim_F_Loop</t>
  </si>
  <si>
    <t>Jog Aim forward loop</t>
  </si>
  <si>
    <t>SPLIT JUMPS</t>
  </si>
  <si>
    <t>W1_Stand_Aim_Jump_Start_IPC</t>
  </si>
  <si>
    <t>Jump Start</t>
  </si>
  <si>
    <t>W1_Stand_Aim_Jump_Air_IPC</t>
  </si>
  <si>
    <t>Loop while in Air</t>
  </si>
  <si>
    <t>W1_Stand_Aim_Jump_End_IPC</t>
  </si>
  <si>
    <t>Jump Landing</t>
  </si>
  <si>
    <t>W1_Walk_Aim_F_Jump_RU_End_IPC</t>
  </si>
  <si>
    <t>Right Up Jump Landing</t>
  </si>
  <si>
    <t>W1_Jog_Aim_F_Jump_RU_End_IPC</t>
  </si>
  <si>
    <t>MOCAP ONLINE / MOTUS DIGITAL</t>
  </si>
  <si>
    <t>www.MocapOnline.com</t>
  </si>
  <si>
    <t>Mocap@MotusDigital.com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</si>
</sst>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rgb="FF000000"/>
      <name val="Inconsolata"/>
    </font>
    <font>
      <name val="Arial"/>
    </font>
    <font>
      <b/>
      <sz val="24.0"/>
      <color rgb="FF000000"/>
      <name val="Play"/>
    </font>
    <font/>
    <font>
      <b/>
      <sz val="12.0"/>
      <color rgb="FF000000"/>
      <name val="Verdana"/>
    </font>
    <font>
      <b/>
      <sz val="13.0"/>
      <color rgb="FFFFFFFF"/>
      <name val="Play"/>
    </font>
    <font>
      <sz val="12.0"/>
      <color rgb="FF990000"/>
      <name val="Verdana"/>
    </font>
    <font>
      <sz val="18.0"/>
      <color rgb="FFFFFFFF"/>
      <name val="Verdana"/>
    </font>
    <font>
      <sz val="12.0"/>
      <color rgb="FFFFFFFF"/>
      <name val="Verdana"/>
    </font>
    <font>
      <sz val="12.0"/>
      <name val="Verdana"/>
    </font>
    <font>
      <sz val="11.0"/>
      <name val="Verdana"/>
    </font>
    <font>
      <sz val="11.0"/>
      <color rgb="FFFFFFFF"/>
      <name val="Verdana"/>
    </font>
    <font>
      <b/>
      <sz val="11.0"/>
      <color rgb="FFFFFFFF"/>
      <name val="Verdana"/>
    </font>
    <font>
      <b/>
      <sz val="12.0"/>
      <color rgb="FFFFFFFF"/>
      <name val="Verdana"/>
    </font>
    <font>
      <sz val="12.0"/>
      <color rgb="FF000000"/>
      <name val="Verdana"/>
    </font>
    <font>
      <b/>
      <sz val="18.0"/>
      <color rgb="FFF3F3F3"/>
      <name val="Play"/>
    </font>
    <font>
      <u/>
      <sz val="12.0"/>
      <color rgb="FF000000"/>
      <name val="Verdana"/>
    </font>
    <font>
      <u/>
      <sz val="16.0"/>
      <color rgb="FFF3F3F3"/>
      <name val="Play"/>
    </font>
    <font>
      <u/>
      <sz val="16.0"/>
      <color rgb="FFF3F3F3"/>
      <name val="Play"/>
    </font>
    <font>
      <u/>
      <sz val="16.0"/>
      <color rgb="FFF3F3F3"/>
      <name val="Play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0000"/>
        <bgColor rgb="FF660000"/>
      </patternFill>
    </fill>
    <fill>
      <patternFill patternType="solid">
        <fgColor rgb="FF434343"/>
        <bgColor rgb="FF434343"/>
      </patternFill>
    </fill>
  </fills>
  <borders count="31">
    <border/>
    <border>
      <right style="hair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hair">
        <color rgb="FFB7B7B7"/>
      </bottom>
    </border>
    <border>
      <right style="hair">
        <color rgb="FF000000"/>
      </right>
      <bottom style="hair">
        <color rgb="FFB7B7B7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bottom style="hair">
        <color rgb="FF666666"/>
      </bottom>
    </border>
    <border>
      <right style="thin">
        <color rgb="FF000000"/>
      </right>
      <bottom style="hair">
        <color rgb="FFB7B7B7"/>
      </bottom>
    </border>
    <border>
      <left style="hair">
        <color rgb="FF000000"/>
      </left>
      <top style="hair">
        <color rgb="FF666666"/>
      </top>
      <bottom style="hair">
        <color rgb="FF666666"/>
      </bottom>
    </border>
    <border>
      <top style="hair">
        <color rgb="FF666666"/>
      </top>
      <bottom style="hair">
        <color rgb="FF666666"/>
      </bottom>
    </border>
    <border>
      <right style="hair">
        <color rgb="FF000000"/>
      </right>
      <top style="hair">
        <color rgb="FF666666"/>
      </top>
      <bottom style="hair">
        <color rgb="FF666666"/>
      </bottom>
    </border>
    <border>
      <left style="thin">
        <color rgb="FF000000"/>
      </left>
      <top style="hair">
        <color rgb="FFB7B7B7"/>
      </top>
    </border>
    <border>
      <top style="hair">
        <color rgb="FFB7B7B7"/>
      </top>
    </border>
    <border>
      <right style="thin">
        <color rgb="FF000000"/>
      </right>
      <top style="hair">
        <color rgb="FFB7B7B7"/>
      </top>
    </border>
    <border>
      <top style="hair">
        <color rgb="FFB7B7B7"/>
      </top>
      <bottom style="hair">
        <color rgb="FF666666"/>
      </bottom>
    </border>
    <border>
      <top style="hair">
        <color rgb="FFB7B7B7"/>
      </top>
      <bottom style="hair">
        <color rgb="FFB7B7B7"/>
      </bottom>
    </border>
    <border>
      <right style="hair">
        <color rgb="FF000000"/>
      </right>
      <top style="hair">
        <color rgb="FFB7B7B7"/>
      </top>
      <bottom style="hair">
        <color rgb="FFB7B7B7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hair">
        <color rgb="FFB7B7B7"/>
      </top>
      <bottom style="hair">
        <color rgb="FFB7B7B7"/>
      </bottom>
    </border>
    <border>
      <right style="thin">
        <color rgb="FF000000"/>
      </right>
      <top style="hair">
        <color rgb="FFB7B7B7"/>
      </top>
      <bottom style="hair">
        <color rgb="FFB7B7B7"/>
      </bottom>
    </border>
    <border>
      <left style="thin">
        <color rgb="FF000000"/>
      </left>
      <bottom style="hair">
        <color rgb="FFB7B7B7"/>
      </bottom>
    </border>
    <border>
      <top style="hair">
        <color rgb="FF999999"/>
      </top>
      <bottom style="hair">
        <color rgb="FF666666"/>
      </bottom>
    </border>
    <border>
      <right style="hair">
        <color rgb="FF000000"/>
      </right>
      <top style="hair">
        <color rgb="FF999999"/>
      </top>
      <bottom style="hair">
        <color rgb="FF666666"/>
      </bottom>
    </border>
    <border>
      <left style="hair">
        <color rgb="FF000000"/>
      </left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2" fillId="2" fontId="3" numFmtId="0" xfId="0" applyAlignment="1" applyBorder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5" fillId="2" fontId="5" numFmtId="0" xfId="0" applyAlignment="1" applyBorder="1" applyFont="1">
      <alignment horizontal="center" readingOrder="0" vertical="bottom"/>
    </xf>
    <xf borderId="6" fillId="0" fontId="4" numFmtId="0" xfId="0" applyBorder="1" applyFont="1"/>
    <xf borderId="7" fillId="0" fontId="4" numFmtId="0" xfId="0" applyBorder="1" applyFont="1"/>
    <xf borderId="8" fillId="3" fontId="6" numFmtId="0" xfId="0" applyAlignment="1" applyBorder="1" applyFont="1">
      <alignment horizontal="center" readingOrder="0" shrinkToFit="0" wrapText="0"/>
    </xf>
    <xf borderId="8" fillId="3" fontId="2" numFmtId="0" xfId="0" applyAlignment="1" applyBorder="1" applyFont="1">
      <alignment vertical="bottom"/>
    </xf>
    <xf borderId="9" fillId="3" fontId="6" numFmtId="0" xfId="0" applyAlignment="1" applyBorder="1" applyFont="1">
      <alignment horizontal="center" shrinkToFit="0" wrapText="0"/>
    </xf>
    <xf borderId="0" fillId="3" fontId="7" numFmtId="0" xfId="0" applyAlignment="1" applyFont="1">
      <alignment horizontal="center"/>
    </xf>
    <xf borderId="10" fillId="4" fontId="8" numFmtId="0" xfId="0" applyAlignment="1" applyBorder="1" applyFill="1" applyFont="1">
      <alignment readingOrder="0" vertical="center"/>
    </xf>
    <xf borderId="11" fillId="4" fontId="9" numFmtId="0" xfId="0" applyAlignment="1" applyBorder="1" applyFont="1">
      <alignment horizontal="center" vertical="center"/>
    </xf>
    <xf borderId="12" fillId="4" fontId="9" numFmtId="0" xfId="0" applyAlignment="1" applyBorder="1" applyFont="1">
      <alignment horizontal="left" vertical="center"/>
    </xf>
    <xf borderId="0" fillId="3" fontId="10" numFmtId="0" xfId="0" applyAlignment="1" applyFont="1">
      <alignment horizontal="center" readingOrder="0" vertical="center"/>
    </xf>
    <xf borderId="1" fillId="3" fontId="7" numFmtId="0" xfId="0" applyAlignment="1" applyBorder="1" applyFont="1">
      <alignment horizontal="center"/>
    </xf>
    <xf borderId="13" fillId="0" fontId="11" numFmtId="0" xfId="0" applyAlignment="1" applyBorder="1" applyFont="1">
      <alignment readingOrder="0"/>
    </xf>
    <xf borderId="8" fillId="2" fontId="11" numFmtId="0" xfId="0" applyAlignment="1" applyBorder="1" applyFont="1">
      <alignment horizontal="center" readingOrder="0" vertical="center"/>
    </xf>
    <xf borderId="14" fillId="2" fontId="11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vertical="bottom"/>
    </xf>
    <xf borderId="16" fillId="0" fontId="11" numFmtId="0" xfId="0" applyAlignment="1" applyBorder="1" applyFont="1">
      <alignment horizontal="center" vertical="bottom"/>
    </xf>
    <xf borderId="17" fillId="0" fontId="11" numFmtId="0" xfId="0" applyAlignment="1" applyBorder="1" applyFont="1">
      <alignment vertical="bottom"/>
    </xf>
    <xf borderId="18" fillId="2" fontId="10" numFmtId="0" xfId="0" applyAlignment="1" applyBorder="1" applyFont="1">
      <alignment horizontal="left" readingOrder="0" vertical="center"/>
    </xf>
    <xf borderId="19" fillId="2" fontId="10" numFmtId="0" xfId="0" applyAlignment="1" applyBorder="1" applyFont="1">
      <alignment horizontal="center" readingOrder="0" vertical="center"/>
    </xf>
    <xf borderId="20" fillId="2" fontId="10" numFmtId="0" xfId="0" applyAlignment="1" applyBorder="1" applyFont="1">
      <alignment horizontal="left" readingOrder="0" vertical="center"/>
    </xf>
    <xf borderId="21" fillId="4" fontId="8" numFmtId="0" xfId="0" applyAlignment="1" applyBorder="1" applyFont="1">
      <alignment vertical="bottom"/>
    </xf>
    <xf borderId="22" fillId="4" fontId="2" numFmtId="0" xfId="0" applyAlignment="1" applyBorder="1" applyFont="1">
      <alignment vertical="bottom"/>
    </xf>
    <xf borderId="22" fillId="4" fontId="12" numFmtId="0" xfId="0" applyAlignment="1" applyBorder="1" applyFont="1">
      <alignment vertical="bottom"/>
    </xf>
    <xf borderId="22" fillId="0" fontId="11" numFmtId="0" xfId="0" applyAlignment="1" applyBorder="1" applyFont="1">
      <alignment horizontal="center" vertical="bottom"/>
    </xf>
    <xf borderId="23" fillId="0" fontId="11" numFmtId="0" xfId="0" applyAlignment="1" applyBorder="1" applyFont="1">
      <alignment vertical="bottom"/>
    </xf>
    <xf borderId="13" fillId="0" fontId="11" numFmtId="0" xfId="0" applyAlignment="1" applyBorder="1" applyFont="1">
      <alignment vertical="bottom"/>
    </xf>
    <xf borderId="8" fillId="0" fontId="11" numFmtId="0" xfId="0" applyAlignment="1" applyBorder="1" applyFont="1">
      <alignment horizontal="center" vertical="bottom"/>
    </xf>
    <xf borderId="9" fillId="0" fontId="11" numFmtId="0" xfId="0" applyAlignment="1" applyBorder="1" applyFont="1">
      <alignment vertical="bottom"/>
    </xf>
    <xf borderId="0" fillId="2" fontId="10" numFmtId="0" xfId="0" applyAlignment="1" applyFont="1">
      <alignment horizontal="left" readingOrder="0" vertical="center"/>
    </xf>
    <xf borderId="0" fillId="2" fontId="10" numFmtId="0" xfId="0" applyAlignment="1" applyFont="1">
      <alignment horizontal="center" readingOrder="0" vertical="center"/>
    </xf>
    <xf borderId="24" fillId="4" fontId="8" numFmtId="0" xfId="0" applyAlignment="1" applyBorder="1" applyFont="1">
      <alignment horizontal="left" vertical="bottom"/>
    </xf>
    <xf borderId="24" fillId="4" fontId="2" numFmtId="0" xfId="0" applyAlignment="1" applyBorder="1" applyFont="1">
      <alignment vertical="bottom"/>
    </xf>
    <xf borderId="25" fillId="2" fontId="11" numFmtId="0" xfId="0" applyAlignment="1" applyBorder="1" applyFont="1">
      <alignment horizontal="left" readingOrder="0" vertical="center"/>
    </xf>
    <xf borderId="22" fillId="2" fontId="11" numFmtId="0" xfId="0" applyAlignment="1" applyBorder="1" applyFont="1">
      <alignment horizontal="center" readingOrder="0" vertical="center"/>
    </xf>
    <xf borderId="26" fillId="2" fontId="11" numFmtId="0" xfId="0" applyAlignment="1" applyBorder="1" applyFont="1">
      <alignment horizontal="left" readingOrder="0" vertical="center"/>
    </xf>
    <xf borderId="22" fillId="4" fontId="8" numFmtId="0" xfId="0" applyAlignment="1" applyBorder="1" applyFont="1">
      <alignment readingOrder="0" vertical="bottom"/>
    </xf>
    <xf borderId="27" fillId="0" fontId="11" numFmtId="0" xfId="0" applyAlignment="1" applyBorder="1" applyFont="1">
      <alignment readingOrder="0"/>
    </xf>
    <xf borderId="8" fillId="0" fontId="11" numFmtId="0" xfId="0" applyAlignment="1" applyBorder="1" applyFont="1">
      <alignment horizontal="center"/>
    </xf>
    <xf borderId="14" fillId="0" fontId="11" numFmtId="0" xfId="0" applyBorder="1" applyFont="1"/>
    <xf borderId="0" fillId="3" fontId="2" numFmtId="0" xfId="0" applyFont="1"/>
    <xf borderId="10" fillId="4" fontId="8" numFmtId="0" xfId="0" applyAlignment="1" applyBorder="1" applyFont="1">
      <alignment horizontal="left" readingOrder="0" vertical="center"/>
    </xf>
    <xf borderId="11" fillId="4" fontId="13" numFmtId="0" xfId="0" applyAlignment="1" applyBorder="1" applyFont="1">
      <alignment horizontal="center" readingOrder="0" vertical="center"/>
    </xf>
    <xf borderId="12" fillId="4" fontId="13" numFmtId="0" xfId="0" applyAlignment="1" applyBorder="1" applyFont="1">
      <alignment horizontal="center" readingOrder="0" vertical="center"/>
    </xf>
    <xf borderId="27" fillId="2" fontId="11" numFmtId="0" xfId="0" applyAlignment="1" applyBorder="1" applyFont="1">
      <alignment horizontal="left" readingOrder="0" vertical="center"/>
    </xf>
    <xf borderId="25" fillId="2" fontId="10" numFmtId="0" xfId="0" applyAlignment="1" applyBorder="1" applyFont="1">
      <alignment horizontal="left" vertical="center"/>
    </xf>
    <xf borderId="22" fillId="2" fontId="10" numFmtId="0" xfId="0" applyAlignment="1" applyBorder="1" applyFont="1">
      <alignment horizontal="center" vertical="center"/>
    </xf>
    <xf borderId="26" fillId="2" fontId="10" numFmtId="0" xfId="0" applyAlignment="1" applyBorder="1" applyFont="1">
      <alignment horizontal="left" vertical="center"/>
    </xf>
    <xf borderId="25" fillId="4" fontId="8" numFmtId="0" xfId="0" applyAlignment="1" applyBorder="1" applyFont="1">
      <alignment horizontal="left" readingOrder="0" vertical="center"/>
    </xf>
    <xf borderId="22" fillId="4" fontId="13" numFmtId="0" xfId="0" applyAlignment="1" applyBorder="1" applyFont="1">
      <alignment horizontal="center" readingOrder="0" vertical="center"/>
    </xf>
    <xf borderId="26" fillId="4" fontId="13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vertical="bottom"/>
    </xf>
    <xf borderId="28" fillId="0" fontId="11" numFmtId="0" xfId="0" applyAlignment="1" applyBorder="1" applyFont="1">
      <alignment horizontal="center" vertical="bottom"/>
    </xf>
    <xf borderId="29" fillId="0" fontId="11" numFmtId="0" xfId="0" applyAlignment="1" applyBorder="1" applyFont="1">
      <alignment vertical="bottom"/>
    </xf>
    <xf borderId="22" fillId="4" fontId="14" numFmtId="0" xfId="0" applyAlignment="1" applyBorder="1" applyFont="1">
      <alignment horizontal="center" vertical="center"/>
    </xf>
    <xf borderId="26" fillId="4" fontId="14" numFmtId="0" xfId="0" applyAlignment="1" applyBorder="1" applyFont="1">
      <alignment horizontal="left" vertical="center"/>
    </xf>
    <xf borderId="8" fillId="0" fontId="11" numFmtId="0" xfId="0" applyAlignment="1" applyBorder="1" applyFont="1">
      <alignment readingOrder="0" vertical="bottom"/>
    </xf>
    <xf borderId="8" fillId="0" fontId="11" numFmtId="0" xfId="0" applyAlignment="1" applyBorder="1" applyFont="1">
      <alignment vertical="bottom"/>
    </xf>
    <xf borderId="22" fillId="0" fontId="11" numFmtId="0" xfId="0" applyAlignment="1" applyBorder="1" applyFont="1">
      <alignment readingOrder="0" vertical="bottom"/>
    </xf>
    <xf borderId="22" fillId="0" fontId="11" numFmtId="0" xfId="0" applyAlignment="1" applyBorder="1" applyFont="1">
      <alignment vertical="bottom"/>
    </xf>
    <xf borderId="8" fillId="0" fontId="11" numFmtId="0" xfId="0" applyAlignment="1" applyBorder="1" applyFont="1">
      <alignment horizontal="left" readingOrder="0"/>
    </xf>
    <xf borderId="8" fillId="0" fontId="11" numFmtId="0" xfId="0" applyAlignment="1" applyBorder="1" applyFont="1">
      <alignment horizontal="left" vertical="bottom"/>
    </xf>
    <xf borderId="25" fillId="2" fontId="10" numFmtId="0" xfId="0" applyAlignment="1" applyBorder="1" applyFont="1">
      <alignment horizontal="left" readingOrder="0" vertical="center"/>
    </xf>
    <xf borderId="22" fillId="2" fontId="10" numFmtId="0" xfId="0" applyAlignment="1" applyBorder="1" applyFont="1">
      <alignment horizontal="center" readingOrder="0" vertical="center"/>
    </xf>
    <xf borderId="22" fillId="2" fontId="10" numFmtId="0" xfId="0" applyAlignment="1" applyBorder="1" applyFont="1">
      <alignment horizontal="center" readingOrder="0" vertical="center"/>
    </xf>
    <xf borderId="0" fillId="3" fontId="15" numFmtId="0" xfId="0" applyAlignment="1" applyFont="1">
      <alignment horizontal="center" vertical="center"/>
    </xf>
    <xf borderId="0" fillId="3" fontId="14" numFmtId="0" xfId="0" applyAlignment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30" fillId="3" fontId="16" numFmtId="0" xfId="0" applyAlignment="1" applyBorder="1" applyFont="1">
      <alignment horizontal="center" vertical="bottom"/>
    </xf>
    <xf borderId="0" fillId="3" fontId="17" numFmtId="0" xfId="0" applyAlignment="1" applyFont="1">
      <alignment horizontal="center" readingOrder="0" vertical="center"/>
    </xf>
    <xf borderId="30" fillId="3" fontId="18" numFmtId="0" xfId="0" applyAlignment="1" applyBorder="1" applyFont="1">
      <alignment horizontal="center" readingOrder="0" vertical="bottom"/>
    </xf>
    <xf borderId="30" fillId="3" fontId="19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vertical="bottom"/>
    </xf>
    <xf borderId="30" fillId="3" fontId="20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caponline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caponline.com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7.0"/>
    <col customWidth="1" min="2" max="2" width="50.75"/>
    <col customWidth="1" min="3" max="3" width="5.0"/>
    <col customWidth="1" min="4" max="4" width="69.0"/>
    <col customWidth="1" min="5" max="5" width="7.13"/>
  </cols>
  <sheetData>
    <row r="1" ht="15.0" customHeight="1">
      <c r="A1" s="1" t="str">
        <f>IFERROR(__xludf.DUMMYFUNCTION("IMPORTRANGE(""1uVTUx6zNQwVeD-lGWDbfbO_aOQ0a1M9mQUqd_n1WIgE"",""PisStr"")"),"")</f>
        <v/>
      </c>
      <c r="B1" s="2"/>
      <c r="C1" s="3"/>
      <c r="D1" s="4"/>
      <c r="E1" s="3"/>
    </row>
    <row r="2" ht="15.0" customHeight="1">
      <c r="A2" s="2"/>
      <c r="B2" s="5" t="str">
        <f>IFERROR(__xludf.DUMMYFUNCTION("""COMPUTED_VALUE"""),"PISTOL STARTER 2.7A - ANIMATION LIST")</f>
        <v>PISTOL STARTER 2.7A - ANIMATION LIST</v>
      </c>
      <c r="C2" s="6"/>
      <c r="D2" s="7"/>
      <c r="E2" s="2"/>
    </row>
    <row r="3" ht="15.0" customHeight="1">
      <c r="A3" s="3"/>
      <c r="B3" s="8" t="str">
        <f>IFERROR(__xludf.DUMMYFUNCTION("""COMPUTED_VALUE"""),"All Animations included as Root Motion and In-Place (IPC) (w/Custom Attributes for UE4)")</f>
        <v>All Animations included as Root Motion and In-Place (IPC) (w/Custom Attributes for UE4)</v>
      </c>
      <c r="C3" s="9"/>
      <c r="D3" s="10"/>
      <c r="E3" s="2"/>
    </row>
    <row r="4" ht="15.0" customHeight="1">
      <c r="A4" s="4"/>
      <c r="B4" s="11" t="str">
        <f>IFERROR(__xludf.DUMMYFUNCTION("""COMPUTED_VALUE"""),"NAME")</f>
        <v>NAME</v>
      </c>
      <c r="C4" s="12"/>
      <c r="D4" s="13" t="str">
        <f>IFERROR(__xludf.DUMMYFUNCTION("""COMPUTED_VALUE"""),"DESCRIPTION")</f>
        <v>DESCRIPTION</v>
      </c>
      <c r="E4" s="2"/>
    </row>
    <row r="5" ht="15.0" customHeight="1">
      <c r="A5" s="14"/>
      <c r="B5" s="15" t="str">
        <f>IFERROR(__xludf.DUMMYFUNCTION("""COMPUTED_VALUE"""),"STAND")</f>
        <v>STAND</v>
      </c>
      <c r="C5" s="16"/>
      <c r="D5" s="17"/>
      <c r="E5" s="18"/>
    </row>
    <row r="6" ht="15.0" customHeight="1">
      <c r="A6" s="19"/>
      <c r="B6" s="20" t="str">
        <f>IFERROR(__xludf.DUMMYFUNCTION("""COMPUTED_VALUE"""),"W1_Stand_Aim_Idle")</f>
        <v>W1_Stand_Aim_Idle</v>
      </c>
      <c r="C6" s="21" t="str">
        <f>IFERROR(__xludf.DUMMYFUNCTION("""COMPUTED_VALUE"""),"-")</f>
        <v>-</v>
      </c>
      <c r="D6" s="22" t="str">
        <f>IFERROR(__xludf.DUMMYFUNCTION("""COMPUTED_VALUE"""),"Stand Aiming loop")</f>
        <v>Stand Aiming loop</v>
      </c>
      <c r="E6" s="18"/>
    </row>
    <row r="7" ht="15.0" customHeight="1">
      <c r="A7" s="19"/>
      <c r="B7" s="23" t="str">
        <f>IFERROR(__xludf.DUMMYFUNCTION("""COMPUTED_VALUE"""),"W1_Stand_Relaxed_Idle")</f>
        <v>W1_Stand_Relaxed_Idle</v>
      </c>
      <c r="C7" s="24" t="str">
        <f>IFERROR(__xludf.DUMMYFUNCTION("""COMPUTED_VALUE"""),"-")</f>
        <v>-</v>
      </c>
      <c r="D7" s="25" t="str">
        <f>IFERROR(__xludf.DUMMYFUNCTION("""COMPUTED_VALUE"""),"Stand Relaxed with Pistol loop")</f>
        <v>Stand Relaxed with Pistol loop</v>
      </c>
      <c r="E7" s="18"/>
    </row>
    <row r="8" ht="15.0" customHeight="1">
      <c r="A8" s="19"/>
      <c r="B8" s="26"/>
      <c r="C8" s="27"/>
      <c r="D8" s="28"/>
      <c r="E8" s="18"/>
    </row>
    <row r="9" ht="15.0" customHeight="1">
      <c r="A9" s="3"/>
      <c r="B9" s="29" t="str">
        <f>IFERROR(__xludf.DUMMYFUNCTION("""COMPUTED_VALUE"""),"TURN LOOPS")</f>
        <v>TURN LOOPS</v>
      </c>
      <c r="C9" s="30"/>
      <c r="D9" s="31" t="str">
        <f>IFERROR(__xludf.DUMMYFUNCTION("""COMPUTED_VALUE"""),"All Turn Loops are 20 frames(0.67 seconds), IPC linear 45 degress Yaw.")</f>
        <v>All Turn Loops are 20 frames(0.67 seconds), IPC linear 45 degress Yaw.</v>
      </c>
      <c r="E9" s="3"/>
    </row>
    <row r="10" ht="15.0" customHeight="1">
      <c r="A10" s="4"/>
      <c r="B10" s="23" t="str">
        <f>IFERROR(__xludf.DUMMYFUNCTION("""COMPUTED_VALUE"""),"W1_Stand_Aim_Turn_In_Place_L_Loop")</f>
        <v>W1_Stand_Aim_Turn_In_Place_L_Loop</v>
      </c>
      <c r="C10" s="32" t="str">
        <f>IFERROR(__xludf.DUMMYFUNCTION("""COMPUTED_VALUE"""),"-")</f>
        <v>-</v>
      </c>
      <c r="D10" s="33" t="str">
        <f>IFERROR(__xludf.DUMMYFUNCTION("""COMPUTED_VALUE"""),"Stand Aim in-place turn left 45 continuous Loop")</f>
        <v>Stand Aim in-place turn left 45 continuous Loop</v>
      </c>
      <c r="E10" s="3"/>
    </row>
    <row r="11" ht="15.0" customHeight="1">
      <c r="A11" s="4"/>
      <c r="B11" s="34" t="str">
        <f>IFERROR(__xludf.DUMMYFUNCTION("""COMPUTED_VALUE"""),"W1_Stand_Aim_Turn_In_Place_R_Loop")</f>
        <v>W1_Stand_Aim_Turn_In_Place_R_Loop</v>
      </c>
      <c r="C11" s="35" t="str">
        <f>IFERROR(__xludf.DUMMYFUNCTION("""COMPUTED_VALUE"""),"-")</f>
        <v>-</v>
      </c>
      <c r="D11" s="36" t="str">
        <f>IFERROR(__xludf.DUMMYFUNCTION("""COMPUTED_VALUE"""),"Stand Aim in-place turn right 45 continuous Loop")</f>
        <v>Stand Aim in-place turn right 45 continuous Loop</v>
      </c>
      <c r="E11" s="3"/>
    </row>
    <row r="12" ht="15.0" customHeight="1">
      <c r="A12" s="19"/>
      <c r="B12" s="37"/>
      <c r="C12" s="38"/>
      <c r="D12" s="37"/>
      <c r="E12" s="18"/>
    </row>
    <row r="13" ht="15.0" customHeight="1">
      <c r="A13" s="19"/>
      <c r="B13" s="39" t="str">
        <f>IFERROR(__xludf.DUMMYFUNCTION("""COMPUTED_VALUE"""),"AIM OFFSETS")</f>
        <v>AIM OFFSETS</v>
      </c>
      <c r="C13" s="40"/>
      <c r="D13" s="40"/>
      <c r="E13" s="3"/>
    </row>
    <row r="14" ht="15.0" customHeight="1">
      <c r="A14" s="19"/>
      <c r="B14" s="41" t="str">
        <f>IFERROR(__xludf.DUMMYFUNCTION("""COMPUTED_VALUE"""),"W1_Stand_Aim_Point_D90")</f>
        <v>W1_Stand_Aim_Point_D90</v>
      </c>
      <c r="C14" s="42" t="str">
        <f>IFERROR(__xludf.DUMMYFUNCTION("""COMPUTED_VALUE"""),"-")</f>
        <v>-</v>
      </c>
      <c r="D14" s="43" t="str">
        <f>IFERROR(__xludf.DUMMYFUNCTION("""COMPUTED_VALUE"""),"Stand aim down 90, aim offset pose")</f>
        <v>Stand aim down 90, aim offset pose</v>
      </c>
      <c r="E14" s="18"/>
    </row>
    <row r="15" ht="15.0" customHeight="1">
      <c r="A15" s="19"/>
      <c r="B15" s="41" t="str">
        <f>IFERROR(__xludf.DUMMYFUNCTION("""COMPUTED_VALUE"""),"W1_Stand_Aim_Point_U90")</f>
        <v>W1_Stand_Aim_Point_U90</v>
      </c>
      <c r="C15" s="42" t="str">
        <f>IFERROR(__xludf.DUMMYFUNCTION("""COMPUTED_VALUE"""),"-")</f>
        <v>-</v>
      </c>
      <c r="D15" s="43" t="str">
        <f>IFERROR(__xludf.DUMMYFUNCTION("""COMPUTED_VALUE"""),"Stand aim up 90, aim offset pose")</f>
        <v>Stand aim up 90, aim offset pose</v>
      </c>
      <c r="E15" s="18"/>
    </row>
    <row r="16" ht="15.0" customHeight="1">
      <c r="A16" s="19"/>
      <c r="B16" s="41" t="str">
        <f>IFERROR(__xludf.DUMMYFUNCTION("""COMPUTED_VALUE"""),"W1_Crouch_Aim_Point_D90")</f>
        <v>W1_Crouch_Aim_Point_D90</v>
      </c>
      <c r="C16" s="42" t="str">
        <f>IFERROR(__xludf.DUMMYFUNCTION("""COMPUTED_VALUE"""),"-")</f>
        <v>-</v>
      </c>
      <c r="D16" s="43" t="str">
        <f>IFERROR(__xludf.DUMMYFUNCTION("""COMPUTED_VALUE"""),"Crouch aim down 90, aim offset pose")</f>
        <v>Crouch aim down 90, aim offset pose</v>
      </c>
      <c r="E16" s="18"/>
    </row>
    <row r="17" ht="15.0" customHeight="1">
      <c r="A17" s="19"/>
      <c r="B17" s="41" t="str">
        <f>IFERROR(__xludf.DUMMYFUNCTION("""COMPUTED_VALUE"""),"W1_Crouch_Aim_Point_U90")</f>
        <v>W1_Crouch_Aim_Point_U90</v>
      </c>
      <c r="C17" s="42" t="str">
        <f>IFERROR(__xludf.DUMMYFUNCTION("""COMPUTED_VALUE"""),"-")</f>
        <v>-</v>
      </c>
      <c r="D17" s="43" t="str">
        <f>IFERROR(__xludf.DUMMYFUNCTION("""COMPUTED_VALUE"""),"Crouch aim up 90, aim offset pose")</f>
        <v>Crouch aim up 90, aim offset pose</v>
      </c>
      <c r="E17" s="18"/>
    </row>
    <row r="18" ht="15.0" customHeight="1">
      <c r="A18" s="19"/>
      <c r="B18" s="37"/>
      <c r="C18" s="38"/>
      <c r="D18" s="37"/>
      <c r="E18" s="18"/>
    </row>
    <row r="19" ht="15.0" customHeight="1">
      <c r="A19" s="19"/>
      <c r="B19" s="44" t="str">
        <f>IFERROR(__xludf.DUMMYFUNCTION("""COMPUTED_VALUE"""),"FIRE")</f>
        <v>FIRE</v>
      </c>
      <c r="C19" s="30"/>
      <c r="D19" s="30"/>
      <c r="E19" s="18"/>
    </row>
    <row r="20" ht="15.0" customHeight="1">
      <c r="A20" s="19"/>
      <c r="B20" s="45" t="str">
        <f>IFERROR(__xludf.DUMMYFUNCTION("""COMPUTED_VALUE"""),"W1_Stand_Fire_Single")</f>
        <v>W1_Stand_Fire_Single</v>
      </c>
      <c r="C20" s="46" t="str">
        <f>IFERROR(__xludf.DUMMYFUNCTION("""COMPUTED_VALUE"""),"-")</f>
        <v>-</v>
      </c>
      <c r="D20" s="47" t="str">
        <f>IFERROR(__xludf.DUMMYFUNCTION("""COMPUTED_VALUE"""),"Stand firing single round")</f>
        <v>Stand firing single round</v>
      </c>
      <c r="E20" s="48"/>
    </row>
    <row r="21" ht="15.0" customHeight="1">
      <c r="A21" s="19"/>
      <c r="B21" s="45" t="str">
        <f>IFERROR(__xludf.DUMMYFUNCTION("""COMPUTED_VALUE"""),"W1_Crouch_Fire_Single")</f>
        <v>W1_Crouch_Fire_Single</v>
      </c>
      <c r="C21" s="46" t="str">
        <f>IFERROR(__xludf.DUMMYFUNCTION("""COMPUTED_VALUE"""),"-")</f>
        <v>-</v>
      </c>
      <c r="D21" s="47" t="str">
        <f>IFERROR(__xludf.DUMMYFUNCTION("""COMPUTED_VALUE"""),"Crouch firing single round")</f>
        <v>Crouch firing single round</v>
      </c>
      <c r="E21" s="48"/>
    </row>
    <row r="22" ht="15.0" customHeight="1">
      <c r="A22" s="19"/>
      <c r="B22" s="37"/>
      <c r="C22" s="38"/>
      <c r="D22" s="37"/>
      <c r="E22" s="18"/>
    </row>
    <row r="23" ht="15.0" customHeight="1">
      <c r="A23" s="19"/>
      <c r="B23" s="49" t="str">
        <f>IFERROR(__xludf.DUMMYFUNCTION("""COMPUTED_VALUE"""),"WALK")</f>
        <v>WALK</v>
      </c>
      <c r="C23" s="50"/>
      <c r="D23" s="51"/>
      <c r="E23" s="18"/>
    </row>
    <row r="24" ht="15.0" customHeight="1">
      <c r="A24" s="19"/>
      <c r="B24" s="52" t="str">
        <f>IFERROR(__xludf.DUMMYFUNCTION("""COMPUTED_VALUE"""),"W1_Walk_Aim_F_Loop")</f>
        <v>W1_Walk_Aim_F_Loop</v>
      </c>
      <c r="C24" s="21" t="str">
        <f>IFERROR(__xludf.DUMMYFUNCTION("""COMPUTED_VALUE"""),"-")</f>
        <v>-</v>
      </c>
      <c r="D24" s="22" t="str">
        <f>IFERROR(__xludf.DUMMYFUNCTION("""COMPUTED_VALUE"""),"Walk Aim forward loop")</f>
        <v>Walk Aim forward loop</v>
      </c>
      <c r="E24" s="18"/>
    </row>
    <row r="25" ht="15.0" customHeight="1">
      <c r="A25" s="19"/>
      <c r="B25" s="53"/>
      <c r="C25" s="54"/>
      <c r="D25" s="55"/>
      <c r="E25" s="18"/>
    </row>
    <row r="26" ht="15.0" customHeight="1">
      <c r="A26" s="19"/>
      <c r="B26" s="56" t="str">
        <f>IFERROR(__xludf.DUMMYFUNCTION("""COMPUTED_VALUE"""),"CROUCH")</f>
        <v>CROUCH</v>
      </c>
      <c r="C26" s="57"/>
      <c r="D26" s="58"/>
      <c r="E26" s="18"/>
    </row>
    <row r="27" ht="15.0" customHeight="1">
      <c r="A27" s="19"/>
      <c r="B27" s="41" t="str">
        <f>IFERROR(__xludf.DUMMYFUNCTION("""COMPUTED_VALUE"""),"W1_CrouchWalk_Aim_F_Loop")</f>
        <v>W1_CrouchWalk_Aim_F_Loop</v>
      </c>
      <c r="C27" s="42" t="str">
        <f>IFERROR(__xludf.DUMMYFUNCTION("""COMPUTED_VALUE"""),"-")</f>
        <v>-</v>
      </c>
      <c r="D27" s="43" t="str">
        <f>IFERROR(__xludf.DUMMYFUNCTION("""COMPUTED_VALUE"""),"Crouch Walk forward loop")</f>
        <v>Crouch Walk forward loop</v>
      </c>
      <c r="E27" s="18"/>
    </row>
    <row r="28" ht="15.0" customHeight="1">
      <c r="A28" s="4"/>
      <c r="B28" s="59" t="str">
        <f>IFERROR(__xludf.DUMMYFUNCTION("""COMPUTED_VALUE"""),"W1_Crouch_Idle")</f>
        <v>W1_Crouch_Idle</v>
      </c>
      <c r="C28" s="60" t="str">
        <f>IFERROR(__xludf.DUMMYFUNCTION("""COMPUTED_VALUE"""),"-")</f>
        <v>-</v>
      </c>
      <c r="D28" s="61" t="str">
        <f>IFERROR(__xludf.DUMMYFUNCTION("""COMPUTED_VALUE"""),"Crouch Idle loop")</f>
        <v>Crouch Idle loop</v>
      </c>
      <c r="E28" s="3"/>
    </row>
    <row r="29" ht="15.0" customHeight="1">
      <c r="A29" s="19"/>
      <c r="B29" s="41" t="str">
        <f>IFERROR(__xludf.DUMMYFUNCTION("""COMPUTED_VALUE"""),"W1_Crouch_Aim_Idle")</f>
        <v>W1_Crouch_Aim_Idle</v>
      </c>
      <c r="C29" s="42" t="str">
        <f>IFERROR(__xludf.DUMMYFUNCTION("""COMPUTED_VALUE"""),"-")</f>
        <v>-</v>
      </c>
      <c r="D29" s="43" t="str">
        <f>IFERROR(__xludf.DUMMYFUNCTION("""COMPUTED_VALUE"""),"Crouch Aiming loop")</f>
        <v>Crouch Aiming loop</v>
      </c>
      <c r="E29" s="18"/>
    </row>
    <row r="30" ht="15.0" customHeight="1">
      <c r="A30" s="19"/>
      <c r="B30" s="53"/>
      <c r="C30" s="54"/>
      <c r="D30" s="55"/>
      <c r="E30" s="18"/>
    </row>
    <row r="31" ht="15.0" customHeight="1">
      <c r="A31" s="19"/>
      <c r="B31" s="56" t="str">
        <f>IFERROR(__xludf.DUMMYFUNCTION("""COMPUTED_VALUE"""),"JOG")</f>
        <v>JOG</v>
      </c>
      <c r="C31" s="57"/>
      <c r="D31" s="58"/>
      <c r="E31" s="18"/>
    </row>
    <row r="32" ht="15.0" customHeight="1">
      <c r="A32" s="19"/>
      <c r="B32" s="41" t="str">
        <f>IFERROR(__xludf.DUMMYFUNCTION("""COMPUTED_VALUE"""),"W1_Jog_Aim_F_Loop")</f>
        <v>W1_Jog_Aim_F_Loop</v>
      </c>
      <c r="C32" s="42" t="str">
        <f>IFERROR(__xludf.DUMMYFUNCTION("""COMPUTED_VALUE"""),"-")</f>
        <v>-</v>
      </c>
      <c r="D32" s="43" t="str">
        <f>IFERROR(__xludf.DUMMYFUNCTION("""COMPUTED_VALUE"""),"Jog Aim forward loop")</f>
        <v>Jog Aim forward loop</v>
      </c>
      <c r="E32" s="18"/>
    </row>
    <row r="33" ht="15.0" customHeight="1">
      <c r="A33" s="19"/>
      <c r="B33" s="53"/>
      <c r="C33" s="54"/>
      <c r="D33" s="55"/>
      <c r="E33" s="18"/>
    </row>
    <row r="34" ht="15.0" customHeight="1">
      <c r="A34" s="19"/>
      <c r="B34" s="56" t="str">
        <f>IFERROR(__xludf.DUMMYFUNCTION("""COMPUTED_VALUE"""),"SPLIT JUMPS")</f>
        <v>SPLIT JUMPS</v>
      </c>
      <c r="C34" s="62"/>
      <c r="D34" s="63"/>
      <c r="E34" s="18"/>
    </row>
    <row r="35" ht="15.0" customHeight="1">
      <c r="A35" s="3"/>
      <c r="B35" s="64" t="str">
        <f>IFERROR(__xludf.DUMMYFUNCTION("""COMPUTED_VALUE"""),"W1_Stand_Aim_Jump_Start_IPC")</f>
        <v>W1_Stand_Aim_Jump_Start_IPC</v>
      </c>
      <c r="C35" s="35" t="str">
        <f>IFERROR(__xludf.DUMMYFUNCTION("""COMPUTED_VALUE"""),"-")</f>
        <v>-</v>
      </c>
      <c r="D35" s="65" t="str">
        <f>IFERROR(__xludf.DUMMYFUNCTION("""COMPUTED_VALUE"""),"Jump Start")</f>
        <v>Jump Start</v>
      </c>
      <c r="E35" s="3"/>
    </row>
    <row r="36" ht="15.0" customHeight="1">
      <c r="A36" s="3"/>
      <c r="B36" s="66" t="str">
        <f>IFERROR(__xludf.DUMMYFUNCTION("""COMPUTED_VALUE"""),"W1_Stand_Aim_Jump_Air_IPC")</f>
        <v>W1_Stand_Aim_Jump_Air_IPC</v>
      </c>
      <c r="C36" s="32" t="str">
        <f>IFERROR(__xludf.DUMMYFUNCTION("""COMPUTED_VALUE"""),"-")</f>
        <v>-</v>
      </c>
      <c r="D36" s="67" t="str">
        <f>IFERROR(__xludf.DUMMYFUNCTION("""COMPUTED_VALUE"""),"Loop while in Air")</f>
        <v>Loop while in Air</v>
      </c>
      <c r="E36" s="3"/>
    </row>
    <row r="37" ht="15.0" customHeight="1">
      <c r="A37" s="3"/>
      <c r="B37" s="64" t="str">
        <f>IFERROR(__xludf.DUMMYFUNCTION("""COMPUTED_VALUE"""),"W1_Stand_Aim_Jump_End_IPC")</f>
        <v>W1_Stand_Aim_Jump_End_IPC</v>
      </c>
      <c r="C37" s="35" t="str">
        <f>IFERROR(__xludf.DUMMYFUNCTION("""COMPUTED_VALUE"""),"-")</f>
        <v>-</v>
      </c>
      <c r="D37" s="65" t="str">
        <f>IFERROR(__xludf.DUMMYFUNCTION("""COMPUTED_VALUE"""),"Jump Landing")</f>
        <v>Jump Landing</v>
      </c>
      <c r="E37" s="3"/>
    </row>
    <row r="38" ht="15.0" customHeight="1">
      <c r="A38" s="4"/>
      <c r="B38" s="67" t="str">
        <f>IFERROR(__xludf.DUMMYFUNCTION("""COMPUTED_VALUE"""),"W1_Walk_Aim_F_Jump_RU_End_IPC")</f>
        <v>W1_Walk_Aim_F_Jump_RU_End_IPC</v>
      </c>
      <c r="C38" s="32" t="str">
        <f>IFERROR(__xludf.DUMMYFUNCTION("""COMPUTED_VALUE"""),"-")</f>
        <v>-</v>
      </c>
      <c r="D38" s="67" t="str">
        <f>IFERROR(__xludf.DUMMYFUNCTION("""COMPUTED_VALUE"""),"Right Up Jump Landing")</f>
        <v>Right Up Jump Landing</v>
      </c>
      <c r="E38" s="48"/>
    </row>
    <row r="39" ht="15.0" customHeight="1">
      <c r="A39" s="4"/>
      <c r="B39" s="65" t="str">
        <f>IFERROR(__xludf.DUMMYFUNCTION("""COMPUTED_VALUE"""),"W1_Jog_Aim_F_Jump_RU_End_IPC")</f>
        <v>W1_Jog_Aim_F_Jump_RU_End_IPC</v>
      </c>
      <c r="C39" s="35" t="str">
        <f>IFERROR(__xludf.DUMMYFUNCTION("""COMPUTED_VALUE"""),"-")</f>
        <v>-</v>
      </c>
      <c r="D39" s="65" t="str">
        <f>IFERROR(__xludf.DUMMYFUNCTION("""COMPUTED_VALUE"""),"Right Up Jump Landing")</f>
        <v>Right Up Jump Landing</v>
      </c>
      <c r="E39" s="48"/>
    </row>
    <row r="40" ht="15.0" customHeight="1">
      <c r="A40" s="19"/>
      <c r="B40" s="68"/>
      <c r="C40" s="46"/>
      <c r="D40" s="69"/>
      <c r="E40" s="18"/>
    </row>
    <row r="41" ht="15.0" customHeight="1">
      <c r="A41" s="19"/>
      <c r="B41" s="70"/>
      <c r="C41" s="71"/>
      <c r="D41" s="69"/>
      <c r="E41" s="18"/>
    </row>
    <row r="42" ht="15.0" customHeight="1">
      <c r="A42" s="19"/>
      <c r="B42" s="53"/>
      <c r="C42" s="72"/>
      <c r="D42" s="55"/>
      <c r="E42" s="73"/>
    </row>
    <row r="43" ht="15.0" customHeight="1">
      <c r="A43" s="19"/>
      <c r="B43" s="74"/>
      <c r="E43" s="75"/>
    </row>
    <row r="44" ht="15.0" customHeight="1">
      <c r="A44" s="19"/>
      <c r="B44" s="76" t="str">
        <f>IFERROR(__xludf.DUMMYFUNCTION("""COMPUTED_VALUE"""),"MOCAP ONLINE / MOTUS DIGITAL")</f>
        <v>MOCAP ONLINE / MOTUS DIGITAL</v>
      </c>
      <c r="E44" s="77"/>
    </row>
    <row r="45" ht="15.0" customHeight="1">
      <c r="A45" s="19"/>
      <c r="B45" s="78" t="str">
        <f>IFERROR(__xludf.DUMMYFUNCTION("""COMPUTED_VALUE"""),"https://mocaponline.com/products/pistol")</f>
        <v>https://mocaponline.com/products/pistol</v>
      </c>
      <c r="E45" s="77"/>
    </row>
    <row r="46" ht="15.0" customHeight="1">
      <c r="A46" s="19"/>
      <c r="B46" s="79" t="str">
        <f>IFERROR(__xludf.DUMMYFUNCTION("""COMPUTED_VALUE"""),"Mocap@MotusDigital.com")</f>
        <v>Mocap@MotusDigital.com</v>
      </c>
      <c r="E46" s="77"/>
    </row>
  </sheetData>
  <mergeCells count="6">
    <mergeCell ref="B2:D2"/>
    <mergeCell ref="B3:D3"/>
    <mergeCell ref="B43:D43"/>
    <mergeCell ref="B44:D44"/>
    <mergeCell ref="B45:D45"/>
    <mergeCell ref="B46:D46"/>
  </mergeCells>
  <hyperlinks>
    <hyperlink r:id="rId1" ref="B45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7.0"/>
    <col customWidth="1" min="2" max="2" width="50.75"/>
    <col customWidth="1" min="3" max="3" width="5.0"/>
    <col customWidth="1" min="4" max="4" width="69.0"/>
    <col customWidth="1" min="5" max="6" width="7.13"/>
    <col customWidth="1" min="7" max="7" width="7.75"/>
    <col customWidth="1" min="8" max="8" width="8.13"/>
    <col customWidth="1" min="9" max="9" width="7.13"/>
  </cols>
  <sheetData>
    <row r="1" ht="15.0" customHeight="1">
      <c r="A1" s="80"/>
      <c r="B1" s="2"/>
      <c r="C1" s="3"/>
      <c r="D1" s="4"/>
      <c r="E1" s="3"/>
      <c r="F1" s="3"/>
      <c r="G1" s="3"/>
      <c r="H1" s="3"/>
      <c r="I1" s="3"/>
    </row>
    <row r="2" ht="15.0" customHeight="1">
      <c r="A2" s="2"/>
      <c r="B2" s="5" t="s">
        <v>0</v>
      </c>
      <c r="C2" s="6"/>
      <c r="D2" s="7"/>
      <c r="E2" s="2"/>
      <c r="F2" s="2"/>
      <c r="G2" s="2"/>
      <c r="H2" s="2"/>
      <c r="I2" s="2"/>
    </row>
    <row r="3" ht="15.0" customHeight="1">
      <c r="A3" s="3"/>
      <c r="B3" s="8" t="s">
        <v>1</v>
      </c>
      <c r="C3" s="9"/>
      <c r="D3" s="10"/>
      <c r="E3" s="2"/>
      <c r="F3" s="2"/>
      <c r="G3" s="2"/>
      <c r="H3" s="2"/>
      <c r="I3" s="2"/>
    </row>
    <row r="4" ht="15.0" customHeight="1">
      <c r="A4" s="4"/>
      <c r="B4" s="11" t="s">
        <v>2</v>
      </c>
      <c r="C4" s="12"/>
      <c r="D4" s="13" t="s">
        <v>3</v>
      </c>
      <c r="E4" s="2"/>
      <c r="F4" s="2"/>
      <c r="G4" s="2"/>
      <c r="H4" s="2"/>
      <c r="I4" s="2"/>
    </row>
    <row r="5" ht="15.0" customHeight="1">
      <c r="A5" s="14"/>
      <c r="B5" s="15" t="s">
        <v>4</v>
      </c>
      <c r="C5" s="16"/>
      <c r="D5" s="17"/>
      <c r="E5" s="18"/>
      <c r="F5" s="18"/>
      <c r="G5" s="18"/>
      <c r="H5" s="18"/>
      <c r="I5" s="18"/>
    </row>
    <row r="6" ht="15.0" customHeight="1">
      <c r="A6" s="19"/>
      <c r="B6" s="20" t="s">
        <v>5</v>
      </c>
      <c r="C6" s="21" t="s">
        <v>6</v>
      </c>
      <c r="D6" s="22" t="s">
        <v>7</v>
      </c>
      <c r="E6" s="18"/>
      <c r="F6" s="18"/>
      <c r="G6" s="18"/>
      <c r="H6" s="18"/>
      <c r="I6" s="18"/>
    </row>
    <row r="7" ht="15.0" customHeight="1">
      <c r="A7" s="19"/>
      <c r="B7" s="23" t="s">
        <v>8</v>
      </c>
      <c r="C7" s="24" t="s">
        <v>6</v>
      </c>
      <c r="D7" s="25" t="s">
        <v>9</v>
      </c>
      <c r="E7" s="18"/>
      <c r="F7" s="18"/>
      <c r="G7" s="18"/>
      <c r="H7" s="18"/>
      <c r="I7" s="18"/>
    </row>
    <row r="8" ht="15.0" customHeight="1">
      <c r="A8" s="19"/>
      <c r="B8" s="26"/>
      <c r="C8" s="27"/>
      <c r="D8" s="28"/>
      <c r="E8" s="18"/>
      <c r="F8" s="18"/>
      <c r="G8" s="18"/>
      <c r="H8" s="18"/>
      <c r="I8" s="18"/>
    </row>
    <row r="9" ht="15.0" customHeight="1">
      <c r="A9" s="3"/>
      <c r="B9" s="29" t="s">
        <v>10</v>
      </c>
      <c r="C9" s="30"/>
      <c r="D9" s="31" t="s">
        <v>11</v>
      </c>
      <c r="E9" s="3"/>
      <c r="F9" s="3"/>
      <c r="G9" s="3"/>
      <c r="H9" s="3"/>
      <c r="I9" s="3"/>
    </row>
    <row r="10" ht="15.0" customHeight="1">
      <c r="A10" s="4"/>
      <c r="B10" s="23" t="s">
        <v>12</v>
      </c>
      <c r="C10" s="32" t="s">
        <v>6</v>
      </c>
      <c r="D10" s="33" t="s">
        <v>13</v>
      </c>
      <c r="E10" s="3"/>
      <c r="F10" s="3"/>
      <c r="G10" s="3"/>
      <c r="H10" s="3"/>
      <c r="I10" s="3"/>
    </row>
    <row r="11" ht="15.0" customHeight="1">
      <c r="A11" s="4"/>
      <c r="B11" s="34" t="s">
        <v>14</v>
      </c>
      <c r="C11" s="35" t="s">
        <v>6</v>
      </c>
      <c r="D11" s="36" t="s">
        <v>15</v>
      </c>
      <c r="E11" s="3"/>
      <c r="F11" s="3"/>
      <c r="G11" s="3"/>
      <c r="H11" s="3"/>
      <c r="I11" s="3"/>
    </row>
    <row r="12" ht="15.0" customHeight="1">
      <c r="A12" s="19"/>
      <c r="B12" s="37"/>
      <c r="C12" s="38"/>
      <c r="D12" s="37"/>
      <c r="E12" s="18"/>
      <c r="F12" s="18"/>
      <c r="G12" s="18"/>
      <c r="H12" s="18"/>
      <c r="I12" s="18"/>
    </row>
    <row r="13" ht="15.0" customHeight="1">
      <c r="A13" s="19"/>
      <c r="B13" s="39" t="s">
        <v>16</v>
      </c>
      <c r="C13" s="40"/>
      <c r="D13" s="40"/>
      <c r="E13" s="3"/>
      <c r="F13" s="3"/>
      <c r="G13" s="3"/>
      <c r="H13" s="3"/>
      <c r="I13" s="3"/>
    </row>
    <row r="14" ht="15.0" customHeight="1">
      <c r="A14" s="19"/>
      <c r="B14" s="41" t="s">
        <v>17</v>
      </c>
      <c r="C14" s="42" t="s">
        <v>6</v>
      </c>
      <c r="D14" s="43" t="s">
        <v>18</v>
      </c>
      <c r="E14" s="18"/>
      <c r="F14" s="18"/>
      <c r="G14" s="18"/>
      <c r="H14" s="18"/>
      <c r="I14" s="18"/>
    </row>
    <row r="15" ht="15.0" customHeight="1">
      <c r="A15" s="19"/>
      <c r="B15" s="41" t="s">
        <v>19</v>
      </c>
      <c r="C15" s="42" t="s">
        <v>6</v>
      </c>
      <c r="D15" s="43" t="s">
        <v>20</v>
      </c>
      <c r="E15" s="18"/>
      <c r="F15" s="18"/>
      <c r="G15" s="18"/>
      <c r="H15" s="18"/>
      <c r="I15" s="18"/>
    </row>
    <row r="16" ht="15.0" customHeight="1">
      <c r="A16" s="19"/>
      <c r="B16" s="41" t="s">
        <v>21</v>
      </c>
      <c r="C16" s="42" t="s">
        <v>6</v>
      </c>
      <c r="D16" s="43" t="s">
        <v>22</v>
      </c>
      <c r="E16" s="18"/>
      <c r="F16" s="18"/>
      <c r="G16" s="18"/>
      <c r="H16" s="18"/>
      <c r="I16" s="18"/>
    </row>
    <row r="17" ht="15.0" customHeight="1">
      <c r="A17" s="19"/>
      <c r="B17" s="41" t="s">
        <v>23</v>
      </c>
      <c r="C17" s="42" t="s">
        <v>6</v>
      </c>
      <c r="D17" s="43" t="s">
        <v>24</v>
      </c>
      <c r="E17" s="18"/>
      <c r="F17" s="18"/>
      <c r="G17" s="18"/>
      <c r="H17" s="18"/>
      <c r="I17" s="18"/>
    </row>
    <row r="18" ht="15.0" customHeight="1">
      <c r="A18" s="19"/>
      <c r="B18" s="37"/>
      <c r="C18" s="38"/>
      <c r="D18" s="37"/>
      <c r="E18" s="18"/>
      <c r="F18" s="18"/>
      <c r="G18" s="18"/>
      <c r="H18" s="18"/>
      <c r="I18" s="18"/>
    </row>
    <row r="19" ht="15.0" customHeight="1">
      <c r="A19" s="19"/>
      <c r="B19" s="44" t="s">
        <v>25</v>
      </c>
      <c r="C19" s="30"/>
      <c r="D19" s="30"/>
      <c r="E19" s="18"/>
      <c r="F19" s="18"/>
      <c r="G19" s="18"/>
      <c r="H19" s="18"/>
      <c r="I19" s="18"/>
    </row>
    <row r="20" ht="15.0" customHeight="1">
      <c r="A20" s="19"/>
      <c r="B20" s="45" t="s">
        <v>26</v>
      </c>
      <c r="C20" s="46" t="s">
        <v>6</v>
      </c>
      <c r="D20" s="47" t="s">
        <v>27</v>
      </c>
      <c r="E20" s="48"/>
      <c r="F20" s="48"/>
      <c r="G20" s="48"/>
      <c r="H20" s="48"/>
      <c r="I20" s="48"/>
    </row>
    <row r="21" ht="15.0" customHeight="1">
      <c r="A21" s="19"/>
      <c r="B21" s="45" t="s">
        <v>28</v>
      </c>
      <c r="C21" s="46" t="s">
        <v>6</v>
      </c>
      <c r="D21" s="47" t="s">
        <v>29</v>
      </c>
      <c r="E21" s="48"/>
      <c r="F21" s="48"/>
      <c r="G21" s="48"/>
      <c r="H21" s="48"/>
      <c r="I21" s="48"/>
    </row>
    <row r="22" ht="15.0" customHeight="1">
      <c r="A22" s="19"/>
      <c r="B22" s="37"/>
      <c r="C22" s="38"/>
      <c r="D22" s="37"/>
      <c r="E22" s="18"/>
      <c r="F22" s="18"/>
      <c r="G22" s="18"/>
      <c r="H22" s="18"/>
      <c r="I22" s="18"/>
    </row>
    <row r="23" ht="15.0" customHeight="1">
      <c r="A23" s="19"/>
      <c r="B23" s="49" t="s">
        <v>30</v>
      </c>
      <c r="C23" s="50"/>
      <c r="D23" s="51"/>
      <c r="E23" s="18"/>
      <c r="F23" s="18"/>
      <c r="G23" s="18"/>
      <c r="H23" s="18"/>
      <c r="I23" s="18"/>
    </row>
    <row r="24" ht="15.0" customHeight="1">
      <c r="A24" s="19"/>
      <c r="B24" s="52" t="s">
        <v>31</v>
      </c>
      <c r="C24" s="21" t="s">
        <v>6</v>
      </c>
      <c r="D24" s="22" t="s">
        <v>32</v>
      </c>
      <c r="E24" s="18"/>
      <c r="F24" s="18"/>
      <c r="G24" s="18"/>
      <c r="H24" s="18"/>
      <c r="I24" s="18"/>
    </row>
    <row r="25" ht="15.0" customHeight="1">
      <c r="A25" s="19"/>
      <c r="B25" s="53"/>
      <c r="C25" s="54"/>
      <c r="D25" s="55"/>
      <c r="E25" s="18"/>
      <c r="F25" s="18"/>
      <c r="G25" s="18"/>
      <c r="H25" s="18"/>
      <c r="I25" s="18"/>
    </row>
    <row r="26" ht="15.0" customHeight="1">
      <c r="A26" s="19"/>
      <c r="B26" s="56" t="s">
        <v>33</v>
      </c>
      <c r="C26" s="57"/>
      <c r="D26" s="58"/>
      <c r="E26" s="18"/>
      <c r="F26" s="18"/>
      <c r="G26" s="18"/>
      <c r="H26" s="18"/>
      <c r="I26" s="18"/>
    </row>
    <row r="27" ht="15.0" customHeight="1">
      <c r="A27" s="19"/>
      <c r="B27" s="41" t="s">
        <v>34</v>
      </c>
      <c r="C27" s="42" t="s">
        <v>6</v>
      </c>
      <c r="D27" s="43" t="s">
        <v>35</v>
      </c>
      <c r="E27" s="18"/>
      <c r="F27" s="18"/>
      <c r="G27" s="18"/>
      <c r="H27" s="18"/>
      <c r="I27" s="18"/>
    </row>
    <row r="28" ht="15.0" customHeight="1">
      <c r="A28" s="4"/>
      <c r="B28" s="59" t="s">
        <v>36</v>
      </c>
      <c r="C28" s="60" t="s">
        <v>6</v>
      </c>
      <c r="D28" s="61" t="s">
        <v>37</v>
      </c>
      <c r="E28" s="3"/>
      <c r="F28" s="3"/>
      <c r="G28" s="3"/>
      <c r="H28" s="3"/>
      <c r="I28" s="3"/>
    </row>
    <row r="29" ht="15.0" customHeight="1">
      <c r="A29" s="19"/>
      <c r="B29" s="41" t="s">
        <v>38</v>
      </c>
      <c r="C29" s="42" t="s">
        <v>6</v>
      </c>
      <c r="D29" s="43" t="s">
        <v>39</v>
      </c>
      <c r="E29" s="18"/>
      <c r="F29" s="18"/>
      <c r="G29" s="18"/>
      <c r="H29" s="18"/>
      <c r="I29" s="18"/>
    </row>
    <row r="30" ht="15.0" customHeight="1">
      <c r="A30" s="19"/>
      <c r="B30" s="53"/>
      <c r="C30" s="54"/>
      <c r="D30" s="55"/>
      <c r="E30" s="18"/>
      <c r="F30" s="18"/>
      <c r="G30" s="18"/>
      <c r="H30" s="18"/>
      <c r="I30" s="18"/>
    </row>
    <row r="31" ht="15.0" customHeight="1">
      <c r="A31" s="19"/>
      <c r="B31" s="56" t="s">
        <v>40</v>
      </c>
      <c r="C31" s="57"/>
      <c r="D31" s="58"/>
      <c r="E31" s="18"/>
      <c r="F31" s="18"/>
      <c r="G31" s="18"/>
      <c r="H31" s="18"/>
      <c r="I31" s="18"/>
    </row>
    <row r="32" ht="15.0" customHeight="1">
      <c r="A32" s="19"/>
      <c r="B32" s="41" t="s">
        <v>41</v>
      </c>
      <c r="C32" s="42" t="s">
        <v>6</v>
      </c>
      <c r="D32" s="43" t="s">
        <v>42</v>
      </c>
      <c r="E32" s="18"/>
      <c r="F32" s="18"/>
      <c r="G32" s="18"/>
      <c r="H32" s="18"/>
      <c r="I32" s="18"/>
    </row>
    <row r="33" ht="15.0" customHeight="1">
      <c r="A33" s="19"/>
      <c r="B33" s="53"/>
      <c r="C33" s="54"/>
      <c r="D33" s="55"/>
      <c r="E33" s="18"/>
      <c r="F33" s="18"/>
      <c r="G33" s="18"/>
      <c r="H33" s="18"/>
      <c r="I33" s="18"/>
    </row>
    <row r="34" ht="15.0" customHeight="1">
      <c r="A34" s="19"/>
      <c r="B34" s="56" t="s">
        <v>43</v>
      </c>
      <c r="C34" s="62"/>
      <c r="D34" s="63"/>
      <c r="E34" s="18"/>
      <c r="F34" s="18"/>
      <c r="G34" s="18"/>
      <c r="H34" s="18"/>
      <c r="I34" s="18"/>
    </row>
    <row r="35" ht="15.0" customHeight="1">
      <c r="A35" s="3"/>
      <c r="B35" s="64" t="s">
        <v>44</v>
      </c>
      <c r="C35" s="35" t="s">
        <v>6</v>
      </c>
      <c r="D35" s="65" t="s">
        <v>45</v>
      </c>
      <c r="E35" s="3"/>
      <c r="F35" s="3"/>
      <c r="G35" s="3"/>
      <c r="H35" s="3"/>
      <c r="I35" s="3"/>
    </row>
    <row r="36" ht="15.0" customHeight="1">
      <c r="A36" s="3"/>
      <c r="B36" s="66" t="s">
        <v>46</v>
      </c>
      <c r="C36" s="32" t="s">
        <v>6</v>
      </c>
      <c r="D36" s="67" t="s">
        <v>47</v>
      </c>
      <c r="E36" s="3"/>
      <c r="F36" s="3"/>
      <c r="G36" s="3"/>
      <c r="H36" s="3"/>
      <c r="I36" s="3"/>
    </row>
    <row r="37" ht="15.0" customHeight="1">
      <c r="A37" s="3"/>
      <c r="B37" s="64" t="s">
        <v>48</v>
      </c>
      <c r="C37" s="35" t="s">
        <v>6</v>
      </c>
      <c r="D37" s="65" t="s">
        <v>49</v>
      </c>
      <c r="E37" s="3"/>
      <c r="F37" s="3"/>
      <c r="G37" s="3"/>
      <c r="H37" s="3"/>
      <c r="I37" s="3"/>
    </row>
    <row r="38" ht="15.0" customHeight="1">
      <c r="A38" s="4"/>
      <c r="B38" s="67" t="s">
        <v>50</v>
      </c>
      <c r="C38" s="32" t="s">
        <v>6</v>
      </c>
      <c r="D38" s="67" t="s">
        <v>51</v>
      </c>
      <c r="E38" s="48"/>
      <c r="F38" s="48"/>
      <c r="G38" s="48"/>
      <c r="H38" s="48"/>
      <c r="I38" s="48"/>
    </row>
    <row r="39" ht="15.0" customHeight="1">
      <c r="A39" s="4"/>
      <c r="B39" s="65" t="s">
        <v>52</v>
      </c>
      <c r="C39" s="35" t="s">
        <v>6</v>
      </c>
      <c r="D39" s="65" t="s">
        <v>51</v>
      </c>
      <c r="E39" s="48"/>
      <c r="F39" s="48"/>
      <c r="G39" s="48"/>
      <c r="H39" s="48"/>
      <c r="I39" s="48"/>
    </row>
    <row r="40" ht="15.0" customHeight="1">
      <c r="A40" s="19"/>
      <c r="B40" s="68"/>
      <c r="C40" s="46"/>
      <c r="D40" s="69"/>
      <c r="E40" s="18"/>
      <c r="F40" s="18"/>
      <c r="G40" s="18"/>
      <c r="H40" s="18"/>
      <c r="I40" s="18"/>
    </row>
    <row r="41" ht="15.0" customHeight="1">
      <c r="A41" s="19"/>
      <c r="B41" s="70"/>
      <c r="C41" s="71"/>
      <c r="D41" s="69"/>
      <c r="E41" s="18"/>
      <c r="F41" s="18"/>
      <c r="G41" s="18"/>
      <c r="H41" s="18"/>
      <c r="I41" s="18"/>
    </row>
    <row r="42" ht="15.0" customHeight="1">
      <c r="A42" s="19"/>
      <c r="B42" s="53"/>
      <c r="C42" s="72">
        <f>countif(C6:C41,"-")</f>
        <v>20</v>
      </c>
      <c r="D42" s="55"/>
      <c r="E42" s="73"/>
      <c r="F42" s="73"/>
      <c r="G42" s="73"/>
      <c r="H42" s="73"/>
      <c r="I42" s="73"/>
    </row>
    <row r="43" ht="15.0" customHeight="1">
      <c r="A43" s="19"/>
      <c r="B43" s="74"/>
      <c r="E43" s="75"/>
      <c r="F43" s="75"/>
      <c r="G43" s="75"/>
      <c r="H43" s="75"/>
      <c r="I43" s="75"/>
    </row>
    <row r="44" ht="15.0" customHeight="1">
      <c r="A44" s="19"/>
      <c r="B44" s="76" t="s">
        <v>53</v>
      </c>
      <c r="E44" s="77"/>
      <c r="F44" s="77"/>
      <c r="G44" s="77"/>
      <c r="H44" s="77"/>
      <c r="I44" s="77"/>
    </row>
    <row r="45" ht="15.0" customHeight="1">
      <c r="A45" s="19"/>
      <c r="B45" s="81" t="s">
        <v>54</v>
      </c>
      <c r="E45" s="77"/>
      <c r="F45" s="77"/>
      <c r="G45" s="77"/>
      <c r="H45" s="77"/>
      <c r="I45" s="77"/>
    </row>
    <row r="46" ht="15.0" customHeight="1">
      <c r="A46" s="19"/>
      <c r="B46" s="81" t="s">
        <v>55</v>
      </c>
      <c r="E46" s="77"/>
      <c r="F46" s="77"/>
      <c r="G46" s="77"/>
      <c r="H46" s="77"/>
      <c r="I46" s="77"/>
    </row>
  </sheetData>
  <mergeCells count="6">
    <mergeCell ref="B2:D2"/>
    <mergeCell ref="B3:D3"/>
    <mergeCell ref="B43:D43"/>
    <mergeCell ref="B44:D44"/>
    <mergeCell ref="B45:D45"/>
    <mergeCell ref="B46:D46"/>
  </mergeCells>
  <hyperlinks>
    <hyperlink r:id="rId1" ref="B45"/>
  </hyperlinks>
  <printOptions gridLines="1" horizontalCentered="1"/>
  <pageMargins bottom="0.75" footer="0.0" header="0.0" left="0.25" right="0.25" top="0.75"/>
  <pageSetup fitToHeight="0" cellComments="atEnd" orientation="portrait" pageOrder="overThenDown"/>
  <drawing r:id="rId2"/>
</worksheet>
</file>