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8817683-14CB-4729-A502-EE0DE15F8D26}" xr6:coauthVersionLast="45" xr6:coauthVersionMax="45" xr10:uidLastSave="{00000000-0000-0000-0000-000000000000}"/>
  <bookViews>
    <workbookView xWindow="-120" yWindow="-120" windowWidth="20730" windowHeight="11160" xr2:uid="{ABFA6141-BB5B-4F85-87EF-407DB41F978B}"/>
  </bookViews>
  <sheets>
    <sheet name="Calculations" sheetId="1" r:id="rId1"/>
    <sheet name="ROC and 2x2 Confusion Matrix" sheetId="3" r:id="rId2"/>
  </sheets>
  <definedNames>
    <definedName name="_xlnm._FilterDatabase" localSheetId="1" hidden="1">'ROC and 2x2 Confusion Matrix'!$B$2:$G$12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L3" i="3"/>
  <c r="L13" i="3" l="1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M21" i="1" l="1"/>
  <c r="M20" i="1"/>
  <c r="M17" i="1"/>
  <c r="M16" i="1"/>
  <c r="J21" i="1"/>
  <c r="J20" i="1"/>
  <c r="J17" i="1"/>
  <c r="J16" i="1"/>
  <c r="F18" i="1"/>
  <c r="F17" i="1"/>
  <c r="F16" i="1"/>
  <c r="E18" i="1"/>
  <c r="E17" i="1"/>
  <c r="E16" i="1"/>
  <c r="F30" i="1" l="1"/>
  <c r="L30" i="1" s="1"/>
  <c r="G28" i="1"/>
  <c r="N28" i="1" s="1"/>
  <c r="G35" i="1"/>
  <c r="N35" i="1" s="1"/>
  <c r="G31" i="1"/>
  <c r="N31" i="1" s="1"/>
  <c r="E28" i="1"/>
  <c r="J28" i="1" s="1"/>
  <c r="F29" i="1"/>
  <c r="L29" i="1" s="1"/>
  <c r="G27" i="1"/>
  <c r="N27" i="1" s="1"/>
  <c r="E31" i="1"/>
  <c r="J31" i="1" s="1"/>
  <c r="F33" i="1"/>
  <c r="L33" i="1" s="1"/>
  <c r="E34" i="1"/>
  <c r="J34" i="1" s="1"/>
  <c r="E30" i="1"/>
  <c r="J30" i="1" s="1"/>
  <c r="E35" i="1"/>
  <c r="J35" i="1" s="1"/>
  <c r="J11" i="1" s="1"/>
  <c r="F32" i="1"/>
  <c r="L32" i="1" s="1"/>
  <c r="F28" i="1"/>
  <c r="L28" i="1" s="1"/>
  <c r="J4" i="1" s="1"/>
  <c r="G34" i="1"/>
  <c r="N34" i="1" s="1"/>
  <c r="G30" i="1"/>
  <c r="N30" i="1" s="1"/>
  <c r="J6" i="1" s="1"/>
  <c r="F26" i="1"/>
  <c r="L26" i="1" s="1"/>
  <c r="E26" i="1"/>
  <c r="J26" i="1" s="1"/>
  <c r="E33" i="1"/>
  <c r="J33" i="1" s="1"/>
  <c r="E29" i="1"/>
  <c r="J29" i="1" s="1"/>
  <c r="F35" i="1"/>
  <c r="L35" i="1" s="1"/>
  <c r="F31" i="1"/>
  <c r="L31" i="1" s="1"/>
  <c r="F27" i="1"/>
  <c r="L27" i="1" s="1"/>
  <c r="G33" i="1"/>
  <c r="N33" i="1" s="1"/>
  <c r="G29" i="1"/>
  <c r="N29" i="1" s="1"/>
  <c r="E27" i="1"/>
  <c r="J27" i="1" s="1"/>
  <c r="E32" i="1"/>
  <c r="J32" i="1" s="1"/>
  <c r="F34" i="1"/>
  <c r="L34" i="1" s="1"/>
  <c r="G26" i="1"/>
  <c r="N26" i="1" s="1"/>
  <c r="G32" i="1"/>
  <c r="N32" i="1" s="1"/>
  <c r="J2" i="1"/>
  <c r="J10" i="1" l="1"/>
  <c r="J5" i="1"/>
  <c r="J8" i="1"/>
  <c r="J3" i="1"/>
  <c r="J9" i="1"/>
  <c r="J7" i="1"/>
</calcChain>
</file>

<file path=xl/sharedStrings.xml><?xml version="1.0" encoding="utf-8"?>
<sst xmlns="http://schemas.openxmlformats.org/spreadsheetml/2006/main" count="178" uniqueCount="80">
  <si>
    <t>Instance</t>
  </si>
  <si>
    <t>𝑋1 </t>
  </si>
  <si>
    <t>𝑋2 </t>
  </si>
  <si>
    <t>𝑋3 </t>
  </si>
  <si>
    <t>𝑌 </t>
  </si>
  <si>
    <t>Predicted Class (𝑌􀷠) </t>
  </si>
  <si>
    <t>4 </t>
  </si>
  <si>
    <t>Sunny </t>
  </si>
  <si>
    <t>Normal </t>
  </si>
  <si>
    <t>0 </t>
  </si>
  <si>
    <t>7 </t>
  </si>
  <si>
    <t>3 </t>
  </si>
  <si>
    <t>Rainy </t>
  </si>
  <si>
    <t>High </t>
  </si>
  <si>
    <t>1 </t>
  </si>
  <si>
    <t>8 </t>
  </si>
  <si>
    <t>9 </t>
  </si>
  <si>
    <t>2 </t>
  </si>
  <si>
    <t>5 </t>
  </si>
  <si>
    <t>6 </t>
  </si>
  <si>
    <t>10 </t>
  </si>
  <si>
    <t>P(Y=0)</t>
  </si>
  <si>
    <t>For P(Y=y)</t>
  </si>
  <si>
    <t>P(Y=1)</t>
  </si>
  <si>
    <t xml:space="preserve"> P(Y=2)</t>
  </si>
  <si>
    <t>For X1</t>
  </si>
  <si>
    <t xml:space="preserve">Mean </t>
  </si>
  <si>
    <t>Std. Dev.</t>
  </si>
  <si>
    <t>Y=0</t>
  </si>
  <si>
    <t>Y=1</t>
  </si>
  <si>
    <t>Y=2</t>
  </si>
  <si>
    <t>For P(X1=x|Y=y)</t>
  </si>
  <si>
    <t>For P(X2=x|Y=y)</t>
  </si>
  <si>
    <t>For P(X3=x|Y=y)</t>
  </si>
  <si>
    <t>P(X2=Sunny|Y=0)</t>
  </si>
  <si>
    <t>P(X2=Sunny|Y=1)</t>
  </si>
  <si>
    <t>P(X2=Sunny|Y=2)</t>
  </si>
  <si>
    <t>P(X2=Rainy|Y=0)</t>
  </si>
  <si>
    <t>P(X2=Rainy|Y=1)</t>
  </si>
  <si>
    <t>P(X2=Rainy|Y=2)</t>
  </si>
  <si>
    <t>For Y=0</t>
  </si>
  <si>
    <t>For Y=1</t>
  </si>
  <si>
    <t>For Y=2</t>
  </si>
  <si>
    <t>Max [ P(X=X1|Y=y)*P(X=X2|Y=y)*P(X=X3|Y=y)*P(Y=y) ]</t>
  </si>
  <si>
    <t>P(X1=x1|Y=y)*P(X2=x2|Y=y)*P(X3=x3|Y=y)*P(Y=y)</t>
  </si>
  <si>
    <r>
      <t> </t>
    </r>
    <r>
      <rPr>
        <b/>
        <sz val="11"/>
        <color theme="1"/>
        <rFont val="Calibri"/>
        <family val="2"/>
        <scheme val="minor"/>
      </rPr>
      <t>Instance </t>
    </r>
  </si>
  <si>
    <t>X1=10</t>
  </si>
  <si>
    <t>X1=18.4</t>
  </si>
  <si>
    <t>X1=12</t>
  </si>
  <si>
    <t>X1=7.2</t>
  </si>
  <si>
    <t>X1=36</t>
  </si>
  <si>
    <t>X1=4</t>
  </si>
  <si>
    <t>X1=3.7</t>
  </si>
  <si>
    <t>X1=24</t>
  </si>
  <si>
    <t>X1=28</t>
  </si>
  <si>
    <t>X1=34</t>
  </si>
  <si>
    <t>P(X3=Normal|Y=0)</t>
  </si>
  <si>
    <t>P(X3=Normal|Y=1)</t>
  </si>
  <si>
    <t>P(X3=Normal|Y=2)</t>
  </si>
  <si>
    <t>P(X3=High|Y=0)</t>
  </si>
  <si>
    <t>P(X3=High|Y=1)</t>
  </si>
  <si>
    <t>P(X3=High|Y=2)</t>
  </si>
  <si>
    <t>Confusion Matrix</t>
  </si>
  <si>
    <t>Actual</t>
  </si>
  <si>
    <t>Predicted</t>
  </si>
  <si>
    <t>False Positive Rate (FPR) versus the True Positive Rate (TPR) </t>
  </si>
  <si>
    <t>ROC Curve</t>
  </si>
  <si>
    <t>Class 2 = Positive ( + )</t>
  </si>
  <si>
    <t>which makes , Class 0 and 1 = Negative (-)</t>
  </si>
  <si>
    <t>+</t>
  </si>
  <si>
    <t>-</t>
  </si>
  <si>
    <t>TP</t>
  </si>
  <si>
    <t>TN</t>
  </si>
  <si>
    <t>FP</t>
  </si>
  <si>
    <t>FN</t>
  </si>
  <si>
    <t>𝑌 (Actual)</t>
  </si>
  <si>
    <t>Y(Predicted)</t>
  </si>
  <si>
    <t>TPR</t>
  </si>
  <si>
    <t>FPR</t>
  </si>
  <si>
    <t># Positive classes  = #Negative classes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</si>
</sst>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"/>
      <family val="1"/>
    </font>
    <font>
      <b/>
      <sz val="12"/>
      <color rgb="FF333333"/>
      <name val="Calibri Light"/>
      <family val="2"/>
      <scheme val="major"/>
    </font>
    <font>
      <sz val="12"/>
      <color rgb="FF33333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5" fillId="0" borderId="0" xfId="0" applyFont="1" applyBorder="1"/>
    <xf numFmtId="0" fontId="0" fillId="0" borderId="0" xfId="0" applyBorder="1"/>
    <xf numFmtId="0" fontId="0" fillId="0" borderId="30" xfId="0" applyBorder="1"/>
    <xf numFmtId="0" fontId="6" fillId="0" borderId="0" xfId="0" applyFont="1" applyBorder="1"/>
    <xf numFmtId="2" fontId="0" fillId="0" borderId="0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9" xfId="0" applyBorder="1"/>
    <xf numFmtId="0" fontId="4" fillId="0" borderId="9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1" fillId="0" borderId="4" xfId="0" applyFont="1" applyBorder="1"/>
    <xf numFmtId="0" fontId="1" fillId="0" borderId="6" xfId="0" applyFont="1" applyBorder="1"/>
    <xf numFmtId="0" fontId="0" fillId="0" borderId="36" xfId="0" applyBorder="1"/>
    <xf numFmtId="0" fontId="0" fillId="0" borderId="2" xfId="0" applyBorder="1"/>
    <xf numFmtId="0" fontId="2" fillId="2" borderId="35" xfId="0" applyFont="1" applyFill="1" applyBorder="1"/>
    <xf numFmtId="0" fontId="0" fillId="0" borderId="35" xfId="0" applyBorder="1"/>
    <xf numFmtId="0" fontId="0" fillId="0" borderId="0" xfId="0" applyFon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36" xfId="0" applyFont="1" applyBorder="1"/>
    <xf numFmtId="165" fontId="0" fillId="0" borderId="36" xfId="0" applyNumberFormat="1" applyBorder="1"/>
    <xf numFmtId="165" fontId="0" fillId="0" borderId="7" xfId="0" applyNumberFormat="1" applyBorder="1"/>
    <xf numFmtId="0" fontId="0" fillId="0" borderId="37" xfId="0" applyBorder="1"/>
    <xf numFmtId="0" fontId="0" fillId="0" borderId="38" xfId="0" applyBorder="1"/>
    <xf numFmtId="0" fontId="0" fillId="0" borderId="13" xfId="0" applyBorder="1"/>
    <xf numFmtId="164" fontId="0" fillId="0" borderId="1" xfId="0" applyNumberFormat="1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'ROC and 2x2 Confusion Matrix'!$L$2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 and 2x2 Confusion Matrix'!$K$3:$K$13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0.60000000000000009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'ROC and 2x2 Confusion Matrix'!$L$3:$L$13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0.60000000000000009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4-4EAC-98D2-2955C8D5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52624"/>
        <c:axId val="607052944"/>
      </c:scatterChart>
      <c:valAx>
        <c:axId val="6070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</a:t>
                </a:r>
                <a:r>
                  <a:rPr lang="en-US" baseline="0"/>
                  <a:t> rate (</a:t>
                </a:r>
                <a:r>
                  <a:rPr lang="el-GR" baseline="0"/>
                  <a:t>α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52944"/>
        <c:crosses val="autoZero"/>
        <c:crossBetween val="midCat"/>
      </c:valAx>
      <c:valAx>
        <c:axId val="6070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 rate 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339725</xdr:colOff>
      <xdr:row>4</xdr:row>
      <xdr:rowOff>63500</xdr:rowOff>
    </xdr:from>
    <xdr:to>
      <xdr:col>22</xdr:col>
      <xdr:colOff>34925</xdr:colOff>
      <xdr:row>19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639837-CC7C-49EA-BD2E-4C775355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CD32-9EB9-4CCA-96F7-F0D714A127A4}">
  <dimension ref="A1:N35"/>
  <sheetViews>
    <sheetView tabSelected="1" zoomScale="85" zoomScaleNormal="85" workbookViewId="0">
      <selection activeCell="P21" sqref="P21"/>
    </sheetView>
  </sheetViews>
  <sheetFormatPr defaultRowHeight="15" x14ac:dyDescent="0.25"/>
  <cols>
    <col min="2" max="2" width="9.85546875" bestFit="1" customWidth="1"/>
    <col min="4" max="4" width="17.85546875" bestFit="1" customWidth="1"/>
    <col min="6" max="6" width="10.85546875" customWidth="1"/>
    <col min="9" max="9" width="17.140625" customWidth="1"/>
    <col min="10" max="10" width="17.85546875" bestFit="1" customWidth="1"/>
    <col min="11" max="11" width="12" bestFit="1" customWidth="1"/>
    <col min="12" max="12" width="17.5703125" bestFit="1" customWidth="1"/>
    <col min="13" max="13" width="16.28515625" bestFit="1" customWidth="1"/>
    <col min="15" max="16" width="17.5703125" bestFit="1" customWidth="1"/>
  </cols>
  <sheetData>
    <row r="1" spans="1:13" ht="15.75" x14ac:dyDescent="0.25">
      <c r="A1" s="6" t="s">
        <v>45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/>
      <c r="I1" s="56" t="s">
        <v>43</v>
      </c>
      <c r="J1" s="56"/>
      <c r="K1" s="56"/>
      <c r="L1" s="56"/>
    </row>
    <row r="2" spans="1:13" x14ac:dyDescent="0.25">
      <c r="A2" s="10" t="s">
        <v>6</v>
      </c>
      <c r="B2" s="11">
        <v>10</v>
      </c>
      <c r="C2" s="10" t="s">
        <v>7</v>
      </c>
      <c r="D2" s="10" t="s">
        <v>8</v>
      </c>
      <c r="E2" s="10" t="s">
        <v>9</v>
      </c>
      <c r="F2" s="47">
        <v>0</v>
      </c>
      <c r="G2" s="48"/>
      <c r="J2" s="75">
        <f t="shared" ref="J2:J11" si="0">MAX(J26,L26,N26)</f>
        <v>1.0461697368279108E-2</v>
      </c>
    </row>
    <row r="3" spans="1:13" x14ac:dyDescent="0.25">
      <c r="A3" s="10" t="s">
        <v>10</v>
      </c>
      <c r="B3" s="12">
        <v>18.399999999999999</v>
      </c>
      <c r="C3" s="10" t="s">
        <v>7</v>
      </c>
      <c r="D3" s="10" t="s">
        <v>8</v>
      </c>
      <c r="E3" s="10" t="s">
        <v>9</v>
      </c>
      <c r="F3" s="47">
        <v>0</v>
      </c>
      <c r="G3" s="48"/>
      <c r="J3" s="76">
        <f t="shared" si="0"/>
        <v>1.0461697368279108E-2</v>
      </c>
    </row>
    <row r="4" spans="1:13" x14ac:dyDescent="0.25">
      <c r="A4" s="10" t="s">
        <v>11</v>
      </c>
      <c r="B4" s="12">
        <v>12</v>
      </c>
      <c r="C4" s="10" t="s">
        <v>12</v>
      </c>
      <c r="D4" s="10" t="s">
        <v>13</v>
      </c>
      <c r="E4" s="10" t="s">
        <v>14</v>
      </c>
      <c r="F4" s="47">
        <v>2</v>
      </c>
      <c r="G4" s="48"/>
      <c r="J4" s="76">
        <f t="shared" si="0"/>
        <v>4.0490418771132004E-3</v>
      </c>
    </row>
    <row r="5" spans="1:13" x14ac:dyDescent="0.25">
      <c r="A5" s="10" t="s">
        <v>15</v>
      </c>
      <c r="B5" s="12">
        <v>7.2</v>
      </c>
      <c r="C5" s="10" t="s">
        <v>7</v>
      </c>
      <c r="D5" s="10" t="s">
        <v>8</v>
      </c>
      <c r="E5" s="10" t="s">
        <v>14</v>
      </c>
      <c r="F5" s="47">
        <v>0</v>
      </c>
      <c r="G5" s="48"/>
      <c r="J5" s="76">
        <f t="shared" si="0"/>
        <v>6.7078351822298307E-3</v>
      </c>
    </row>
    <row r="6" spans="1:13" x14ac:dyDescent="0.25">
      <c r="A6" s="10" t="s">
        <v>16</v>
      </c>
      <c r="B6" s="12">
        <v>36</v>
      </c>
      <c r="C6" s="10" t="s">
        <v>12</v>
      </c>
      <c r="D6" s="10" t="s">
        <v>13</v>
      </c>
      <c r="E6" s="10" t="s">
        <v>14</v>
      </c>
      <c r="F6" s="47">
        <v>1</v>
      </c>
      <c r="G6" s="48"/>
      <c r="J6" s="76">
        <f t="shared" si="0"/>
        <v>1.7987153488266618E-3</v>
      </c>
    </row>
    <row r="7" spans="1:13" x14ac:dyDescent="0.25">
      <c r="A7" s="10" t="s">
        <v>14</v>
      </c>
      <c r="B7" s="12">
        <v>4</v>
      </c>
      <c r="C7" s="10" t="s">
        <v>7</v>
      </c>
      <c r="D7" s="10" t="s">
        <v>13</v>
      </c>
      <c r="E7" s="10" t="s">
        <v>17</v>
      </c>
      <c r="F7" s="47">
        <v>1</v>
      </c>
      <c r="G7" s="48"/>
      <c r="J7" s="76">
        <f t="shared" si="0"/>
        <v>1.1151392643613583E-3</v>
      </c>
    </row>
    <row r="8" spans="1:13" x14ac:dyDescent="0.25">
      <c r="A8" s="10" t="s">
        <v>17</v>
      </c>
      <c r="B8" s="12">
        <v>3.7</v>
      </c>
      <c r="C8" s="10" t="s">
        <v>12</v>
      </c>
      <c r="D8" s="10" t="s">
        <v>8</v>
      </c>
      <c r="E8" s="10" t="s">
        <v>17</v>
      </c>
      <c r="F8" s="47">
        <v>2</v>
      </c>
      <c r="G8" s="48"/>
      <c r="J8" s="76">
        <f t="shared" si="0"/>
        <v>3.8425875362515329E-3</v>
      </c>
    </row>
    <row r="9" spans="1:13" x14ac:dyDescent="0.25">
      <c r="A9" s="10" t="s">
        <v>18</v>
      </c>
      <c r="B9" s="12">
        <v>24</v>
      </c>
      <c r="C9" s="10" t="s">
        <v>12</v>
      </c>
      <c r="D9" s="10" t="s">
        <v>8</v>
      </c>
      <c r="E9" s="10" t="s">
        <v>17</v>
      </c>
      <c r="F9" s="47">
        <v>2</v>
      </c>
      <c r="G9" s="48"/>
      <c r="J9" s="76">
        <f t="shared" si="0"/>
        <v>6.3529643585748105E-3</v>
      </c>
    </row>
    <row r="10" spans="1:13" x14ac:dyDescent="0.25">
      <c r="A10" s="10" t="s">
        <v>19</v>
      </c>
      <c r="B10" s="12">
        <v>28</v>
      </c>
      <c r="C10" s="10" t="s">
        <v>12</v>
      </c>
      <c r="D10" s="10" t="s">
        <v>13</v>
      </c>
      <c r="E10" s="10" t="s">
        <v>17</v>
      </c>
      <c r="F10" s="47">
        <v>2</v>
      </c>
      <c r="G10" s="48"/>
      <c r="J10" s="76">
        <f t="shared" si="0"/>
        <v>3.6560095877305509E-3</v>
      </c>
    </row>
    <row r="11" spans="1:13" x14ac:dyDescent="0.25">
      <c r="A11" s="10" t="s">
        <v>20</v>
      </c>
      <c r="B11" s="12">
        <v>34</v>
      </c>
      <c r="C11" s="10" t="s">
        <v>12</v>
      </c>
      <c r="D11" s="10" t="s">
        <v>8</v>
      </c>
      <c r="E11" s="10" t="s">
        <v>17</v>
      </c>
      <c r="F11" s="47">
        <v>2</v>
      </c>
      <c r="G11" s="48"/>
      <c r="J11" s="77">
        <f t="shared" si="0"/>
        <v>3.7782643157157122E-3</v>
      </c>
    </row>
    <row r="14" spans="1:13" x14ac:dyDescent="0.25">
      <c r="A14" s="57" t="s">
        <v>22</v>
      </c>
      <c r="B14" s="1"/>
      <c r="E14" s="57" t="s">
        <v>25</v>
      </c>
      <c r="F14" s="79"/>
      <c r="I14" s="57" t="s">
        <v>32</v>
      </c>
      <c r="J14" s="1"/>
      <c r="L14" s="57" t="s">
        <v>33</v>
      </c>
      <c r="M14" s="1"/>
    </row>
    <row r="15" spans="1:13" x14ac:dyDescent="0.25">
      <c r="A15" s="2" t="s">
        <v>21</v>
      </c>
      <c r="B15" s="3">
        <v>0.2</v>
      </c>
      <c r="E15" s="80" t="s">
        <v>26</v>
      </c>
      <c r="F15" s="81" t="s">
        <v>27</v>
      </c>
      <c r="I15" s="2" t="s">
        <v>34</v>
      </c>
      <c r="J15" s="3">
        <v>1</v>
      </c>
      <c r="L15" s="2" t="s">
        <v>56</v>
      </c>
      <c r="M15" s="3">
        <v>1</v>
      </c>
    </row>
    <row r="16" spans="1:13" x14ac:dyDescent="0.25">
      <c r="A16" s="2" t="s">
        <v>23</v>
      </c>
      <c r="B16" s="3">
        <v>0.3</v>
      </c>
      <c r="D16" s="9" t="s">
        <v>28</v>
      </c>
      <c r="E16" s="78">
        <f>AVERAGE(B2:B3)</f>
        <v>14.2</v>
      </c>
      <c r="F16" s="9">
        <f>STDEV(B2:B3)</f>
        <v>5.9396969619669973</v>
      </c>
      <c r="I16" s="2" t="s">
        <v>35</v>
      </c>
      <c r="J16" s="3">
        <f>1/3</f>
        <v>0.33333333333333331</v>
      </c>
      <c r="L16" s="2" t="s">
        <v>57</v>
      </c>
      <c r="M16" s="3">
        <f>1/3</f>
        <v>0.33333333333333331</v>
      </c>
    </row>
    <row r="17" spans="1:14" x14ac:dyDescent="0.25">
      <c r="A17" s="4" t="s">
        <v>24</v>
      </c>
      <c r="B17" s="5">
        <v>0.5</v>
      </c>
      <c r="D17" s="9" t="s">
        <v>29</v>
      </c>
      <c r="E17" s="78">
        <f>AVERAGE(B4:B6)</f>
        <v>18.400000000000002</v>
      </c>
      <c r="F17" s="9">
        <f>STDEV(B4:B6)</f>
        <v>15.429841217588724</v>
      </c>
      <c r="I17" s="2" t="s">
        <v>36</v>
      </c>
      <c r="J17" s="3">
        <f>1/5</f>
        <v>0.2</v>
      </c>
      <c r="L17" s="2" t="s">
        <v>58</v>
      </c>
      <c r="M17" s="3">
        <f>3/5</f>
        <v>0.6</v>
      </c>
    </row>
    <row r="18" spans="1:14" x14ac:dyDescent="0.25">
      <c r="D18" s="9" t="s">
        <v>30</v>
      </c>
      <c r="E18" s="78">
        <f>AVERAGE(B7:B11)</f>
        <v>18.740000000000002</v>
      </c>
      <c r="F18" s="9">
        <f>STDEV(B7:B11)</f>
        <v>14.05126328840222</v>
      </c>
      <c r="I18" s="2"/>
      <c r="J18" s="3"/>
      <c r="L18" s="2"/>
      <c r="M18" s="3"/>
    </row>
    <row r="19" spans="1:14" x14ac:dyDescent="0.25">
      <c r="I19" s="2" t="s">
        <v>37</v>
      </c>
      <c r="J19" s="3">
        <v>0</v>
      </c>
      <c r="L19" s="2" t="s">
        <v>59</v>
      </c>
      <c r="M19" s="3">
        <v>0</v>
      </c>
    </row>
    <row r="20" spans="1:14" x14ac:dyDescent="0.25">
      <c r="I20" s="2" t="s">
        <v>38</v>
      </c>
      <c r="J20" s="3">
        <f>2/3</f>
        <v>0.66666666666666663</v>
      </c>
      <c r="L20" s="2" t="s">
        <v>60</v>
      </c>
      <c r="M20" s="3">
        <f>2/3</f>
        <v>0.66666666666666663</v>
      </c>
    </row>
    <row r="21" spans="1:14" x14ac:dyDescent="0.25">
      <c r="I21" s="4" t="s">
        <v>39</v>
      </c>
      <c r="J21" s="5">
        <f>4/5</f>
        <v>0.8</v>
      </c>
      <c r="L21" s="4" t="s">
        <v>61</v>
      </c>
      <c r="M21" s="5">
        <f>2/5</f>
        <v>0.4</v>
      </c>
    </row>
    <row r="24" spans="1:14" x14ac:dyDescent="0.25">
      <c r="C24" s="66"/>
      <c r="D24" s="67" t="s">
        <v>31</v>
      </c>
      <c r="E24" s="68"/>
      <c r="F24" s="68"/>
      <c r="G24" s="1"/>
      <c r="I24" s="58" t="s">
        <v>44</v>
      </c>
      <c r="J24" s="59"/>
      <c r="K24" s="59"/>
      <c r="L24" s="59"/>
      <c r="M24" s="60"/>
      <c r="N24" s="61"/>
    </row>
    <row r="25" spans="1:14" x14ac:dyDescent="0.25">
      <c r="C25" s="2" t="s">
        <v>0</v>
      </c>
      <c r="D25" s="38"/>
      <c r="E25" s="38" t="s">
        <v>28</v>
      </c>
      <c r="F25" s="38" t="s">
        <v>29</v>
      </c>
      <c r="G25" s="3" t="s">
        <v>30</v>
      </c>
      <c r="I25" s="2" t="s">
        <v>0</v>
      </c>
      <c r="J25" s="38" t="s">
        <v>40</v>
      </c>
      <c r="K25" s="62"/>
      <c r="L25" s="38" t="s">
        <v>41</v>
      </c>
      <c r="M25" s="38"/>
      <c r="N25" s="3" t="s">
        <v>42</v>
      </c>
    </row>
    <row r="26" spans="1:14" x14ac:dyDescent="0.25">
      <c r="C26" s="63" t="s">
        <v>6</v>
      </c>
      <c r="D26" s="69" t="s">
        <v>46</v>
      </c>
      <c r="E26" s="70">
        <f t="shared" ref="E26:E35" si="1">_xlfn.NORM.DIST(B2,$E$16,$F$16,FALSE)</f>
        <v>5.2308486841395538E-2</v>
      </c>
      <c r="F26" s="70">
        <f t="shared" ref="F26:F35" si="2">_xlfn.NORM.DIST(B2,$E$17,$F$17,FALSE)</f>
        <v>2.2294229676572817E-2</v>
      </c>
      <c r="G26" s="71">
        <f t="shared" ref="G26:G35" si="3">_xlfn.NORM.DIST(B2,$E$18,$F$18,FALSE)</f>
        <v>2.3398159922400522E-2</v>
      </c>
      <c r="I26" s="63" t="s">
        <v>6</v>
      </c>
      <c r="J26" s="38">
        <f>E26*J15*M15*B15</f>
        <v>1.0461697368279108E-2</v>
      </c>
      <c r="K26" s="38"/>
      <c r="L26" s="38">
        <f>F26*J16*M16*B16</f>
        <v>7.4314098921909389E-4</v>
      </c>
      <c r="M26" s="38"/>
      <c r="N26" s="3">
        <f>G26*J17*M17*B17</f>
        <v>1.4038895953440312E-3</v>
      </c>
    </row>
    <row r="27" spans="1:14" x14ac:dyDescent="0.25">
      <c r="C27" s="63" t="s">
        <v>10</v>
      </c>
      <c r="D27" s="69" t="s">
        <v>47</v>
      </c>
      <c r="E27" s="70">
        <f t="shared" si="1"/>
        <v>5.2308486841395538E-2</v>
      </c>
      <c r="F27" s="70">
        <f t="shared" si="2"/>
        <v>2.5855242110117894E-2</v>
      </c>
      <c r="G27" s="71">
        <f t="shared" si="3"/>
        <v>2.8383605011518192E-2</v>
      </c>
      <c r="I27" s="63" t="s">
        <v>10</v>
      </c>
      <c r="J27" s="38">
        <f>E27*J15*M15*B15</f>
        <v>1.0461697368279108E-2</v>
      </c>
      <c r="K27" s="38"/>
      <c r="L27" s="38">
        <f>F27*J16*M16*B16</f>
        <v>8.6184140367059642E-4</v>
      </c>
      <c r="M27" s="38"/>
      <c r="N27" s="3">
        <f>G27*J17*M17*B17</f>
        <v>1.7030163006910917E-3</v>
      </c>
    </row>
    <row r="28" spans="1:14" x14ac:dyDescent="0.25">
      <c r="C28" s="63" t="s">
        <v>11</v>
      </c>
      <c r="D28" s="69" t="s">
        <v>48</v>
      </c>
      <c r="E28" s="70">
        <f t="shared" si="1"/>
        <v>6.2712734299944686E-2</v>
      </c>
      <c r="F28" s="70">
        <f t="shared" si="2"/>
        <v>2.3724110805627176E-2</v>
      </c>
      <c r="G28" s="71">
        <f t="shared" si="3"/>
        <v>2.5306511731957502E-2</v>
      </c>
      <c r="I28" s="63" t="s">
        <v>11</v>
      </c>
      <c r="J28" s="38">
        <f>E28*J19*M19*B15</f>
        <v>0</v>
      </c>
      <c r="K28" s="38"/>
      <c r="L28" s="38">
        <f>F28*J20*M20*B16</f>
        <v>3.1632147740836229E-3</v>
      </c>
      <c r="M28" s="38"/>
      <c r="N28" s="3">
        <f>G28*J21*M21*B17</f>
        <v>4.0490418771132004E-3</v>
      </c>
    </row>
    <row r="29" spans="1:14" x14ac:dyDescent="0.25">
      <c r="C29" s="63" t="s">
        <v>15</v>
      </c>
      <c r="D29" s="69" t="s">
        <v>49</v>
      </c>
      <c r="E29" s="70">
        <f t="shared" si="1"/>
        <v>3.3539175911149154E-2</v>
      </c>
      <c r="F29" s="70">
        <f t="shared" si="2"/>
        <v>1.9867247265309237E-2</v>
      </c>
      <c r="G29" s="71">
        <f t="shared" si="3"/>
        <v>2.0264189789720957E-2</v>
      </c>
      <c r="I29" s="63" t="s">
        <v>15</v>
      </c>
      <c r="J29" s="38">
        <f>E29*J15*M15*B15</f>
        <v>6.7078351822298307E-3</v>
      </c>
      <c r="K29" s="38"/>
      <c r="L29" s="38">
        <f>F29*J16*M16*B16</f>
        <v>6.6224157551030775E-4</v>
      </c>
      <c r="M29" s="38"/>
      <c r="N29" s="3">
        <f>G29*J17*M17*B17</f>
        <v>1.2158513873832576E-3</v>
      </c>
    </row>
    <row r="30" spans="1:14" x14ac:dyDescent="0.25">
      <c r="C30" s="63" t="s">
        <v>16</v>
      </c>
      <c r="D30" s="69" t="s">
        <v>50</v>
      </c>
      <c r="E30" s="70">
        <f t="shared" si="1"/>
        <v>7.9810345444551649E-5</v>
      </c>
      <c r="F30" s="70">
        <f t="shared" si="2"/>
        <v>1.3490365116199967E-2</v>
      </c>
      <c r="G30" s="71">
        <f t="shared" si="3"/>
        <v>1.3352066272338736E-2</v>
      </c>
      <c r="I30" s="63" t="s">
        <v>16</v>
      </c>
      <c r="J30" s="38">
        <f>E30*J19*M19*B15</f>
        <v>0</v>
      </c>
      <c r="K30" s="38"/>
      <c r="L30" s="38">
        <f>F30*J20*M20*B16</f>
        <v>1.7987153488266618E-3</v>
      </c>
      <c r="M30" s="38"/>
      <c r="N30" s="3">
        <f>G30*J21*M21*B21</f>
        <v>0</v>
      </c>
    </row>
    <row r="31" spans="1:14" x14ac:dyDescent="0.25">
      <c r="C31" s="63" t="s">
        <v>14</v>
      </c>
      <c r="D31" s="69" t="s">
        <v>51</v>
      </c>
      <c r="E31" s="70">
        <f t="shared" si="1"/>
        <v>1.5373862608754537E-2</v>
      </c>
      <c r="F31" s="70">
        <f t="shared" si="2"/>
        <v>1.6727088965420377E-2</v>
      </c>
      <c r="G31" s="71">
        <f t="shared" si="3"/>
        <v>1.6377151412719539E-2</v>
      </c>
      <c r="I31" s="63" t="s">
        <v>14</v>
      </c>
      <c r="J31" s="38">
        <f>E31*J15*M19*B15</f>
        <v>0</v>
      </c>
      <c r="K31" s="38"/>
      <c r="L31" s="38">
        <f>F31*J16*M20*B16</f>
        <v>1.1151392643613583E-3</v>
      </c>
      <c r="M31" s="38"/>
      <c r="N31" s="3">
        <f>G31*J17*M21*B17</f>
        <v>6.5508605650878163E-4</v>
      </c>
    </row>
    <row r="32" spans="1:14" x14ac:dyDescent="0.25">
      <c r="C32" s="63" t="s">
        <v>17</v>
      </c>
      <c r="D32" s="69" t="s">
        <v>52</v>
      </c>
      <c r="E32" s="70">
        <f t="shared" si="1"/>
        <v>1.4078638240910159E-2</v>
      </c>
      <c r="F32" s="70">
        <f t="shared" si="2"/>
        <v>1.6423205851193067E-2</v>
      </c>
      <c r="G32" s="71">
        <f t="shared" si="3"/>
        <v>1.6010781401048054E-2</v>
      </c>
      <c r="I32" s="63" t="s">
        <v>17</v>
      </c>
      <c r="J32" s="38">
        <f>E32*J19*M15*B15</f>
        <v>0</v>
      </c>
      <c r="K32" s="38"/>
      <c r="L32" s="38">
        <f>F32*J20*M16*B16</f>
        <v>1.0948803900795378E-3</v>
      </c>
      <c r="M32" s="38"/>
      <c r="N32" s="3">
        <f>G32*J21*M17*B17</f>
        <v>3.8425875362515329E-3</v>
      </c>
    </row>
    <row r="33" spans="3:14" x14ac:dyDescent="0.25">
      <c r="C33" s="63" t="s">
        <v>18</v>
      </c>
      <c r="D33" s="69" t="s">
        <v>53</v>
      </c>
      <c r="E33" s="70">
        <f t="shared" si="1"/>
        <v>1.7219587071029496E-2</v>
      </c>
      <c r="F33" s="70">
        <f t="shared" si="2"/>
        <v>2.4207273718977063E-2</v>
      </c>
      <c r="G33" s="71">
        <f t="shared" si="3"/>
        <v>2.6470684827395043E-2</v>
      </c>
      <c r="I33" s="63" t="s">
        <v>18</v>
      </c>
      <c r="J33" s="38">
        <f>E33*J19*M15*B15</f>
        <v>0</v>
      </c>
      <c r="K33" s="38"/>
      <c r="L33" s="38">
        <f>F33*J20*M16*B16</f>
        <v>1.6138182479318041E-3</v>
      </c>
      <c r="M33" s="38"/>
      <c r="N33" s="3">
        <f>G33*J21*M17*B17</f>
        <v>6.3529643585748105E-3</v>
      </c>
    </row>
    <row r="34" spans="3:14" x14ac:dyDescent="0.25">
      <c r="C34" s="63" t="s">
        <v>19</v>
      </c>
      <c r="D34" s="69" t="s">
        <v>54</v>
      </c>
      <c r="E34" s="70">
        <f t="shared" si="1"/>
        <v>4.5184952917776827E-3</v>
      </c>
      <c r="F34" s="70">
        <f t="shared" si="2"/>
        <v>2.1305494194518573E-2</v>
      </c>
      <c r="G34" s="71">
        <f t="shared" si="3"/>
        <v>2.285005992331594E-2</v>
      </c>
      <c r="I34" s="63" t="s">
        <v>19</v>
      </c>
      <c r="J34" s="38">
        <f>E34*J19*M19*B15</f>
        <v>0</v>
      </c>
      <c r="K34" s="38"/>
      <c r="L34" s="38">
        <f>F34*J20*M20*B16</f>
        <v>2.8407325592691426E-3</v>
      </c>
      <c r="M34" s="38"/>
      <c r="N34" s="3">
        <f>G34*J21*M21*B17</f>
        <v>3.6560095877305509E-3</v>
      </c>
    </row>
    <row r="35" spans="3:14" x14ac:dyDescent="0.25">
      <c r="C35" s="64" t="s">
        <v>20</v>
      </c>
      <c r="D35" s="72" t="s">
        <v>55</v>
      </c>
      <c r="E35" s="73">
        <f t="shared" si="1"/>
        <v>2.5950901975518869E-4</v>
      </c>
      <c r="F35" s="73">
        <f t="shared" si="2"/>
        <v>1.550906451292715E-2</v>
      </c>
      <c r="G35" s="74">
        <f t="shared" si="3"/>
        <v>1.5742767982148801E-2</v>
      </c>
      <c r="I35" s="64" t="s">
        <v>20</v>
      </c>
      <c r="J35" s="65">
        <f>E35*J19*M15*B15</f>
        <v>0</v>
      </c>
      <c r="K35" s="65"/>
      <c r="L35" s="65">
        <f>F35*J20*M16*B16</f>
        <v>1.0339376341951432E-3</v>
      </c>
      <c r="M35" s="65"/>
      <c r="N35" s="5">
        <f>G35*J21*M17*B17</f>
        <v>3.7782643157157122E-3</v>
      </c>
    </row>
  </sheetData>
  <mergeCells count="12">
    <mergeCell ref="F5:G5"/>
    <mergeCell ref="I1:L1"/>
    <mergeCell ref="I24:L24"/>
    <mergeCell ref="F2:G2"/>
    <mergeCell ref="F3:G3"/>
    <mergeCell ref="F4:G4"/>
    <mergeCell ref="F11:G11"/>
    <mergeCell ref="F6:G6"/>
    <mergeCell ref="F7:G7"/>
    <mergeCell ref="F8:G8"/>
    <mergeCell ref="F9:G9"/>
    <mergeCell ref="F10:G10"/>
  </mergeCells>
  <conditionalFormatting sqref="L25">
    <cfRule type="uniqueValues" dxfId="6" priority="7"/>
  </conditionalFormatting>
  <conditionalFormatting sqref="N25">
    <cfRule type="uniqueValues" dxfId="5" priority="6"/>
  </conditionalFormatting>
  <conditionalFormatting sqref="J25">
    <cfRule type="uniqueValues" dxfId="4" priority="5"/>
  </conditionalFormatting>
  <conditionalFormatting sqref="E25">
    <cfRule type="uniqueValues" dxfId="3" priority="4"/>
  </conditionalFormatting>
  <conditionalFormatting sqref="F25">
    <cfRule type="uniqueValues" dxfId="2" priority="3"/>
  </conditionalFormatting>
  <conditionalFormatting sqref="G25">
    <cfRule type="uniqueValues" dxfId="1" priority="2"/>
  </conditionalFormatting>
  <conditionalFormatting sqref="D16:D18">
    <cfRule type="uniqu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937D-833F-4441-8DF4-D148601F2841}">
  <dimension ref="B1:W27"/>
  <sheetViews>
    <sheetView topLeftCell="A11" zoomScale="115" zoomScaleNormal="115" workbookViewId="0">
      <selection activeCell="H4" sqref="H4"/>
    </sheetView>
  </sheetViews>
  <sheetFormatPr defaultRowHeight="15" x14ac:dyDescent="0.25"/>
  <cols>
    <col min="1" max="1" width="16.28515625" bestFit="1" customWidth="1"/>
    <col min="9" max="9" width="10.85546875" customWidth="1"/>
  </cols>
  <sheetData>
    <row r="1" spans="2:23" ht="15.75" thickBot="1" x14ac:dyDescent="0.3">
      <c r="E1" t="s">
        <v>79</v>
      </c>
    </row>
    <row r="2" spans="2:23" ht="15.75" x14ac:dyDescent="0.25">
      <c r="B2" s="6" t="s">
        <v>45</v>
      </c>
      <c r="C2" s="49" t="s">
        <v>75</v>
      </c>
      <c r="D2" s="54"/>
      <c r="E2" s="47" t="s">
        <v>76</v>
      </c>
      <c r="F2" s="55"/>
      <c r="G2" s="48"/>
      <c r="H2" s="9" t="s">
        <v>71</v>
      </c>
      <c r="I2" s="9" t="s">
        <v>73</v>
      </c>
      <c r="J2" s="9"/>
      <c r="K2" s="53" t="s">
        <v>78</v>
      </c>
      <c r="L2" s="9" t="s">
        <v>77</v>
      </c>
      <c r="O2" s="33"/>
      <c r="P2" s="34"/>
      <c r="Q2" s="34"/>
      <c r="R2" s="34"/>
      <c r="S2" s="34"/>
      <c r="T2" s="34"/>
      <c r="U2" s="34"/>
      <c r="V2" s="34"/>
      <c r="W2" s="35"/>
    </row>
    <row r="3" spans="2:23" ht="15.75" x14ac:dyDescent="0.25">
      <c r="B3" s="9"/>
      <c r="C3" s="9"/>
      <c r="D3" s="9"/>
      <c r="E3" s="9"/>
      <c r="F3" s="9"/>
      <c r="G3" s="9"/>
      <c r="H3" s="9"/>
      <c r="I3" s="28"/>
      <c r="J3" s="9"/>
      <c r="K3" s="53">
        <f>0*(1/5)</f>
        <v>0</v>
      </c>
      <c r="L3" s="9">
        <f>0*(1/5)</f>
        <v>0</v>
      </c>
      <c r="O3" s="36"/>
      <c r="P3" s="37" t="s">
        <v>66</v>
      </c>
      <c r="Q3" s="38"/>
      <c r="R3" s="38"/>
      <c r="S3" s="38"/>
      <c r="T3" s="38"/>
      <c r="U3" s="38"/>
      <c r="V3" s="38"/>
      <c r="W3" s="39"/>
    </row>
    <row r="4" spans="2:23" ht="15.75" x14ac:dyDescent="0.25">
      <c r="B4" s="10" t="s">
        <v>14</v>
      </c>
      <c r="C4" s="27" t="s">
        <v>17</v>
      </c>
      <c r="D4" s="30" t="s">
        <v>69</v>
      </c>
      <c r="E4" s="9"/>
      <c r="F4" s="30">
        <v>0</v>
      </c>
      <c r="G4" s="28" t="s">
        <v>70</v>
      </c>
      <c r="H4" s="9">
        <v>1</v>
      </c>
      <c r="I4" s="28">
        <v>0</v>
      </c>
      <c r="J4" s="9"/>
      <c r="K4" s="53">
        <f>0*(1/5)</f>
        <v>0</v>
      </c>
      <c r="L4" s="9">
        <f>1*(1/5)</f>
        <v>0.2</v>
      </c>
      <c r="O4" s="36"/>
      <c r="P4" s="40" t="s">
        <v>65</v>
      </c>
      <c r="Q4" s="38"/>
      <c r="R4" s="38"/>
      <c r="S4" s="38"/>
      <c r="T4" s="38"/>
      <c r="U4" s="38"/>
      <c r="V4" s="38"/>
      <c r="W4" s="39"/>
    </row>
    <row r="5" spans="2:23" x14ac:dyDescent="0.25">
      <c r="B5" s="10" t="s">
        <v>17</v>
      </c>
      <c r="C5" s="27" t="s">
        <v>17</v>
      </c>
      <c r="D5" s="30" t="s">
        <v>69</v>
      </c>
      <c r="E5" s="9"/>
      <c r="F5" s="30">
        <v>1</v>
      </c>
      <c r="G5" s="28" t="s">
        <v>69</v>
      </c>
      <c r="H5" s="9">
        <v>2</v>
      </c>
      <c r="I5" s="28">
        <v>0</v>
      </c>
      <c r="J5" s="9"/>
      <c r="K5" s="53">
        <f>0*(1/5)</f>
        <v>0</v>
      </c>
      <c r="L5" s="9">
        <f>2*(1/5)</f>
        <v>0.4</v>
      </c>
      <c r="O5" s="36"/>
      <c r="P5" s="38"/>
      <c r="Q5" s="41"/>
      <c r="R5" s="38"/>
      <c r="S5" s="38"/>
      <c r="T5" s="38"/>
      <c r="U5" s="38"/>
      <c r="V5" s="38"/>
      <c r="W5" s="39"/>
    </row>
    <row r="6" spans="2:23" x14ac:dyDescent="0.25">
      <c r="B6" s="10" t="s">
        <v>11</v>
      </c>
      <c r="C6" s="27" t="s">
        <v>14</v>
      </c>
      <c r="D6" s="30" t="s">
        <v>70</v>
      </c>
      <c r="E6" s="9"/>
      <c r="F6" s="30">
        <v>1</v>
      </c>
      <c r="G6" s="28" t="s">
        <v>70</v>
      </c>
      <c r="H6" s="9">
        <v>2</v>
      </c>
      <c r="I6" s="28">
        <v>1</v>
      </c>
      <c r="J6" s="9"/>
      <c r="K6" s="53">
        <f>1*(1/5)</f>
        <v>0.2</v>
      </c>
      <c r="L6" s="9">
        <f>2*(1/5)</f>
        <v>0.4</v>
      </c>
      <c r="O6" s="36"/>
      <c r="P6" s="38"/>
      <c r="Q6" s="41"/>
      <c r="R6" s="38"/>
      <c r="S6" s="38"/>
      <c r="T6" s="38"/>
      <c r="U6" s="38"/>
      <c r="V6" s="38"/>
      <c r="W6" s="39"/>
    </row>
    <row r="7" spans="2:23" x14ac:dyDescent="0.25">
      <c r="B7" s="10" t="s">
        <v>6</v>
      </c>
      <c r="C7" s="27" t="s">
        <v>9</v>
      </c>
      <c r="D7" s="30" t="s">
        <v>70</v>
      </c>
      <c r="E7" s="9"/>
      <c r="F7" s="30">
        <v>0</v>
      </c>
      <c r="G7" s="28" t="s">
        <v>70</v>
      </c>
      <c r="H7" s="9">
        <v>2</v>
      </c>
      <c r="I7" s="28">
        <v>2</v>
      </c>
      <c r="J7" s="9"/>
      <c r="K7" s="53">
        <f>2*(1/5)</f>
        <v>0.4</v>
      </c>
      <c r="L7" s="9">
        <f>2*(1/5)</f>
        <v>0.4</v>
      </c>
      <c r="O7" s="36"/>
      <c r="P7" s="38"/>
      <c r="Q7" s="41"/>
      <c r="R7" s="38"/>
      <c r="S7" s="38"/>
      <c r="T7" s="38"/>
      <c r="U7" s="38"/>
      <c r="V7" s="38"/>
      <c r="W7" s="39"/>
    </row>
    <row r="8" spans="2:23" x14ac:dyDescent="0.25">
      <c r="B8" s="10" t="s">
        <v>18</v>
      </c>
      <c r="C8" s="27" t="s">
        <v>17</v>
      </c>
      <c r="D8" s="30" t="s">
        <v>69</v>
      </c>
      <c r="E8" s="9"/>
      <c r="F8" s="30">
        <v>1</v>
      </c>
      <c r="G8" s="28" t="s">
        <v>69</v>
      </c>
      <c r="H8" s="9">
        <v>3</v>
      </c>
      <c r="I8" s="28">
        <v>2</v>
      </c>
      <c r="J8" s="9"/>
      <c r="K8" s="53">
        <f>2*(1/5)</f>
        <v>0.4</v>
      </c>
      <c r="L8" s="9">
        <f>3*(1/5)</f>
        <v>0.60000000000000009</v>
      </c>
      <c r="O8" s="36"/>
      <c r="P8" s="41"/>
      <c r="Q8" s="41"/>
      <c r="R8" s="38"/>
      <c r="S8" s="38"/>
      <c r="T8" s="38"/>
      <c r="U8" s="38"/>
      <c r="V8" s="38"/>
      <c r="W8" s="39"/>
    </row>
    <row r="9" spans="2:23" x14ac:dyDescent="0.25">
      <c r="B9" s="10" t="s">
        <v>19</v>
      </c>
      <c r="C9" s="27" t="s">
        <v>17</v>
      </c>
      <c r="D9" s="30" t="s">
        <v>69</v>
      </c>
      <c r="E9" s="9"/>
      <c r="F9" s="30">
        <v>1</v>
      </c>
      <c r="G9" s="28" t="s">
        <v>69</v>
      </c>
      <c r="H9" s="9">
        <v>4</v>
      </c>
      <c r="I9" s="28">
        <v>2</v>
      </c>
      <c r="J9" s="9"/>
      <c r="K9" s="53">
        <f>2*(1/5)</f>
        <v>0.4</v>
      </c>
      <c r="L9" s="9">
        <f>4*(1/5)</f>
        <v>0.8</v>
      </c>
      <c r="O9" s="36"/>
      <c r="P9" s="41"/>
      <c r="Q9" s="41"/>
      <c r="R9" s="38"/>
      <c r="S9" s="38"/>
      <c r="T9" s="38"/>
      <c r="U9" s="38"/>
      <c r="V9" s="38"/>
      <c r="W9" s="39"/>
    </row>
    <row r="10" spans="2:23" x14ac:dyDescent="0.25">
      <c r="B10" s="10" t="s">
        <v>10</v>
      </c>
      <c r="C10" s="27" t="s">
        <v>9</v>
      </c>
      <c r="D10" s="30" t="s">
        <v>70</v>
      </c>
      <c r="E10" s="9"/>
      <c r="F10" s="30">
        <v>0</v>
      </c>
      <c r="G10" s="28" t="s">
        <v>70</v>
      </c>
      <c r="H10" s="9">
        <v>4</v>
      </c>
      <c r="I10" s="28">
        <v>3</v>
      </c>
      <c r="J10" s="9"/>
      <c r="K10" s="53">
        <f>3*(1/5)</f>
        <v>0.60000000000000009</v>
      </c>
      <c r="L10" s="9">
        <f>4*(1/5)</f>
        <v>0.8</v>
      </c>
      <c r="O10" s="36"/>
      <c r="P10" s="41"/>
      <c r="Q10" s="41"/>
      <c r="R10" s="38"/>
      <c r="S10" s="38"/>
      <c r="T10" s="38"/>
      <c r="U10" s="38"/>
      <c r="V10" s="38"/>
      <c r="W10" s="39"/>
    </row>
    <row r="11" spans="2:23" x14ac:dyDescent="0.25">
      <c r="B11" s="10" t="s">
        <v>15</v>
      </c>
      <c r="C11" s="27" t="s">
        <v>14</v>
      </c>
      <c r="D11" s="30" t="s">
        <v>70</v>
      </c>
      <c r="E11" s="9"/>
      <c r="F11" s="30">
        <v>1</v>
      </c>
      <c r="G11" s="28" t="s">
        <v>70</v>
      </c>
      <c r="H11" s="9">
        <v>4</v>
      </c>
      <c r="I11" s="28">
        <v>4</v>
      </c>
      <c r="J11" s="9"/>
      <c r="K11" s="53">
        <f>4*(1/5)</f>
        <v>0.8</v>
      </c>
      <c r="L11" s="9">
        <f>4*(1/5)</f>
        <v>0.8</v>
      </c>
      <c r="O11" s="36"/>
      <c r="P11" s="41"/>
      <c r="Q11" s="41"/>
      <c r="R11" s="38"/>
      <c r="S11" s="38"/>
      <c r="T11" s="38"/>
      <c r="U11" s="38"/>
      <c r="V11" s="38"/>
      <c r="W11" s="39"/>
    </row>
    <row r="12" spans="2:23" x14ac:dyDescent="0.25">
      <c r="B12" s="10" t="s">
        <v>16</v>
      </c>
      <c r="C12" s="27" t="s">
        <v>14</v>
      </c>
      <c r="D12" s="30" t="s">
        <v>70</v>
      </c>
      <c r="E12" s="9"/>
      <c r="F12" s="30">
        <v>0</v>
      </c>
      <c r="G12" s="28" t="s">
        <v>69</v>
      </c>
      <c r="H12" s="9">
        <v>4</v>
      </c>
      <c r="I12" s="28">
        <v>5</v>
      </c>
      <c r="J12" s="9"/>
      <c r="K12" s="53">
        <f>5*(1/5)</f>
        <v>1</v>
      </c>
      <c r="L12" s="9">
        <f>4*(1/5)</f>
        <v>0.8</v>
      </c>
      <c r="O12" s="36"/>
      <c r="P12" s="41"/>
      <c r="Q12" s="41"/>
      <c r="R12" s="38"/>
      <c r="S12" s="38"/>
      <c r="T12" s="38"/>
      <c r="U12" s="38"/>
      <c r="V12" s="38"/>
      <c r="W12" s="39"/>
    </row>
    <row r="13" spans="2:23" x14ac:dyDescent="0.25">
      <c r="B13" s="10" t="s">
        <v>20</v>
      </c>
      <c r="C13" s="27" t="s">
        <v>17</v>
      </c>
      <c r="D13" s="30" t="s">
        <v>69</v>
      </c>
      <c r="E13" s="9"/>
      <c r="F13" s="30">
        <v>1</v>
      </c>
      <c r="G13" s="28" t="s">
        <v>69</v>
      </c>
      <c r="H13" s="9">
        <v>5</v>
      </c>
      <c r="I13" s="28">
        <v>5</v>
      </c>
      <c r="J13" s="9"/>
      <c r="K13" s="53">
        <f>5*(1/5)</f>
        <v>1</v>
      </c>
      <c r="L13" s="9">
        <f>5*(1/5)</f>
        <v>1</v>
      </c>
      <c r="O13" s="36"/>
      <c r="P13" s="41"/>
      <c r="Q13" s="41"/>
      <c r="R13" s="38"/>
      <c r="S13" s="38"/>
      <c r="T13" s="38"/>
      <c r="U13" s="38"/>
      <c r="V13" s="38"/>
      <c r="W13" s="39"/>
    </row>
    <row r="14" spans="2:23" x14ac:dyDescent="0.25">
      <c r="O14" s="36"/>
      <c r="P14" s="41"/>
      <c r="Q14" s="41"/>
      <c r="R14" s="38"/>
      <c r="S14" s="38"/>
      <c r="T14" s="38"/>
      <c r="U14" s="38"/>
      <c r="V14" s="38"/>
      <c r="W14" s="39"/>
    </row>
    <row r="15" spans="2:23" ht="15.75" thickBot="1" x14ac:dyDescent="0.3">
      <c r="O15" s="36"/>
      <c r="P15" s="38"/>
      <c r="Q15" s="38"/>
      <c r="R15" s="38"/>
      <c r="S15" s="38"/>
      <c r="T15" s="38"/>
      <c r="U15" s="38"/>
      <c r="V15" s="38"/>
      <c r="W15" s="39"/>
    </row>
    <row r="16" spans="2:23" x14ac:dyDescent="0.25">
      <c r="B16" s="33"/>
      <c r="C16" s="34"/>
      <c r="D16" s="34"/>
      <c r="E16" s="34"/>
      <c r="F16" s="45"/>
      <c r="G16" s="34" t="s">
        <v>67</v>
      </c>
      <c r="H16" s="34"/>
      <c r="I16" s="34"/>
      <c r="J16" s="35"/>
      <c r="O16" s="36"/>
      <c r="P16" s="38"/>
      <c r="Q16" s="38"/>
      <c r="R16" s="38"/>
      <c r="S16" s="38"/>
      <c r="T16" s="38"/>
      <c r="U16" s="38"/>
      <c r="V16" s="38"/>
      <c r="W16" s="39"/>
    </row>
    <row r="17" spans="2:23" x14ac:dyDescent="0.25">
      <c r="B17" s="51" t="s">
        <v>62</v>
      </c>
      <c r="C17" s="52"/>
      <c r="D17" s="38"/>
      <c r="E17" s="38"/>
      <c r="F17" s="46"/>
      <c r="G17" s="38" t="s">
        <v>68</v>
      </c>
      <c r="H17" s="38"/>
      <c r="I17" s="38"/>
      <c r="J17" s="39"/>
      <c r="O17" s="36"/>
      <c r="P17" s="38"/>
      <c r="Q17" s="38"/>
      <c r="R17" s="38"/>
      <c r="S17" s="38"/>
      <c r="T17" s="38"/>
      <c r="U17" s="38"/>
      <c r="V17" s="38"/>
      <c r="W17" s="39"/>
    </row>
    <row r="18" spans="2:23" ht="15.75" thickBot="1" x14ac:dyDescent="0.3">
      <c r="B18" s="36"/>
      <c r="C18" s="38"/>
      <c r="D18" s="38"/>
      <c r="E18" s="38"/>
      <c r="F18" s="46"/>
      <c r="G18" s="38"/>
      <c r="H18" s="38"/>
      <c r="I18" s="38"/>
      <c r="J18" s="39"/>
      <c r="O18" s="36"/>
      <c r="P18" s="38"/>
      <c r="Q18" s="38"/>
      <c r="R18" s="38"/>
      <c r="S18" s="38"/>
      <c r="T18" s="38"/>
      <c r="U18" s="38"/>
      <c r="V18" s="38"/>
      <c r="W18" s="39"/>
    </row>
    <row r="19" spans="2:23" ht="15.75" thickBot="1" x14ac:dyDescent="0.3">
      <c r="B19" s="42"/>
      <c r="C19" s="50" t="s">
        <v>64</v>
      </c>
      <c r="D19" s="31"/>
      <c r="E19" s="32"/>
      <c r="F19" s="38"/>
      <c r="G19" s="30"/>
      <c r="H19" s="30" t="s">
        <v>69</v>
      </c>
      <c r="I19" s="30" t="s">
        <v>70</v>
      </c>
      <c r="J19" s="39"/>
      <c r="O19" s="36"/>
      <c r="P19" s="38"/>
      <c r="Q19" s="38"/>
      <c r="R19" s="38"/>
      <c r="S19" s="38"/>
      <c r="T19" s="38"/>
      <c r="U19" s="38"/>
      <c r="V19" s="38"/>
      <c r="W19" s="39"/>
    </row>
    <row r="20" spans="2:23" ht="15.75" thickBot="1" x14ac:dyDescent="0.3">
      <c r="B20" s="20" t="s">
        <v>63</v>
      </c>
      <c r="C20" s="21">
        <v>0</v>
      </c>
      <c r="D20" s="22">
        <v>1</v>
      </c>
      <c r="E20" s="23">
        <v>2</v>
      </c>
      <c r="F20" s="38"/>
      <c r="G20" s="30" t="s">
        <v>69</v>
      </c>
      <c r="H20" s="30" t="s">
        <v>71</v>
      </c>
      <c r="I20" s="30" t="s">
        <v>74</v>
      </c>
      <c r="J20" s="39"/>
      <c r="O20" s="42"/>
      <c r="P20" s="43"/>
      <c r="Q20" s="43"/>
      <c r="R20" s="43"/>
      <c r="S20" s="43"/>
      <c r="T20" s="43"/>
      <c r="U20" s="43"/>
      <c r="V20" s="43"/>
      <c r="W20" s="44"/>
    </row>
    <row r="21" spans="2:23" x14ac:dyDescent="0.25">
      <c r="B21" s="24">
        <v>0</v>
      </c>
      <c r="C21" s="13">
        <v>2</v>
      </c>
      <c r="D21" s="14">
        <v>0</v>
      </c>
      <c r="E21" s="15">
        <v>0</v>
      </c>
      <c r="F21" s="38"/>
      <c r="G21" s="30" t="s">
        <v>70</v>
      </c>
      <c r="H21" s="30" t="s">
        <v>73</v>
      </c>
      <c r="I21" s="30" t="s">
        <v>72</v>
      </c>
      <c r="J21" s="39"/>
    </row>
    <row r="22" spans="2:23" x14ac:dyDescent="0.25">
      <c r="B22" s="25">
        <v>1</v>
      </c>
      <c r="C22" s="29">
        <v>1</v>
      </c>
      <c r="D22" s="30">
        <v>1</v>
      </c>
      <c r="E22" s="16">
        <v>1</v>
      </c>
      <c r="F22" s="38"/>
      <c r="G22" s="38"/>
      <c r="H22" s="38"/>
      <c r="I22" s="38"/>
      <c r="J22" s="39"/>
    </row>
    <row r="23" spans="2:23" ht="15.75" thickBot="1" x14ac:dyDescent="0.3">
      <c r="B23" s="26">
        <v>2</v>
      </c>
      <c r="C23" s="17">
        <v>0</v>
      </c>
      <c r="D23" s="18">
        <v>1</v>
      </c>
      <c r="E23" s="19">
        <v>4</v>
      </c>
      <c r="F23" s="38"/>
      <c r="G23" s="30"/>
      <c r="H23" s="30" t="s">
        <v>69</v>
      </c>
      <c r="I23" s="30" t="s">
        <v>70</v>
      </c>
      <c r="J23" s="39"/>
    </row>
    <row r="24" spans="2:23" x14ac:dyDescent="0.25">
      <c r="B24" s="36"/>
      <c r="C24" s="38"/>
      <c r="D24" s="38"/>
      <c r="E24" s="38"/>
      <c r="F24" s="38"/>
      <c r="G24" s="30" t="s">
        <v>69</v>
      </c>
      <c r="H24" s="30">
        <v>4</v>
      </c>
      <c r="I24" s="30">
        <v>1</v>
      </c>
      <c r="J24" s="39"/>
    </row>
    <row r="25" spans="2:23" x14ac:dyDescent="0.25">
      <c r="B25" s="36"/>
      <c r="C25" s="38"/>
      <c r="D25" s="38"/>
      <c r="E25" s="38"/>
      <c r="F25" s="38"/>
      <c r="G25" s="30" t="s">
        <v>70</v>
      </c>
      <c r="H25" s="30">
        <v>2</v>
      </c>
      <c r="I25" s="30">
        <v>3</v>
      </c>
      <c r="J25" s="39"/>
    </row>
    <row r="26" spans="2:23" x14ac:dyDescent="0.25">
      <c r="B26" s="36"/>
      <c r="C26" s="38"/>
      <c r="D26" s="38"/>
      <c r="E26" s="38"/>
      <c r="F26" s="38"/>
      <c r="G26" s="38"/>
      <c r="H26" s="38"/>
      <c r="I26" s="38"/>
      <c r="J26" s="39"/>
    </row>
    <row r="27" spans="2:23" ht="15.75" thickBot="1" x14ac:dyDescent="0.3">
      <c r="B27" s="42"/>
      <c r="C27" s="43"/>
      <c r="D27" s="43"/>
      <c r="E27" s="43"/>
      <c r="F27" s="43"/>
      <c r="G27" s="43"/>
      <c r="H27" s="43"/>
      <c r="I27" s="43"/>
      <c r="J27" s="44"/>
    </row>
  </sheetData>
  <mergeCells count="3">
    <mergeCell ref="B17:C17"/>
    <mergeCell ref="C2:D2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ROC and 2x2 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2020-09-13T04:03:41Z</dcterms:created>
  <dcterms:modified xsi:type="dcterms:W3CDTF">2020-09-15T01:20:01Z</dcterms:modified>
</cp:coreProperties>
</file>