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updateLinks="always" hidePivotFieldList="1"/>
  <mc:AlternateContent xmlns:mc="http://schemas.openxmlformats.org/markup-compatibility/2006">
    <mc:Choice Requires="x15">
      <x15ac:absPath xmlns:x15ac="http://schemas.microsoft.com/office/spreadsheetml/2010/11/ac" url="C:\Users\Gouth\Downloads\Hema\"/>
    </mc:Choice>
  </mc:AlternateContent>
  <xr:revisionPtr revIDLastSave="0" documentId="13_ncr:1_{9A27AA3C-4FD3-41DC-87F6-FBC1FBE93DD1}" xr6:coauthVersionLast="47" xr6:coauthVersionMax="47" xr10:uidLastSave="{00000000-0000-0000-0000-000000000000}"/>
  <bookViews>
    <workbookView xWindow="-120" yWindow="-120" windowWidth="29040" windowHeight="15720" firstSheet="2" activeTab="9" xr2:uid="{00000000-000D-0000-FFFF-FFFF00000000}"/>
  </bookViews>
  <sheets>
    <sheet name="Sheet1" sheetId="1" r:id="rId1"/>
    <sheet name="Summary" sheetId="2" r:id="rId2"/>
    <sheet name="Sheet2" sheetId="8" r:id="rId3"/>
    <sheet name="product_sale_analyzer" sheetId="13" r:id="rId4"/>
    <sheet name="Suppliers" sheetId="14" r:id="rId5"/>
    <sheet name="Summary2" sheetId="15" r:id="rId6"/>
    <sheet name="Asgnmt – SalesAnalysisRep" sheetId="17" r:id="rId7"/>
    <sheet name="Supplier2" sheetId="18" r:id="rId8"/>
    <sheet name="Mini.project" sheetId="19" r:id="rId9"/>
    <sheet name="Dashboard" sheetId="23" r:id="rId10"/>
  </sheets>
  <definedNames>
    <definedName name="_xlnm._FilterDatabase" localSheetId="0" hidden="1">Sheet1!$A$1:$G$11</definedName>
    <definedName name="Slicer_Category">#N/A</definedName>
    <definedName name="Slicer_Category1">#N/A</definedName>
    <definedName name="Slicer_Category2">#N/A</definedName>
    <definedName name="Slicer_Customer_Name">#N/A</definedName>
    <definedName name="Slicer_Feb_25">#N/A</definedName>
    <definedName name="Slicer_Grand_Total">#N/A</definedName>
    <definedName name="Slicer_Jan_2025">#N/A</definedName>
    <definedName name="Slicer_Mar_2025">#N/A</definedName>
    <definedName name="Slicer_Month_Year">#N/A</definedName>
    <definedName name="Slicer_Revenue">#N/A</definedName>
    <definedName name="Slicer_Revenue1">#N/A</definedName>
    <definedName name="Slicer_Revenue2">#N/A</definedName>
  </definedNames>
  <calcPr calcId="191028"/>
  <pivotCaches>
    <pivotCache cacheId="0" r:id="rId11"/>
    <pivotCache cacheId="1" r:id="rId12"/>
    <pivotCache cacheId="2" r:id="rId13"/>
    <pivotCache cacheId="3" r:id="rId14"/>
    <pivotCache cacheId="4"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9" l="1"/>
  <c r="F4" i="19"/>
  <c r="F5" i="19"/>
  <c r="F6" i="19"/>
  <c r="F7" i="19"/>
  <c r="F8" i="19"/>
  <c r="F9" i="19"/>
  <c r="F2" i="19"/>
  <c r="L3" i="17"/>
  <c r="L4" i="17"/>
  <c r="L5" i="17"/>
  <c r="L6" i="17"/>
  <c r="L7" i="17"/>
  <c r="L8" i="17"/>
  <c r="L9" i="17"/>
  <c r="L10" i="17"/>
  <c r="L11" i="17"/>
  <c r="L2" i="17"/>
  <c r="K3" i="17"/>
  <c r="K4" i="17"/>
  <c r="K5" i="17"/>
  <c r="K6" i="17"/>
  <c r="K7" i="17"/>
  <c r="K8" i="17"/>
  <c r="K9" i="17"/>
  <c r="K10" i="17"/>
  <c r="K11" i="17"/>
  <c r="K2" i="17"/>
  <c r="J11" i="17"/>
  <c r="J10" i="17"/>
  <c r="J9" i="17"/>
  <c r="J8" i="17"/>
  <c r="J7" i="17"/>
  <c r="J6" i="17"/>
  <c r="J5" i="17"/>
  <c r="J4" i="17"/>
  <c r="J3" i="17"/>
  <c r="J2" i="17"/>
  <c r="J11" i="15"/>
  <c r="J10" i="15"/>
  <c r="J9" i="15"/>
  <c r="J8" i="15"/>
  <c r="J7" i="15"/>
  <c r="J6" i="15"/>
  <c r="J5" i="15"/>
  <c r="J4" i="15"/>
  <c r="J3" i="15"/>
  <c r="J2" i="15"/>
  <c r="J3" i="13"/>
  <c r="J4" i="13"/>
  <c r="J5" i="13"/>
  <c r="J6" i="13"/>
  <c r="J7" i="13"/>
  <c r="J8" i="13"/>
  <c r="J9" i="13"/>
  <c r="J10" i="13"/>
  <c r="J11" i="13"/>
  <c r="J2" i="13"/>
  <c r="C4" i="2"/>
  <c r="C5" i="2"/>
  <c r="C3" i="2"/>
  <c r="G14" i="1"/>
  <c r="C2" i="2"/>
  <c r="L14" i="1"/>
  <c r="K14" i="1"/>
  <c r="J14" i="1"/>
  <c r="I14" i="1"/>
  <c r="H14" i="1"/>
  <c r="E14" i="1"/>
</calcChain>
</file>

<file path=xl/sharedStrings.xml><?xml version="1.0" encoding="utf-8"?>
<sst xmlns="http://schemas.openxmlformats.org/spreadsheetml/2006/main" count="494" uniqueCount="147">
  <si>
    <t>Order ID</t>
  </si>
  <si>
    <t>Customer</t>
  </si>
  <si>
    <t>Product</t>
  </si>
  <si>
    <t>Category</t>
  </si>
  <si>
    <t>Quantity</t>
  </si>
  <si>
    <t>Price per Unit</t>
  </si>
  <si>
    <t>Revenue (=Qty×Price)</t>
  </si>
  <si>
    <t>Order Type</t>
  </si>
  <si>
    <t>Kiran</t>
  </si>
  <si>
    <t>USB Drive</t>
  </si>
  <si>
    <t>Electronics</t>
  </si>
  <si>
    <t>-</t>
  </si>
  <si>
    <t>Vivek</t>
  </si>
  <si>
    <t>Headset</t>
  </si>
  <si>
    <t>Bulk</t>
  </si>
  <si>
    <t>Priya</t>
  </si>
  <si>
    <t>Mouse</t>
  </si>
  <si>
    <t>Suresh</t>
  </si>
  <si>
    <t>Chair</t>
  </si>
  <si>
    <t>Furniture</t>
  </si>
  <si>
    <t>Arjun</t>
  </si>
  <si>
    <t>Keyboard</t>
  </si>
  <si>
    <t>Meera</t>
  </si>
  <si>
    <t>Tablet</t>
  </si>
  <si>
    <t>Neha</t>
  </si>
  <si>
    <t>Monitor</t>
  </si>
  <si>
    <t>Ramesh</t>
  </si>
  <si>
    <t>Laptop</t>
  </si>
  <si>
    <t>Divya</t>
  </si>
  <si>
    <t>Desk</t>
  </si>
  <si>
    <t>Ananya</t>
  </si>
  <si>
    <t>Printer</t>
  </si>
  <si>
    <t>sum</t>
  </si>
  <si>
    <t>avg</t>
  </si>
  <si>
    <t>count</t>
  </si>
  <si>
    <t>min f</t>
  </si>
  <si>
    <t>max</t>
  </si>
  <si>
    <t>min g</t>
  </si>
  <si>
    <t>max g</t>
  </si>
  <si>
    <t>387,700/76</t>
  </si>
  <si>
    <t>Metric</t>
  </si>
  <si>
    <t>Total Revenue</t>
  </si>
  <si>
    <t>Number of Orders</t>
  </si>
  <si>
    <t>Average Order Value (AOV)</t>
  </si>
  <si>
    <t>Number of Bulk Orders</t>
  </si>
  <si>
    <t>Top 3 Customers by Revenue</t>
  </si>
  <si>
    <t>Most Frequently Sold Products</t>
  </si>
  <si>
    <t xml:space="preserve">Customer   </t>
  </si>
  <si>
    <t xml:space="preserve">    Total Revenue</t>
  </si>
  <si>
    <t xml:space="preserve">Ramesh       </t>
  </si>
  <si>
    <t xml:space="preserve">Meera      </t>
  </si>
  <si>
    <t xml:space="preserve">Suresh     </t>
  </si>
  <si>
    <t xml:space="preserve">Product      </t>
  </si>
  <si>
    <t>Time sold</t>
  </si>
  <si>
    <t xml:space="preserve">Laptop         </t>
  </si>
  <si>
    <t xml:space="preserve">Mouse          </t>
  </si>
  <si>
    <t xml:space="preserve">Keyboard       </t>
  </si>
  <si>
    <t xml:space="preserve">Monitor        </t>
  </si>
  <si>
    <t xml:space="preserve">Headset        </t>
  </si>
  <si>
    <t xml:space="preserve">Printer        </t>
  </si>
  <si>
    <t xml:space="preserve">USB Drive      </t>
  </si>
  <si>
    <t xml:space="preserve">Tablet         </t>
  </si>
  <si>
    <t xml:space="preserve">Chair          </t>
  </si>
  <si>
    <t xml:space="preserve">Desk           </t>
  </si>
  <si>
    <t>Sum of Revenue (=Qty×Price)</t>
  </si>
  <si>
    <t xml:space="preserve">  Total Sales by Category &amp; Date</t>
  </si>
  <si>
    <t xml:space="preserve">Category     </t>
  </si>
  <si>
    <t xml:space="preserve"> Jan 2025   </t>
  </si>
  <si>
    <t xml:space="preserve"> Grand Total</t>
  </si>
  <si>
    <t xml:space="preserve">  Mar 2025   </t>
  </si>
  <si>
    <t xml:space="preserve">Clothing      </t>
  </si>
  <si>
    <t xml:space="preserve">Furniture     </t>
  </si>
  <si>
    <t xml:space="preserve">Grand Total   </t>
  </si>
  <si>
    <t>Row Labels</t>
  </si>
  <si>
    <t>Grand Total</t>
  </si>
  <si>
    <t>Sum of  Grand Total</t>
  </si>
  <si>
    <t xml:space="preserve">Sum of  Jan 2025   </t>
  </si>
  <si>
    <t>Sum of Feb-25</t>
  </si>
  <si>
    <t xml:space="preserve">Sum of   Mar 2025   </t>
  </si>
  <si>
    <t>Column Labels</t>
  </si>
  <si>
    <t>45000 Total</t>
  </si>
  <si>
    <t>55000 Total</t>
  </si>
  <si>
    <t>140000 Total</t>
  </si>
  <si>
    <t>240000 Total</t>
  </si>
  <si>
    <t>51200 Total</t>
  </si>
  <si>
    <t>62500 Total</t>
  </si>
  <si>
    <t>110000 Total</t>
  </si>
  <si>
    <t>223700 Total</t>
  </si>
  <si>
    <t>Values</t>
  </si>
  <si>
    <t>138200 Total</t>
  </si>
  <si>
    <t>164500 Total</t>
  </si>
  <si>
    <t>355000 Total</t>
  </si>
  <si>
    <t>657700 Total</t>
  </si>
  <si>
    <t>Date</t>
  </si>
  <si>
    <t>Jan</t>
  </si>
  <si>
    <t>Feb</t>
  </si>
  <si>
    <t>Mar</t>
  </si>
  <si>
    <t>Apr</t>
  </si>
  <si>
    <t>May</t>
  </si>
  <si>
    <t>Jul</t>
  </si>
  <si>
    <t>Aug</t>
  </si>
  <si>
    <t>Samsung</t>
  </si>
  <si>
    <t>Dell</t>
  </si>
  <si>
    <t>Ikea</t>
  </si>
  <si>
    <t>Sony</t>
  </si>
  <si>
    <t>Suplier</t>
  </si>
  <si>
    <t>Supplier</t>
  </si>
  <si>
    <t>SanDisk</t>
  </si>
  <si>
    <t>Logitech</t>
  </si>
  <si>
    <t>LG</t>
  </si>
  <si>
    <t>HP</t>
  </si>
  <si>
    <t>Godrej</t>
  </si>
  <si>
    <t>Canon</t>
  </si>
  <si>
    <t>(Multiple Items)</t>
  </si>
  <si>
    <t>Region</t>
  </si>
  <si>
    <t>Rating</t>
  </si>
  <si>
    <t>West</t>
  </si>
  <si>
    <t>A</t>
  </si>
  <si>
    <t>South</t>
  </si>
  <si>
    <t>B</t>
  </si>
  <si>
    <t>North</t>
  </si>
  <si>
    <t>East</t>
  </si>
  <si>
    <t>A+</t>
  </si>
  <si>
    <t>B+</t>
  </si>
  <si>
    <t>Order Date</t>
  </si>
  <si>
    <t>Customer Name</t>
  </si>
  <si>
    <t>Revenue (₹)</t>
  </si>
  <si>
    <t>Rahul Mehta</t>
  </si>
  <si>
    <t>Fashion</t>
  </si>
  <si>
    <t>Priya Nair</t>
  </si>
  <si>
    <t>Home Decor</t>
  </si>
  <si>
    <t>Anil Kumar</t>
  </si>
  <si>
    <t>Sneha Sharma</t>
  </si>
  <si>
    <t>Ramesh Gupta</t>
  </si>
  <si>
    <t>Month-Year</t>
  </si>
  <si>
    <t>Feb-2024</t>
  </si>
  <si>
    <t>Jan-2024</t>
  </si>
  <si>
    <t>Mar-2024</t>
  </si>
  <si>
    <t>Sum of Revenue (₹)</t>
  </si>
  <si>
    <t>Monthly Sales Trend</t>
  </si>
  <si>
    <t>Sales by Category</t>
  </si>
  <si>
    <t>Top 5 Customers by Revenue</t>
  </si>
  <si>
    <t>📈 Monthly Trend</t>
  </si>
  <si>
    <t>📊 Sales by Category</t>
  </si>
  <si>
    <t>🏆 Top Customers</t>
  </si>
  <si>
    <t>Dashboard Story:</t>
  </si>
  <si>
    <t>This dashboard provides a clear view of sales performance for the eCommerce store. The line chart highlights monthly sales trends, showing overall growth and seasonal fluctuations. The category sales chart reveals which product categories drive the highest revenue, while the top customers chart identifies key contributors to business success. Conditional formatting makes it easy to spot high-value orders, and the slicer allows dynamic filtering by category, giving flexibility to explore data from different perspectives. Overall, the dashboard tells the story of sales growth, customer impact, and category performance in a single glance.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</si>
</sst>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 #,##0;[Red]&quot;₹&quot;\ \-#,##0"/>
  </numFmts>
  <fonts count="10">
    <font>
      <sz val="11"/>
      <color theme="1"/>
      <name val="Aptos Narrow"/>
      <family val="2"/>
      <scheme val="minor"/>
    </font>
    <font>
      <sz val="12"/>
      <color rgb="FF41454F"/>
      <name val="Inter"/>
      <charset val="1"/>
    </font>
    <font>
      <b/>
      <sz val="11"/>
      <color theme="1"/>
      <name val="Aptos Narrow"/>
      <family val="2"/>
      <scheme val="minor"/>
    </font>
    <font>
      <b/>
      <sz val="12"/>
      <color theme="1"/>
      <name val="Aptos Narrow"/>
      <family val="2"/>
      <scheme val="minor"/>
    </font>
    <font>
      <b/>
      <sz val="12"/>
      <color rgb="FF41454F"/>
      <name val="Inter"/>
    </font>
    <font>
      <b/>
      <sz val="14"/>
      <color theme="1"/>
      <name val="Aptos Narrow"/>
      <family val="2"/>
      <scheme val="minor"/>
    </font>
    <font>
      <b/>
      <sz val="18"/>
      <color theme="1"/>
      <name val="Aptos Narrow"/>
      <family val="2"/>
      <scheme val="minor"/>
    </font>
    <font>
      <sz val="12"/>
      <color theme="1"/>
      <name val="Aptos Narrow"/>
      <family val="2"/>
      <scheme val="minor"/>
    </font>
    <font>
      <sz val="14"/>
      <color theme="1"/>
      <name val="Aptos Narrow"/>
      <family val="2"/>
      <scheme val="minor"/>
    </font>
    <font>
      <b/>
      <sz val="20"/>
      <color theme="1"/>
      <name val="Aptos Narrow"/>
      <family val="2"/>
      <scheme val="minor"/>
    </font>
  </fonts>
  <fills count="7">
    <fill>
      <patternFill patternType="none"/>
    </fill>
    <fill>
      <patternFill patternType="gray125"/>
    </fill>
    <fill>
      <patternFill patternType="solid">
        <fgColor rgb="FFFFFFFF"/>
        <bgColor indexed="64"/>
      </patternFill>
    </fill>
    <fill>
      <patternFill patternType="solid">
        <fgColor theme="5" tint="0.3999755851924192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4" tint="0.39997558519241921"/>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top style="thin">
        <color indexed="64"/>
      </top>
      <bottom style="thin">
        <color indexed="64"/>
      </bottom>
      <diagonal/>
    </border>
  </borders>
  <cellStyleXfs count="1">
    <xf numFmtId="0" fontId="0" fillId="0" borderId="0"/>
  </cellStyleXfs>
  <cellXfs count="41">
    <xf numFmtId="0" fontId="0" fillId="0" borderId="0" xfId="0"/>
    <xf numFmtId="3" fontId="0" fillId="0" borderId="0" xfId="0" applyNumberFormat="1"/>
    <xf numFmtId="0" fontId="2" fillId="0" borderId="1" xfId="0" applyFont="1" applyBorder="1"/>
    <xf numFmtId="0" fontId="0" fillId="0" borderId="1" xfId="0" applyBorder="1"/>
    <xf numFmtId="3" fontId="0" fillId="0" borderId="1" xfId="0" applyNumberFormat="1" applyBorder="1"/>
    <xf numFmtId="0" fontId="1" fillId="2" borderId="0" xfId="0" applyFont="1" applyFill="1" applyAlignment="1">
      <alignment wrapText="1"/>
    </xf>
    <xf numFmtId="3" fontId="1" fillId="2" borderId="0" xfId="0" applyNumberFormat="1" applyFont="1" applyFill="1" applyAlignment="1">
      <alignment wrapText="1"/>
    </xf>
    <xf numFmtId="0" fontId="3" fillId="0" borderId="0" xfId="0" applyFont="1"/>
    <xf numFmtId="0" fontId="0" fillId="0" borderId="0" xfId="0" applyAlignment="1">
      <alignment wrapText="1"/>
    </xf>
    <xf numFmtId="0" fontId="0" fillId="0" borderId="1" xfId="0" quotePrefix="1" applyBorder="1"/>
    <xf numFmtId="3" fontId="0" fillId="0" borderId="0" xfId="0" applyNumberFormat="1" applyAlignment="1">
      <alignment wrapText="1"/>
    </xf>
    <xf numFmtId="6" fontId="0" fillId="0" borderId="0" xfId="0" applyNumberFormat="1"/>
    <xf numFmtId="0" fontId="2" fillId="0" borderId="0" xfId="0" applyFont="1"/>
    <xf numFmtId="17" fontId="2" fillId="0" borderId="0" xfId="0" applyNumberFormat="1" applyFont="1"/>
    <xf numFmtId="0" fontId="0" fillId="0" borderId="0" xfId="0" pivotButton="1"/>
    <xf numFmtId="0" fontId="0" fillId="0" borderId="0" xfId="0" applyAlignment="1">
      <alignment horizontal="left"/>
    </xf>
    <xf numFmtId="17" fontId="0" fillId="0" borderId="1" xfId="0" applyNumberFormat="1" applyBorder="1"/>
    <xf numFmtId="0" fontId="2" fillId="0" borderId="2" xfId="0" applyFont="1" applyBorder="1"/>
    <xf numFmtId="0" fontId="2" fillId="0" borderId="3" xfId="0" applyFont="1" applyBorder="1"/>
    <xf numFmtId="0" fontId="0" fillId="0" borderId="3" xfId="0" applyBorder="1"/>
    <xf numFmtId="0" fontId="2" fillId="0" borderId="3" xfId="0" applyFont="1" applyBorder="1" applyAlignment="1">
      <alignment horizontal="center" vertical="center" wrapText="1"/>
    </xf>
    <xf numFmtId="0" fontId="0" fillId="0" borderId="3" xfId="0" applyBorder="1" applyAlignment="1">
      <alignment vertical="center" wrapText="1"/>
    </xf>
    <xf numFmtId="0" fontId="2" fillId="0" borderId="4" xfId="0" applyFont="1" applyBorder="1"/>
    <xf numFmtId="0" fontId="0" fillId="0" borderId="5" xfId="0" applyBorder="1"/>
    <xf numFmtId="0" fontId="4" fillId="0" borderId="0" xfId="0" applyFont="1"/>
    <xf numFmtId="0" fontId="5" fillId="0" borderId="0" xfId="0" applyFont="1"/>
    <xf numFmtId="0" fontId="8" fillId="0" borderId="0" xfId="0" applyFont="1"/>
    <xf numFmtId="0" fontId="0" fillId="0" borderId="0" xfId="0" applyAlignment="1">
      <alignment vertical="center"/>
    </xf>
    <xf numFmtId="0" fontId="0" fillId="0" borderId="0" xfId="0" pivotButton="1" applyAlignment="1">
      <alignment vertical="center"/>
    </xf>
    <xf numFmtId="0" fontId="0" fillId="0" borderId="0" xfId="0" applyAlignment="1">
      <alignment horizontal="left" vertical="center"/>
    </xf>
    <xf numFmtId="3" fontId="0" fillId="0" borderId="0" xfId="0" applyNumberFormat="1" applyAlignment="1">
      <alignment vertical="center"/>
    </xf>
    <xf numFmtId="0" fontId="9" fillId="3" borderId="0" xfId="0" applyFont="1" applyFill="1" applyAlignment="1">
      <alignment vertical="center"/>
    </xf>
    <xf numFmtId="0" fontId="0" fillId="3" borderId="0" xfId="0" applyFill="1" applyAlignment="1">
      <alignment vertical="center"/>
    </xf>
    <xf numFmtId="0" fontId="6" fillId="4" borderId="0" xfId="0" applyFont="1" applyFill="1" applyAlignment="1">
      <alignment vertical="center"/>
    </xf>
    <xf numFmtId="0" fontId="2" fillId="4" borderId="0" xfId="0" applyFont="1" applyFill="1" applyAlignment="1">
      <alignment vertical="center"/>
    </xf>
    <xf numFmtId="0" fontId="0" fillId="0" borderId="0" xfId="0" applyAlignment="1">
      <alignment horizontal="distributed" vertical="distributed"/>
    </xf>
    <xf numFmtId="0" fontId="7" fillId="5" borderId="0" xfId="0" applyFont="1" applyFill="1"/>
    <xf numFmtId="0" fontId="6" fillId="6" borderId="0" xfId="0" applyFont="1" applyFill="1" applyAlignment="1">
      <alignment vertical="center"/>
    </xf>
    <xf numFmtId="0" fontId="0" fillId="6" borderId="0" xfId="0" applyFill="1" applyAlignment="1">
      <alignment vertical="center"/>
    </xf>
    <xf numFmtId="14" fontId="0" fillId="0" borderId="3" xfId="0" applyNumberFormat="1" applyBorder="1" applyAlignment="1">
      <alignment vertical="center" wrapText="1"/>
    </xf>
    <xf numFmtId="3" fontId="0" fillId="0" borderId="3" xfId="0" applyNumberFormat="1" applyBorder="1" applyAlignment="1">
      <alignment vertical="center" wrapText="1"/>
    </xf>
  </cellXfs>
  <cellStyles count="1">
    <cellStyle name="Normal" xfId="0" builtinId="0"/>
  </cellStyles>
  <dxfs count="27">
    <dxf>
      <font>
        <color theme="1"/>
      </font>
      <fill>
        <patternFill patternType="solid">
          <bgColor theme="9"/>
        </patternFill>
      </fill>
    </dxf>
    <dxf>
      <font>
        <color theme="1"/>
      </font>
      <fill>
        <patternFill patternType="solid">
          <bgColor theme="9" tint="0.39997558519241921"/>
        </patternFill>
      </fill>
    </dxf>
    <dxf>
      <font>
        <color theme="1"/>
      </font>
      <fill>
        <patternFill patternType="solid">
          <bgColor theme="9"/>
        </patternFill>
      </fill>
    </dxf>
    <dxf>
      <font>
        <color theme="1"/>
      </font>
      <fill>
        <patternFill patternType="solid">
          <bgColor theme="9" tint="0.39997558519241921"/>
        </patternFill>
      </fill>
    </dxf>
    <dxf>
      <fill>
        <patternFill patternType="solid">
          <bgColor theme="9" tint="0.39997558519241921"/>
        </patternFill>
      </fill>
    </dxf>
    <dxf>
      <font>
        <color theme="1"/>
      </font>
      <fill>
        <patternFill patternType="solid">
          <bgColor theme="9"/>
        </patternFill>
      </fill>
    </dxf>
    <dxf>
      <font>
        <color theme="1"/>
      </font>
      <fill>
        <patternFill patternType="solid">
          <bgColor theme="9" tint="0.39997558519241921"/>
        </patternFill>
      </fill>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color theme="1"/>
      </font>
      <fill>
        <patternFill patternType="solid">
          <bgColor theme="9"/>
        </patternFill>
      </fill>
    </dxf>
    <dxf>
      <font>
        <color theme="1"/>
      </font>
      <fill>
        <patternFill patternType="solid">
          <bgColor theme="9" tint="0.3999755851924192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3.xml"/><Relationship Id="rId26" Type="http://schemas.microsoft.com/office/2007/relationships/slicerCache" Target="slicerCaches/slicerCache11.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2.xml"/><Relationship Id="rId25" Type="http://schemas.microsoft.com/office/2007/relationships/slicerCache" Target="slicerCaches/slicerCache10.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07/relationships/slicerCache" Target="slicerCaches/slicerCache9.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microsoft.com/office/2007/relationships/slicerCache" Target="slicerCaches/slicerCache8.xml"/><Relationship Id="rId28"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4.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microsoft.com/office/2007/relationships/slicerCache" Target="slicerCaches/slicerCache7.xml"/><Relationship Id="rId27" Type="http://schemas.microsoft.com/office/2007/relationships/slicerCache" Target="slicerCaches/slicerCache12.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[Hema EXCEl.xlsx]Sheet2!PivotTable32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46981627296588"/>
          <c:y val="0.15045110032049011"/>
          <c:w val="0.5648576115485564"/>
          <c:h val="0.66183666713407818"/>
        </c:manualLayout>
      </c:layout>
      <c:barChart>
        <c:barDir val="col"/>
        <c:grouping val="clustered"/>
        <c:varyColors val="0"/>
        <c:ser>
          <c:idx val="0"/>
          <c:order val="0"/>
          <c:tx>
            <c:strRef>
              <c:f>Sheet2!$Z$37:$Z$39</c:f>
              <c:strCache>
                <c:ptCount val="1"/>
                <c:pt idx="0">
                  <c:v>138200 - Furniture     </c:v>
                </c:pt>
              </c:strCache>
            </c:strRef>
          </c:tx>
          <c:spPr>
            <a:solidFill>
              <a:schemeClr val="accent1"/>
            </a:solidFill>
            <a:ln>
              <a:noFill/>
            </a:ln>
            <a:effectLst/>
          </c:spPr>
          <c:invertIfNegative val="0"/>
          <c:cat>
            <c:strRef>
              <c:f>Sheet2!$Y$40:$Y$42</c:f>
              <c:strCache>
                <c:ptCount val="3"/>
                <c:pt idx="0">
                  <c:v>Sum of  Jan 2025   </c:v>
                </c:pt>
                <c:pt idx="1">
                  <c:v>Sum of Feb-25</c:v>
                </c:pt>
                <c:pt idx="2">
                  <c:v>Sum of   Mar 2025   </c:v>
                </c:pt>
              </c:strCache>
            </c:strRef>
          </c:cat>
          <c:val>
            <c:numRef>
              <c:f>Sheet2!$Z$40:$Z$42</c:f>
              <c:numCache>
                <c:formatCode>General</c:formatCode>
                <c:ptCount val="3"/>
                <c:pt idx="0">
                  <c:v>45000</c:v>
                </c:pt>
                <c:pt idx="1">
                  <c:v>51200</c:v>
                </c:pt>
                <c:pt idx="2">
                  <c:v>42000</c:v>
                </c:pt>
              </c:numCache>
            </c:numRef>
          </c:val>
          <c:extLst>
            <c:ext xmlns:c16="http://schemas.microsoft.com/office/drawing/2014/chart" uri="{C3380CC4-5D6E-409C-BE32-E72D297353CC}">
              <c16:uniqueId val="{00000000-2814-46A8-A8AD-C5AD253F75F3}"/>
            </c:ext>
          </c:extLst>
        </c:ser>
        <c:ser>
          <c:idx val="1"/>
          <c:order val="1"/>
          <c:tx>
            <c:strRef>
              <c:f>Sheet2!$AB$37:$AB$39</c:f>
              <c:strCache>
                <c:ptCount val="1"/>
                <c:pt idx="0">
                  <c:v>164500 - Clothing      </c:v>
                </c:pt>
              </c:strCache>
            </c:strRef>
          </c:tx>
          <c:spPr>
            <a:solidFill>
              <a:schemeClr val="accent2"/>
            </a:solidFill>
            <a:ln>
              <a:noFill/>
            </a:ln>
            <a:effectLst/>
          </c:spPr>
          <c:invertIfNegative val="0"/>
          <c:cat>
            <c:strRef>
              <c:f>Sheet2!$Y$40:$Y$42</c:f>
              <c:strCache>
                <c:ptCount val="3"/>
                <c:pt idx="0">
                  <c:v>Sum of  Jan 2025   </c:v>
                </c:pt>
                <c:pt idx="1">
                  <c:v>Sum of Feb-25</c:v>
                </c:pt>
                <c:pt idx="2">
                  <c:v>Sum of   Mar 2025   </c:v>
                </c:pt>
              </c:strCache>
            </c:strRef>
          </c:cat>
          <c:val>
            <c:numRef>
              <c:f>Sheet2!$AB$40:$AB$42</c:f>
              <c:numCache>
                <c:formatCode>General</c:formatCode>
                <c:ptCount val="3"/>
                <c:pt idx="0">
                  <c:v>55000</c:v>
                </c:pt>
                <c:pt idx="1">
                  <c:v>62500</c:v>
                </c:pt>
                <c:pt idx="2">
                  <c:v>47000</c:v>
                </c:pt>
              </c:numCache>
            </c:numRef>
          </c:val>
          <c:extLst>
            <c:ext xmlns:c16="http://schemas.microsoft.com/office/drawing/2014/chart" uri="{C3380CC4-5D6E-409C-BE32-E72D297353CC}">
              <c16:uniqueId val="{00000001-2814-46A8-A8AD-C5AD253F75F3}"/>
            </c:ext>
          </c:extLst>
        </c:ser>
        <c:ser>
          <c:idx val="2"/>
          <c:order val="2"/>
          <c:tx>
            <c:strRef>
              <c:f>Sheet2!$AD$37:$AD$39</c:f>
              <c:strCache>
                <c:ptCount val="1"/>
                <c:pt idx="0">
                  <c:v>355000 - Electronics</c:v>
                </c:pt>
              </c:strCache>
            </c:strRef>
          </c:tx>
          <c:spPr>
            <a:solidFill>
              <a:schemeClr val="accent3"/>
            </a:solidFill>
            <a:ln>
              <a:noFill/>
            </a:ln>
            <a:effectLst/>
          </c:spPr>
          <c:invertIfNegative val="0"/>
          <c:cat>
            <c:strRef>
              <c:f>Sheet2!$Y$40:$Y$42</c:f>
              <c:strCache>
                <c:ptCount val="3"/>
                <c:pt idx="0">
                  <c:v>Sum of  Jan 2025   </c:v>
                </c:pt>
                <c:pt idx="1">
                  <c:v>Sum of Feb-25</c:v>
                </c:pt>
                <c:pt idx="2">
                  <c:v>Sum of   Mar 2025   </c:v>
                </c:pt>
              </c:strCache>
            </c:strRef>
          </c:cat>
          <c:val>
            <c:numRef>
              <c:f>Sheet2!$AD$40:$AD$42</c:f>
              <c:numCache>
                <c:formatCode>General</c:formatCode>
                <c:ptCount val="3"/>
                <c:pt idx="0">
                  <c:v>140000</c:v>
                </c:pt>
                <c:pt idx="1">
                  <c:v>110000</c:v>
                </c:pt>
                <c:pt idx="2">
                  <c:v>105000</c:v>
                </c:pt>
              </c:numCache>
            </c:numRef>
          </c:val>
          <c:extLst>
            <c:ext xmlns:c16="http://schemas.microsoft.com/office/drawing/2014/chart" uri="{C3380CC4-5D6E-409C-BE32-E72D297353CC}">
              <c16:uniqueId val="{00000002-2814-46A8-A8AD-C5AD253F75F3}"/>
            </c:ext>
          </c:extLst>
        </c:ser>
        <c:ser>
          <c:idx val="3"/>
          <c:order val="3"/>
          <c:tx>
            <c:strRef>
              <c:f>Sheet2!$AF$37:$AF$39</c:f>
              <c:strCache>
                <c:ptCount val="1"/>
                <c:pt idx="0">
                  <c:v>657700 - Grand Total   </c:v>
                </c:pt>
              </c:strCache>
            </c:strRef>
          </c:tx>
          <c:spPr>
            <a:solidFill>
              <a:schemeClr val="accent4"/>
            </a:solidFill>
            <a:ln>
              <a:noFill/>
            </a:ln>
            <a:effectLst/>
          </c:spPr>
          <c:invertIfNegative val="0"/>
          <c:cat>
            <c:strRef>
              <c:f>Sheet2!$Y$40:$Y$42</c:f>
              <c:strCache>
                <c:ptCount val="3"/>
                <c:pt idx="0">
                  <c:v>Sum of  Jan 2025   </c:v>
                </c:pt>
                <c:pt idx="1">
                  <c:v>Sum of Feb-25</c:v>
                </c:pt>
                <c:pt idx="2">
                  <c:v>Sum of   Mar 2025   </c:v>
                </c:pt>
              </c:strCache>
            </c:strRef>
          </c:cat>
          <c:val>
            <c:numRef>
              <c:f>Sheet2!$AF$40:$AF$42</c:f>
              <c:numCache>
                <c:formatCode>General</c:formatCode>
                <c:ptCount val="3"/>
                <c:pt idx="0">
                  <c:v>240000</c:v>
                </c:pt>
                <c:pt idx="1">
                  <c:v>223700</c:v>
                </c:pt>
                <c:pt idx="2">
                  <c:v>194000</c:v>
                </c:pt>
              </c:numCache>
            </c:numRef>
          </c:val>
          <c:extLst>
            <c:ext xmlns:c16="http://schemas.microsoft.com/office/drawing/2014/chart" uri="{C3380CC4-5D6E-409C-BE32-E72D297353CC}">
              <c16:uniqueId val="{00000003-2814-46A8-A8AD-C5AD253F75F3}"/>
            </c:ext>
          </c:extLst>
        </c:ser>
        <c:dLbls>
          <c:showLegendKey val="0"/>
          <c:showVal val="0"/>
          <c:showCatName val="0"/>
          <c:showSerName val="0"/>
          <c:showPercent val="0"/>
          <c:showBubbleSize val="0"/>
        </c:dLbls>
        <c:gapWidth val="219"/>
        <c:overlap val="-27"/>
        <c:axId val="1169258464"/>
        <c:axId val="1169258944"/>
      </c:barChart>
      <c:catAx>
        <c:axId val="1169258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258944"/>
        <c:crosses val="autoZero"/>
        <c:auto val="1"/>
        <c:lblAlgn val="ctr"/>
        <c:lblOffset val="100"/>
        <c:noMultiLvlLbl val="0"/>
      </c:catAx>
      <c:valAx>
        <c:axId val="116925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258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[Hema EXCEl.xlsx]Mini.project!PivotTable1</c:name>
    <c:fmtId val="27"/>
  </c:pivotSource>
  <c:chart>
    <c:title>
      <c:layout>
        <c:manualLayout>
          <c:xMode val="edge"/>
          <c:yMode val="edge"/>
          <c:x val="0.44519835020622422"/>
          <c:y val="0.1145756780402449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Mini.project!$B$12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Mini.project!$A$13:$A$16</c:f>
              <c:strCache>
                <c:ptCount val="3"/>
                <c:pt idx="0">
                  <c:v>Feb-2024</c:v>
                </c:pt>
                <c:pt idx="1">
                  <c:v>Jan-2024</c:v>
                </c:pt>
                <c:pt idx="2">
                  <c:v>Mar-2024</c:v>
                </c:pt>
              </c:strCache>
            </c:strRef>
          </c:cat>
          <c:val>
            <c:numRef>
              <c:f>Mini.project!$B$13:$B$16</c:f>
              <c:numCache>
                <c:formatCode>#,##0</c:formatCode>
                <c:ptCount val="3"/>
                <c:pt idx="0">
                  <c:v>18500</c:v>
                </c:pt>
                <c:pt idx="1">
                  <c:v>24500</c:v>
                </c:pt>
                <c:pt idx="2">
                  <c:v>45600</c:v>
                </c:pt>
              </c:numCache>
            </c:numRef>
          </c:val>
          <c:smooth val="0"/>
          <c:extLst>
            <c:ext xmlns:c16="http://schemas.microsoft.com/office/drawing/2014/chart" uri="{C3380CC4-5D6E-409C-BE32-E72D297353CC}">
              <c16:uniqueId val="{00000000-9C25-42E9-B5C7-6812E569A666}"/>
            </c:ext>
          </c:extLst>
        </c:ser>
        <c:dLbls>
          <c:showLegendKey val="0"/>
          <c:showVal val="0"/>
          <c:showCatName val="0"/>
          <c:showSerName val="0"/>
          <c:showPercent val="0"/>
          <c:showBubbleSize val="0"/>
        </c:dLbls>
        <c:marker val="1"/>
        <c:smooth val="0"/>
        <c:axId val="344380960"/>
        <c:axId val="344381920"/>
      </c:lineChart>
      <c:catAx>
        <c:axId val="34438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381920"/>
        <c:crosses val="autoZero"/>
        <c:auto val="1"/>
        <c:lblAlgn val="ctr"/>
        <c:lblOffset val="100"/>
        <c:noMultiLvlLbl val="0"/>
      </c:catAx>
      <c:valAx>
        <c:axId val="344381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38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a:gsLst>
        <a:gs pos="45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45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[Hema EXCEl.xlsx]Mini.project!PivotTable2</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46787092789871"/>
          <c:y val="0.30803938487871035"/>
          <c:w val="0.71124434151613403"/>
          <c:h val="0.43990287279394991"/>
        </c:manualLayout>
      </c:layout>
      <c:barChart>
        <c:barDir val="col"/>
        <c:grouping val="clustered"/>
        <c:varyColors val="0"/>
        <c:ser>
          <c:idx val="0"/>
          <c:order val="0"/>
          <c:tx>
            <c:strRef>
              <c:f>Mini.project!$B$28</c:f>
              <c:strCache>
                <c:ptCount val="1"/>
                <c:pt idx="0">
                  <c:v>Total</c:v>
                </c:pt>
              </c:strCache>
            </c:strRef>
          </c:tx>
          <c:spPr>
            <a:solidFill>
              <a:schemeClr val="accent1"/>
            </a:solidFill>
            <a:ln>
              <a:noFill/>
            </a:ln>
            <a:effectLst/>
          </c:spPr>
          <c:invertIfNegative val="0"/>
          <c:cat>
            <c:strRef>
              <c:f>Mini.project!$A$29:$A$32</c:f>
              <c:strCache>
                <c:ptCount val="3"/>
                <c:pt idx="0">
                  <c:v>Electronics</c:v>
                </c:pt>
                <c:pt idx="1">
                  <c:v>Fashion</c:v>
                </c:pt>
                <c:pt idx="2">
                  <c:v>Home Decor</c:v>
                </c:pt>
              </c:strCache>
            </c:strRef>
          </c:cat>
          <c:val>
            <c:numRef>
              <c:f>Mini.project!$B$29:$B$32</c:f>
              <c:numCache>
                <c:formatCode>#,##0</c:formatCode>
                <c:ptCount val="3"/>
                <c:pt idx="0">
                  <c:v>66700</c:v>
                </c:pt>
                <c:pt idx="1">
                  <c:v>7700</c:v>
                </c:pt>
                <c:pt idx="2">
                  <c:v>14200</c:v>
                </c:pt>
              </c:numCache>
            </c:numRef>
          </c:val>
          <c:extLst>
            <c:ext xmlns:c16="http://schemas.microsoft.com/office/drawing/2014/chart" uri="{C3380CC4-5D6E-409C-BE32-E72D297353CC}">
              <c16:uniqueId val="{00000000-A20E-419C-BAF6-1FAAFE70D2F6}"/>
            </c:ext>
          </c:extLst>
        </c:ser>
        <c:dLbls>
          <c:showLegendKey val="0"/>
          <c:showVal val="0"/>
          <c:showCatName val="0"/>
          <c:showSerName val="0"/>
          <c:showPercent val="0"/>
          <c:showBubbleSize val="0"/>
        </c:dLbls>
        <c:gapWidth val="219"/>
        <c:overlap val="-27"/>
        <c:axId val="661381488"/>
        <c:axId val="661365168"/>
      </c:barChart>
      <c:catAx>
        <c:axId val="66138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65168"/>
        <c:crosses val="autoZero"/>
        <c:auto val="1"/>
        <c:lblAlgn val="ctr"/>
        <c:lblOffset val="100"/>
        <c:noMultiLvlLbl val="0"/>
      </c:catAx>
      <c:valAx>
        <c:axId val="661365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81488"/>
        <c:crosses val="autoZero"/>
        <c:crossBetween val="between"/>
      </c:valAx>
      <c:spPr>
        <a:solidFill>
          <a:schemeClr val="accent2">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40">
      <a:fgClr>
        <a:schemeClr val="accent2">
          <a:lumMod val="20000"/>
          <a:lumOff val="80000"/>
        </a:schemeClr>
      </a:fgClr>
      <a:bgClr>
        <a:schemeClr val="bg1"/>
      </a:bgClr>
    </a:patt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[Hema EXCEl.xlsx]Mini.project!PivotTable3</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Mini.project!$B$43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06-4C89-81F7-06B9F7F1375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06-4C89-81F7-06B9F7F1375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006-4C89-81F7-06B9F7F1375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006-4C89-81F7-06B9F7F1375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006-4C89-81F7-06B9F7F13750}"/>
              </c:ext>
            </c:extLst>
          </c:dPt>
          <c:cat>
            <c:strRef>
              <c:f>Mini.project!$A$44:$A$49</c:f>
              <c:strCache>
                <c:ptCount val="5"/>
                <c:pt idx="0">
                  <c:v>Sneha Sharma</c:v>
                </c:pt>
                <c:pt idx="1">
                  <c:v>Ramesh Gupta</c:v>
                </c:pt>
                <c:pt idx="2">
                  <c:v>Rahul Mehta</c:v>
                </c:pt>
                <c:pt idx="3">
                  <c:v>Priya Nair</c:v>
                </c:pt>
                <c:pt idx="4">
                  <c:v>Anil Kumar</c:v>
                </c:pt>
              </c:strCache>
            </c:strRef>
          </c:cat>
          <c:val>
            <c:numRef>
              <c:f>Mini.project!$B$44:$B$49</c:f>
              <c:numCache>
                <c:formatCode>#,##0</c:formatCode>
                <c:ptCount val="5"/>
                <c:pt idx="0">
                  <c:v>36000</c:v>
                </c:pt>
                <c:pt idx="1">
                  <c:v>18200</c:v>
                </c:pt>
                <c:pt idx="2">
                  <c:v>16000</c:v>
                </c:pt>
                <c:pt idx="3">
                  <c:v>10600</c:v>
                </c:pt>
                <c:pt idx="4">
                  <c:v>7800</c:v>
                </c:pt>
              </c:numCache>
            </c:numRef>
          </c:val>
          <c:extLst>
            <c:ext xmlns:c16="http://schemas.microsoft.com/office/drawing/2014/chart" uri="{C3380CC4-5D6E-409C-BE32-E72D297353CC}">
              <c16:uniqueId val="{0000000A-2006-4C89-81F7-06B9F7F1375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50">
      <a:fgClr>
        <a:schemeClr val="accent3">
          <a:lumMod val="60000"/>
          <a:lumOff val="40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[Hema EXCEl.xlsx]Summary2!PivotTable41</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Summary2!$C$29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Summary2!$B$30:$B$37</c:f>
              <c:strCache>
                <c:ptCount val="7"/>
                <c:pt idx="0">
                  <c:v>Jan</c:v>
                </c:pt>
                <c:pt idx="1">
                  <c:v>Feb</c:v>
                </c:pt>
                <c:pt idx="2">
                  <c:v>Mar</c:v>
                </c:pt>
                <c:pt idx="3">
                  <c:v>Apr</c:v>
                </c:pt>
                <c:pt idx="4">
                  <c:v>May</c:v>
                </c:pt>
                <c:pt idx="5">
                  <c:v>Jul</c:v>
                </c:pt>
                <c:pt idx="6">
                  <c:v>Aug</c:v>
                </c:pt>
              </c:strCache>
            </c:strRef>
          </c:cat>
          <c:val>
            <c:numRef>
              <c:f>Summary2!$C$30:$C$37</c:f>
              <c:numCache>
                <c:formatCode>#,##0</c:formatCode>
                <c:ptCount val="7"/>
                <c:pt idx="0">
                  <c:v>20500</c:v>
                </c:pt>
                <c:pt idx="1">
                  <c:v>30000</c:v>
                </c:pt>
                <c:pt idx="2">
                  <c:v>63200</c:v>
                </c:pt>
                <c:pt idx="3">
                  <c:v>80000</c:v>
                </c:pt>
                <c:pt idx="4">
                  <c:v>36000</c:v>
                </c:pt>
                <c:pt idx="5">
                  <c:v>140000</c:v>
                </c:pt>
                <c:pt idx="6">
                  <c:v>18000</c:v>
                </c:pt>
              </c:numCache>
            </c:numRef>
          </c:val>
          <c:smooth val="0"/>
          <c:extLst>
            <c:ext xmlns:c16="http://schemas.microsoft.com/office/drawing/2014/chart" uri="{C3380CC4-5D6E-409C-BE32-E72D297353CC}">
              <c16:uniqueId val="{00000000-0629-41E5-A01E-5168768043C1}"/>
            </c:ext>
          </c:extLst>
        </c:ser>
        <c:dLbls>
          <c:showLegendKey val="0"/>
          <c:showVal val="0"/>
          <c:showCatName val="0"/>
          <c:showSerName val="0"/>
          <c:showPercent val="0"/>
          <c:showBubbleSize val="0"/>
        </c:dLbls>
        <c:marker val="1"/>
        <c:smooth val="0"/>
        <c:axId val="1729628480"/>
        <c:axId val="1729629920"/>
      </c:lineChart>
      <c:catAx>
        <c:axId val="172962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629920"/>
        <c:crosses val="autoZero"/>
        <c:auto val="1"/>
        <c:lblAlgn val="ctr"/>
        <c:lblOffset val="100"/>
        <c:noMultiLvlLbl val="0"/>
      </c:catAx>
      <c:valAx>
        <c:axId val="1729629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62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[Hema EXCEl.xlsx]Summary2!PivotTable38</c:name>
    <c:fmtId val="19"/>
  </c:pivotSource>
  <c:chart>
    <c:title>
      <c:layout>
        <c:manualLayout>
          <c:xMode val="edge"/>
          <c:yMode val="edge"/>
          <c:x val="0.40552871569019966"/>
          <c:y val="0.223005065778052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1618526497747"/>
          <c:y val="0.32997252296587926"/>
          <c:w val="0.72516426071741036"/>
          <c:h val="0.50904240485564312"/>
        </c:manualLayout>
      </c:layout>
      <c:barChart>
        <c:barDir val="col"/>
        <c:grouping val="clustered"/>
        <c:varyColors val="0"/>
        <c:ser>
          <c:idx val="0"/>
          <c:order val="0"/>
          <c:tx>
            <c:strRef>
              <c:f>Summary2!$G$17</c:f>
              <c:strCache>
                <c:ptCount val="1"/>
                <c:pt idx="0">
                  <c:v>Total</c:v>
                </c:pt>
              </c:strCache>
            </c:strRef>
          </c:tx>
          <c:spPr>
            <a:solidFill>
              <a:schemeClr val="accent1"/>
            </a:solidFill>
            <a:ln>
              <a:noFill/>
            </a:ln>
            <a:effectLst/>
          </c:spPr>
          <c:invertIfNegative val="0"/>
          <c:cat>
            <c:strRef>
              <c:f>Summary2!$F$18:$F$24</c:f>
              <c:strCache>
                <c:ptCount val="6"/>
                <c:pt idx="0">
                  <c:v>Laptop</c:v>
                </c:pt>
                <c:pt idx="1">
                  <c:v>Tablet</c:v>
                </c:pt>
                <c:pt idx="2">
                  <c:v>Chair</c:v>
                </c:pt>
                <c:pt idx="3">
                  <c:v>Monitor</c:v>
                </c:pt>
                <c:pt idx="4">
                  <c:v>Desk</c:v>
                </c:pt>
                <c:pt idx="5">
                  <c:v>Headset</c:v>
                </c:pt>
              </c:strCache>
            </c:strRef>
          </c:cat>
          <c:val>
            <c:numRef>
              <c:f>Summary2!$G$18:$G$24</c:f>
              <c:numCache>
                <c:formatCode>#,##0</c:formatCode>
                <c:ptCount val="6"/>
                <c:pt idx="0">
                  <c:v>110000</c:v>
                </c:pt>
                <c:pt idx="1">
                  <c:v>80000</c:v>
                </c:pt>
                <c:pt idx="2">
                  <c:v>56000</c:v>
                </c:pt>
                <c:pt idx="3">
                  <c:v>36000</c:v>
                </c:pt>
                <c:pt idx="4">
                  <c:v>30000</c:v>
                </c:pt>
                <c:pt idx="5">
                  <c:v>30000</c:v>
                </c:pt>
              </c:numCache>
            </c:numRef>
          </c:val>
          <c:extLst>
            <c:ext xmlns:c16="http://schemas.microsoft.com/office/drawing/2014/chart" uri="{C3380CC4-5D6E-409C-BE32-E72D297353CC}">
              <c16:uniqueId val="{00000000-2E77-4F3E-8E02-699988F81D6F}"/>
            </c:ext>
          </c:extLst>
        </c:ser>
        <c:dLbls>
          <c:showLegendKey val="0"/>
          <c:showVal val="0"/>
          <c:showCatName val="0"/>
          <c:showSerName val="0"/>
          <c:showPercent val="0"/>
          <c:showBubbleSize val="0"/>
        </c:dLbls>
        <c:gapWidth val="219"/>
        <c:overlap val="-27"/>
        <c:axId val="210456128"/>
        <c:axId val="210454208"/>
      </c:barChart>
      <c:catAx>
        <c:axId val="21045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54208"/>
        <c:crosses val="autoZero"/>
        <c:auto val="1"/>
        <c:lblAlgn val="ctr"/>
        <c:lblOffset val="100"/>
        <c:noMultiLvlLbl val="0"/>
      </c:catAx>
      <c:valAx>
        <c:axId val="210454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5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[Hema EXCEl.xlsx]Asgnmt – SalesAnalysisRep!PivotTable49</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'Asgnmt – SalesAnalysisRep'!$C$14:$C$15</c:f>
              <c:strCache>
                <c:ptCount val="1"/>
                <c:pt idx="0">
                  <c:v>East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F0-4623-926C-4DF8246B79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F0-4623-926C-4DF8246B798A}"/>
              </c:ext>
            </c:extLst>
          </c:dPt>
          <c:cat>
            <c:strRef>
              <c:f>'Asgnmt – SalesAnalysisRep'!$B$16:$B$18</c:f>
              <c:strCache>
                <c:ptCount val="2"/>
                <c:pt idx="0">
                  <c:v>Electronics</c:v>
                </c:pt>
                <c:pt idx="1">
                  <c:v>Furniture</c:v>
                </c:pt>
              </c:strCache>
            </c:strRef>
          </c:cat>
          <c:val>
            <c:numRef>
              <c:f>'Asgnmt – SalesAnalysisRep'!$C$16:$C$18</c:f>
              <c:numCache>
                <c:formatCode>#,##0</c:formatCode>
                <c:ptCount val="2"/>
                <c:pt idx="0">
                  <c:v>110000</c:v>
                </c:pt>
                <c:pt idx="1">
                  <c:v>56000</c:v>
                </c:pt>
              </c:numCache>
            </c:numRef>
          </c:val>
          <c:extLst>
            <c:ext xmlns:c16="http://schemas.microsoft.com/office/drawing/2014/chart" uri="{C3380CC4-5D6E-409C-BE32-E72D297353CC}">
              <c16:uniqueId val="{00000000-DCFE-4515-9402-ADAE45E73314}"/>
            </c:ext>
          </c:extLst>
        </c:ser>
        <c:ser>
          <c:idx val="1"/>
          <c:order val="1"/>
          <c:tx>
            <c:strRef>
              <c:f>'Asgnmt – SalesAnalysisRep'!$D$14:$D$15</c:f>
              <c:strCache>
                <c:ptCount val="1"/>
                <c:pt idx="0">
                  <c:v>North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55F0-4623-926C-4DF8246B79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55F0-4623-926C-4DF8246B798A}"/>
              </c:ext>
            </c:extLst>
          </c:dPt>
          <c:cat>
            <c:strRef>
              <c:f>'Asgnmt – SalesAnalysisRep'!$B$16:$B$18</c:f>
              <c:strCache>
                <c:ptCount val="2"/>
                <c:pt idx="0">
                  <c:v>Electronics</c:v>
                </c:pt>
                <c:pt idx="1">
                  <c:v>Furniture</c:v>
                </c:pt>
              </c:strCache>
            </c:strRef>
          </c:cat>
          <c:val>
            <c:numRef>
              <c:f>'Asgnmt – SalesAnalysisRep'!$D$16:$D$18</c:f>
              <c:numCache>
                <c:formatCode>#,##0</c:formatCode>
                <c:ptCount val="2"/>
                <c:pt idx="0">
                  <c:v>88000</c:v>
                </c:pt>
              </c:numCache>
            </c:numRef>
          </c:val>
          <c:extLst>
            <c:ext xmlns:c16="http://schemas.microsoft.com/office/drawing/2014/chart" uri="{C3380CC4-5D6E-409C-BE32-E72D297353CC}">
              <c16:uniqueId val="{00000001-DCFE-4515-9402-ADAE45E73314}"/>
            </c:ext>
          </c:extLst>
        </c:ser>
        <c:ser>
          <c:idx val="2"/>
          <c:order val="2"/>
          <c:tx>
            <c:strRef>
              <c:f>'Asgnmt – SalesAnalysisRep'!$E$14:$E$15</c:f>
              <c:strCache>
                <c:ptCount val="1"/>
                <c:pt idx="0">
                  <c:v>South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55F0-4623-926C-4DF8246B79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55F0-4623-926C-4DF8246B798A}"/>
              </c:ext>
            </c:extLst>
          </c:dPt>
          <c:cat>
            <c:strRef>
              <c:f>'Asgnmt – SalesAnalysisRep'!$B$16:$B$18</c:f>
              <c:strCache>
                <c:ptCount val="2"/>
                <c:pt idx="0">
                  <c:v>Electronics</c:v>
                </c:pt>
                <c:pt idx="1">
                  <c:v>Furniture</c:v>
                </c:pt>
              </c:strCache>
            </c:strRef>
          </c:cat>
          <c:val>
            <c:numRef>
              <c:f>'Asgnmt – SalesAnalysisRep'!$E$16:$E$18</c:f>
              <c:numCache>
                <c:formatCode>#,##0</c:formatCode>
                <c:ptCount val="2"/>
                <c:pt idx="0">
                  <c:v>84000</c:v>
                </c:pt>
              </c:numCache>
            </c:numRef>
          </c:val>
          <c:extLst>
            <c:ext xmlns:c16="http://schemas.microsoft.com/office/drawing/2014/chart" uri="{C3380CC4-5D6E-409C-BE32-E72D297353CC}">
              <c16:uniqueId val="{00000002-DCFE-4515-9402-ADAE45E73314}"/>
            </c:ext>
          </c:extLst>
        </c:ser>
        <c:ser>
          <c:idx val="3"/>
          <c:order val="3"/>
          <c:tx>
            <c:strRef>
              <c:f>'Asgnmt – SalesAnalysisRep'!$F$14:$F$15</c:f>
              <c:strCache>
                <c:ptCount val="1"/>
                <c:pt idx="0">
                  <c:v>West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55F0-4623-926C-4DF8246B79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55F0-4623-926C-4DF8246B798A}"/>
              </c:ext>
            </c:extLst>
          </c:dPt>
          <c:cat>
            <c:strRef>
              <c:f>'Asgnmt – SalesAnalysisRep'!$B$16:$B$18</c:f>
              <c:strCache>
                <c:ptCount val="2"/>
                <c:pt idx="0">
                  <c:v>Electronics</c:v>
                </c:pt>
                <c:pt idx="1">
                  <c:v>Furniture</c:v>
                </c:pt>
              </c:strCache>
            </c:strRef>
          </c:cat>
          <c:val>
            <c:numRef>
              <c:f>'Asgnmt – SalesAnalysisRep'!$F$16:$F$18</c:f>
              <c:numCache>
                <c:formatCode>#,##0</c:formatCode>
                <c:ptCount val="2"/>
                <c:pt idx="0">
                  <c:v>19700</c:v>
                </c:pt>
                <c:pt idx="1">
                  <c:v>30000</c:v>
                </c:pt>
              </c:numCache>
            </c:numRef>
          </c:val>
          <c:extLst>
            <c:ext xmlns:c16="http://schemas.microsoft.com/office/drawing/2014/chart" uri="{C3380CC4-5D6E-409C-BE32-E72D297353CC}">
              <c16:uniqueId val="{00000003-DCFE-4515-9402-ADAE45E7331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[Hema EXCEl.xlsx]Asgnmt – SalesAnalysisRep!PivotTable50</c:name>
    <c:fmtId val="2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'Asgnmt – SalesAnalysisRep'!$C$27</c:f>
              <c:strCache>
                <c:ptCount val="1"/>
                <c:pt idx="0">
                  <c:v>Total</c:v>
                </c:pt>
              </c:strCache>
            </c:strRef>
          </c:tx>
          <c:spPr>
            <a:solidFill>
              <a:schemeClr val="accent1"/>
            </a:solidFill>
            <a:ln>
              <a:noFill/>
            </a:ln>
            <a:effectLst/>
            <a:sp3d/>
          </c:spPr>
          <c:invertIfNegative val="0"/>
          <c:cat>
            <c:strRef>
              <c:f>'Asgnmt – SalesAnalysisRep'!$B$28:$B$38</c:f>
              <c:strCache>
                <c:ptCount val="10"/>
                <c:pt idx="0">
                  <c:v>Laptop</c:v>
                </c:pt>
                <c:pt idx="1">
                  <c:v>Tablet</c:v>
                </c:pt>
                <c:pt idx="2">
                  <c:v>Chair</c:v>
                </c:pt>
                <c:pt idx="3">
                  <c:v>Monitor</c:v>
                </c:pt>
                <c:pt idx="4">
                  <c:v>Headset</c:v>
                </c:pt>
                <c:pt idx="5">
                  <c:v>Desk</c:v>
                </c:pt>
                <c:pt idx="6">
                  <c:v>Printer</c:v>
                </c:pt>
                <c:pt idx="7">
                  <c:v>USB Drive</c:v>
                </c:pt>
                <c:pt idx="8">
                  <c:v>Mouse</c:v>
                </c:pt>
                <c:pt idx="9">
                  <c:v>Keyboard</c:v>
                </c:pt>
              </c:strCache>
            </c:strRef>
          </c:cat>
          <c:val>
            <c:numRef>
              <c:f>'Asgnmt – SalesAnalysisRep'!$C$28:$C$38</c:f>
              <c:numCache>
                <c:formatCode>#,##0</c:formatCode>
                <c:ptCount val="10"/>
                <c:pt idx="0">
                  <c:v>110000</c:v>
                </c:pt>
                <c:pt idx="1">
                  <c:v>80000</c:v>
                </c:pt>
                <c:pt idx="2">
                  <c:v>56000</c:v>
                </c:pt>
                <c:pt idx="3">
                  <c:v>36000</c:v>
                </c:pt>
                <c:pt idx="4">
                  <c:v>30000</c:v>
                </c:pt>
                <c:pt idx="5">
                  <c:v>30000</c:v>
                </c:pt>
                <c:pt idx="6">
                  <c:v>18000</c:v>
                </c:pt>
                <c:pt idx="7">
                  <c:v>12500</c:v>
                </c:pt>
                <c:pt idx="8">
                  <c:v>8000</c:v>
                </c:pt>
                <c:pt idx="9">
                  <c:v>7200</c:v>
                </c:pt>
              </c:numCache>
            </c:numRef>
          </c:val>
          <c:extLst>
            <c:ext xmlns:c16="http://schemas.microsoft.com/office/drawing/2014/chart" uri="{C3380CC4-5D6E-409C-BE32-E72D297353CC}">
              <c16:uniqueId val="{00000000-575F-405D-9ED5-98A03B5DD802}"/>
            </c:ext>
          </c:extLst>
        </c:ser>
        <c:dLbls>
          <c:showLegendKey val="0"/>
          <c:showVal val="0"/>
          <c:showCatName val="0"/>
          <c:showSerName val="0"/>
          <c:showPercent val="0"/>
          <c:showBubbleSize val="0"/>
        </c:dLbls>
        <c:gapWidth val="150"/>
        <c:shape val="box"/>
        <c:axId val="1833330640"/>
        <c:axId val="1167015872"/>
        <c:axId val="0"/>
      </c:bar3DChart>
      <c:catAx>
        <c:axId val="18333306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15872"/>
        <c:crosses val="autoZero"/>
        <c:auto val="1"/>
        <c:lblAlgn val="ctr"/>
        <c:lblOffset val="100"/>
        <c:noMultiLvlLbl val="0"/>
      </c:catAx>
      <c:valAx>
        <c:axId val="11670158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3330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[Hema EXCEl.xlsx]Asgnmt – SalesAnalysisRep!PivotTable52</c:name>
    <c:fmtId val="3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'Asgnmt – SalesAnalysisRep'!$C$44:$C$45</c:f>
              <c:strCache>
                <c:ptCount val="1"/>
                <c:pt idx="0">
                  <c:v>Electronics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'Asgnmt – SalesAnalysisRep'!$B$46:$B$53</c:f>
              <c:strCache>
                <c:ptCount val="7"/>
                <c:pt idx="0">
                  <c:v>Jan</c:v>
                </c:pt>
                <c:pt idx="1">
                  <c:v>Feb</c:v>
                </c:pt>
                <c:pt idx="2">
                  <c:v>Mar</c:v>
                </c:pt>
                <c:pt idx="3">
                  <c:v>Apr</c:v>
                </c:pt>
                <c:pt idx="4">
                  <c:v>May</c:v>
                </c:pt>
                <c:pt idx="5">
                  <c:v>Jul</c:v>
                </c:pt>
                <c:pt idx="6">
                  <c:v>Aug</c:v>
                </c:pt>
              </c:strCache>
            </c:strRef>
          </c:cat>
          <c:val>
            <c:numRef>
              <c:f>'Asgnmt – SalesAnalysisRep'!$C$46:$C$53</c:f>
              <c:numCache>
                <c:formatCode>#,##0</c:formatCode>
                <c:ptCount val="7"/>
                <c:pt idx="0">
                  <c:v>20500</c:v>
                </c:pt>
                <c:pt idx="1">
                  <c:v>30000</c:v>
                </c:pt>
                <c:pt idx="2">
                  <c:v>7200</c:v>
                </c:pt>
                <c:pt idx="3">
                  <c:v>80000</c:v>
                </c:pt>
                <c:pt idx="4">
                  <c:v>36000</c:v>
                </c:pt>
                <c:pt idx="5">
                  <c:v>110000</c:v>
                </c:pt>
                <c:pt idx="6">
                  <c:v>18000</c:v>
                </c:pt>
              </c:numCache>
            </c:numRef>
          </c:val>
          <c:smooth val="0"/>
          <c:extLst>
            <c:ext xmlns:c16="http://schemas.microsoft.com/office/drawing/2014/chart" uri="{C3380CC4-5D6E-409C-BE32-E72D297353CC}">
              <c16:uniqueId val="{00000000-EB46-4405-9B79-0A785A37FD3B}"/>
            </c:ext>
          </c:extLst>
        </c:ser>
        <c:ser>
          <c:idx val="1"/>
          <c:order val="1"/>
          <c:tx>
            <c:strRef>
              <c:f>'Asgnmt – SalesAnalysisRep'!$D$44:$D$45</c:f>
              <c:strCache>
                <c:ptCount val="1"/>
                <c:pt idx="0">
                  <c:v>Furniture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'Asgnmt – SalesAnalysisRep'!$B$46:$B$53</c:f>
              <c:strCache>
                <c:ptCount val="7"/>
                <c:pt idx="0">
                  <c:v>Jan</c:v>
                </c:pt>
                <c:pt idx="1">
                  <c:v>Feb</c:v>
                </c:pt>
                <c:pt idx="2">
                  <c:v>Mar</c:v>
                </c:pt>
                <c:pt idx="3">
                  <c:v>Apr</c:v>
                </c:pt>
                <c:pt idx="4">
                  <c:v>May</c:v>
                </c:pt>
                <c:pt idx="5">
                  <c:v>Jul</c:v>
                </c:pt>
                <c:pt idx="6">
                  <c:v>Aug</c:v>
                </c:pt>
              </c:strCache>
            </c:strRef>
          </c:cat>
          <c:val>
            <c:numRef>
              <c:f>'Asgnmt – SalesAnalysisRep'!$D$46:$D$53</c:f>
              <c:numCache>
                <c:formatCode>#,##0</c:formatCode>
                <c:ptCount val="7"/>
                <c:pt idx="2">
                  <c:v>56000</c:v>
                </c:pt>
                <c:pt idx="5">
                  <c:v>30000</c:v>
                </c:pt>
              </c:numCache>
            </c:numRef>
          </c:val>
          <c:smooth val="0"/>
          <c:extLst>
            <c:ext xmlns:c16="http://schemas.microsoft.com/office/drawing/2014/chart" uri="{C3380CC4-5D6E-409C-BE32-E72D297353CC}">
              <c16:uniqueId val="{00000001-EB46-4405-9B79-0A785A37FD3B}"/>
            </c:ext>
          </c:extLst>
        </c:ser>
        <c:dLbls>
          <c:showLegendKey val="0"/>
          <c:showVal val="0"/>
          <c:showCatName val="0"/>
          <c:showSerName val="0"/>
          <c:showPercent val="0"/>
          <c:showBubbleSize val="0"/>
        </c:dLbls>
        <c:marker val="1"/>
        <c:smooth val="0"/>
        <c:axId val="1730377328"/>
        <c:axId val="1730375888"/>
      </c:lineChart>
      <c:catAx>
        <c:axId val="173037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375888"/>
        <c:crosses val="autoZero"/>
        <c:auto val="1"/>
        <c:lblAlgn val="ctr"/>
        <c:lblOffset val="100"/>
        <c:noMultiLvlLbl val="0"/>
      </c:catAx>
      <c:valAx>
        <c:axId val="17303758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37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[Hema EXCEl.xlsx]Mini.project!PivotTable2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Mini.project!$B$28</c:f>
              <c:strCache>
                <c:ptCount val="1"/>
                <c:pt idx="0">
                  <c:v>Total</c:v>
                </c:pt>
              </c:strCache>
            </c:strRef>
          </c:tx>
          <c:spPr>
            <a:solidFill>
              <a:schemeClr val="accent1"/>
            </a:solidFill>
            <a:ln>
              <a:noFill/>
            </a:ln>
            <a:effectLst/>
          </c:spPr>
          <c:invertIfNegative val="0"/>
          <c:cat>
            <c:strRef>
              <c:f>Mini.project!$A$29:$A$32</c:f>
              <c:strCache>
                <c:ptCount val="3"/>
                <c:pt idx="0">
                  <c:v>Electronics</c:v>
                </c:pt>
                <c:pt idx="1">
                  <c:v>Fashion</c:v>
                </c:pt>
                <c:pt idx="2">
                  <c:v>Home Decor</c:v>
                </c:pt>
              </c:strCache>
            </c:strRef>
          </c:cat>
          <c:val>
            <c:numRef>
              <c:f>Mini.project!$B$29:$B$32</c:f>
              <c:numCache>
                <c:formatCode>#,##0</c:formatCode>
                <c:ptCount val="3"/>
                <c:pt idx="0">
                  <c:v>66700</c:v>
                </c:pt>
                <c:pt idx="1">
                  <c:v>7700</c:v>
                </c:pt>
                <c:pt idx="2">
                  <c:v>14200</c:v>
                </c:pt>
              </c:numCache>
            </c:numRef>
          </c:val>
          <c:extLst>
            <c:ext xmlns:c16="http://schemas.microsoft.com/office/drawing/2014/chart" uri="{C3380CC4-5D6E-409C-BE32-E72D297353CC}">
              <c16:uniqueId val="{00000000-7C61-41FC-96B6-DC71B3E5A417}"/>
            </c:ext>
          </c:extLst>
        </c:ser>
        <c:dLbls>
          <c:showLegendKey val="0"/>
          <c:showVal val="0"/>
          <c:showCatName val="0"/>
          <c:showSerName val="0"/>
          <c:showPercent val="0"/>
          <c:showBubbleSize val="0"/>
        </c:dLbls>
        <c:gapWidth val="219"/>
        <c:overlap val="-27"/>
        <c:axId val="661381488"/>
        <c:axId val="661365168"/>
      </c:barChart>
      <c:catAx>
        <c:axId val="66138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65168"/>
        <c:crosses val="autoZero"/>
        <c:auto val="1"/>
        <c:lblAlgn val="ctr"/>
        <c:lblOffset val="100"/>
        <c:noMultiLvlLbl val="0"/>
      </c:catAx>
      <c:valAx>
        <c:axId val="661365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81488"/>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[Hema EXCEl.xlsx]Mini.project!PivotTable3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s>
    <c:plotArea>
      <c:layout/>
      <c:pieChart>
        <c:varyColors val="1"/>
        <c:ser>
          <c:idx val="0"/>
          <c:order val="0"/>
          <c:tx>
            <c:strRef>
              <c:f>Mini.project!$B$43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90-4F03-A6D8-5CE2FD825E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90-4F03-A6D8-5CE2FD825E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90-4F03-A6D8-5CE2FD825E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90-4F03-A6D8-5CE2FD825E6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90-4F03-A6D8-5CE2FD825E65}"/>
              </c:ext>
            </c:extLst>
          </c:dPt>
          <c:cat>
            <c:strRef>
              <c:f>Mini.project!$A$44:$A$49</c:f>
              <c:strCache>
                <c:ptCount val="5"/>
                <c:pt idx="0">
                  <c:v>Sneha Sharma</c:v>
                </c:pt>
                <c:pt idx="1">
                  <c:v>Ramesh Gupta</c:v>
                </c:pt>
                <c:pt idx="2">
                  <c:v>Rahul Mehta</c:v>
                </c:pt>
                <c:pt idx="3">
                  <c:v>Priya Nair</c:v>
                </c:pt>
                <c:pt idx="4">
                  <c:v>Anil Kumar</c:v>
                </c:pt>
              </c:strCache>
            </c:strRef>
          </c:cat>
          <c:val>
            <c:numRef>
              <c:f>Mini.project!$B$44:$B$49</c:f>
              <c:numCache>
                <c:formatCode>#,##0</c:formatCode>
                <c:ptCount val="5"/>
                <c:pt idx="0">
                  <c:v>36000</c:v>
                </c:pt>
                <c:pt idx="1">
                  <c:v>18200</c:v>
                </c:pt>
                <c:pt idx="2">
                  <c:v>16000</c:v>
                </c:pt>
                <c:pt idx="3">
                  <c:v>10600</c:v>
                </c:pt>
                <c:pt idx="4">
                  <c:v>7800</c:v>
                </c:pt>
              </c:numCache>
            </c:numRef>
          </c:val>
          <c:extLst>
            <c:ext xmlns:c16="http://schemas.microsoft.com/office/drawing/2014/chart" uri="{C3380CC4-5D6E-409C-BE32-E72D297353CC}">
              <c16:uniqueId val="{00000000-9250-49A3-BC5F-5301E9754B3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pattFill prst="pct5">
      <a:fgClr>
        <a:schemeClr val="bg1">
          <a:lumMod val="95000"/>
        </a:schemeClr>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[Hema EXCEl.xlsx]Mini.project!PivotTable1</c:name>
    <c:fmtId val="24"/>
  </c:pivotSource>
  <c:chart>
    <c:title>
      <c:layout>
        <c:manualLayout>
          <c:xMode val="edge"/>
          <c:yMode val="edge"/>
          <c:x val="0.44519835020622422"/>
          <c:y val="0.1145756780402449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Mini.project!$B$12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Mini.project!$A$13:$A$16</c:f>
              <c:strCache>
                <c:ptCount val="3"/>
                <c:pt idx="0">
                  <c:v>Feb-2024</c:v>
                </c:pt>
                <c:pt idx="1">
                  <c:v>Jan-2024</c:v>
                </c:pt>
                <c:pt idx="2">
                  <c:v>Mar-2024</c:v>
                </c:pt>
              </c:strCache>
            </c:strRef>
          </c:cat>
          <c:val>
            <c:numRef>
              <c:f>Mini.project!$B$13:$B$16</c:f>
              <c:numCache>
                <c:formatCode>#,##0</c:formatCode>
                <c:ptCount val="3"/>
                <c:pt idx="0">
                  <c:v>18500</c:v>
                </c:pt>
                <c:pt idx="1">
                  <c:v>24500</c:v>
                </c:pt>
                <c:pt idx="2">
                  <c:v>45600</c:v>
                </c:pt>
              </c:numCache>
            </c:numRef>
          </c:val>
          <c:smooth val="0"/>
          <c:extLst>
            <c:ext xmlns:c16="http://schemas.microsoft.com/office/drawing/2014/chart" uri="{C3380CC4-5D6E-409C-BE32-E72D297353CC}">
              <c16:uniqueId val="{00000000-2BD6-48B5-BF4F-D97A8545D048}"/>
            </c:ext>
          </c:extLst>
        </c:ser>
        <c:dLbls>
          <c:showLegendKey val="0"/>
          <c:showVal val="0"/>
          <c:showCatName val="0"/>
          <c:showSerName val="0"/>
          <c:showPercent val="0"/>
          <c:showBubbleSize val="0"/>
        </c:dLbls>
        <c:marker val="1"/>
        <c:smooth val="0"/>
        <c:axId val="344380960"/>
        <c:axId val="344381920"/>
      </c:lineChart>
      <c:catAx>
        <c:axId val="344380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381920"/>
        <c:crosses val="autoZero"/>
        <c:auto val="1"/>
        <c:lblAlgn val="ctr"/>
        <c:lblOffset val="100"/>
        <c:noMultiLvlLbl val="0"/>
      </c:catAx>
      <c:valAx>
        <c:axId val="344381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4380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gradFill>
        <a:gsLst>
          <a:gs pos="45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7</xdr:col>
      <xdr:colOff>438150</xdr:colOff>
      <xdr:row>3</xdr:row>
      <xdr:rowOff>85725</xdr:rowOff>
    </xdr:from>
    <xdr:to>
      <xdr:col>8</xdr:col>
      <xdr:colOff>1019175</xdr:colOff>
      <xdr:row>17</xdr:row>
      <xdr:rowOff>85725</xdr:rowOff>
    </xdr:to>
    <mc:AlternateContent xmlns:mc="http://schemas.openxmlformats.org/markup-compatibility/2006" xmlns:a14="http://schemas.microsoft.com/office/drawing/2010/main">
      <mc:Choice Requires="a14">
        <xdr:graphicFrame macro="">
          <xdr:nvGraphicFramePr>
            <xdr:cNvPr id="2" name="Category     ">
              <a:extLst>
                <a:ext uri="{FF2B5EF4-FFF2-40B4-BE49-F238E27FC236}">
                  <a16:creationId xmlns:a16="http://schemas.microsoft.com/office/drawing/2014/main" id="{69D11540-C7C7-2120-F7AB-B413BD92A706}"/>
                </a:ext>
              </a:extLst>
            </xdr:cNvPr>
            <xdr:cNvGraphicFramePr/>
          </xdr:nvGraphicFramePr>
          <xdr:xfrm>
            <a:off x="0" y="0"/>
            <a:ext cx="0" cy="0"/>
          </xdr:xfrm>
          <a:graphic>
            <a:graphicData uri="http://schemas.microsoft.com/office/drawing/2010/slicer">
              <sle:slicer xmlns:sle="http://schemas.microsoft.com/office/drawing/2010/slicer" name="Category     "/>
            </a:graphicData>
          </a:graphic>
        </xdr:graphicFrame>
      </mc:Choice>
      <mc:Fallback xmlns="">
        <xdr:sp macro="" textlink="">
          <xdr:nvSpPr>
            <xdr:cNvPr id="0" name=""/>
            <xdr:cNvSpPr>
              <a:spLocks noTextEdit="1"/>
            </xdr:cNvSpPr>
          </xdr:nvSpPr>
          <xdr:spPr>
            <a:xfrm>
              <a:off x="6010275" y="6572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419100</xdr:colOff>
      <xdr:row>18</xdr:row>
      <xdr:rowOff>76200</xdr:rowOff>
    </xdr:from>
    <xdr:to>
      <xdr:col>8</xdr:col>
      <xdr:colOff>1000125</xdr:colOff>
      <xdr:row>32</xdr:row>
      <xdr:rowOff>76200</xdr:rowOff>
    </xdr:to>
    <mc:AlternateContent xmlns:mc="http://schemas.openxmlformats.org/markup-compatibility/2006" xmlns:a14="http://schemas.microsoft.com/office/drawing/2010/main">
      <mc:Choice Requires="a14">
        <xdr:graphicFrame macro="">
          <xdr:nvGraphicFramePr>
            <xdr:cNvPr id="3" name=" Jan 2025   ">
              <a:extLst>
                <a:ext uri="{FF2B5EF4-FFF2-40B4-BE49-F238E27FC236}">
                  <a16:creationId xmlns:a16="http://schemas.microsoft.com/office/drawing/2014/main" id="{BABF9422-9832-30C7-DD13-3178D3C32D03}"/>
                </a:ext>
              </a:extLst>
            </xdr:cNvPr>
            <xdr:cNvGraphicFramePr/>
          </xdr:nvGraphicFramePr>
          <xdr:xfrm>
            <a:off x="0" y="0"/>
            <a:ext cx="0" cy="0"/>
          </xdr:xfrm>
          <a:graphic>
            <a:graphicData uri="http://schemas.microsoft.com/office/drawing/2010/slicer">
              <sle:slicer xmlns:sle="http://schemas.microsoft.com/office/drawing/2010/slicer" name=" Jan 2025   "/>
            </a:graphicData>
          </a:graphic>
        </xdr:graphicFrame>
      </mc:Choice>
      <mc:Fallback xmlns="">
        <xdr:sp macro="" textlink="">
          <xdr:nvSpPr>
            <xdr:cNvPr id="0" name=""/>
            <xdr:cNvSpPr>
              <a:spLocks noTextEdit="1"/>
            </xdr:cNvSpPr>
          </xdr:nvSpPr>
          <xdr:spPr>
            <a:xfrm>
              <a:off x="5991225" y="35052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19050</xdr:colOff>
      <xdr:row>3</xdr:row>
      <xdr:rowOff>104775</xdr:rowOff>
    </xdr:from>
    <xdr:to>
      <xdr:col>10</xdr:col>
      <xdr:colOff>1123950</xdr:colOff>
      <xdr:row>17</xdr:row>
      <xdr:rowOff>104775</xdr:rowOff>
    </xdr:to>
    <mc:AlternateContent xmlns:mc="http://schemas.openxmlformats.org/markup-compatibility/2006" xmlns:a14="http://schemas.microsoft.com/office/drawing/2010/main">
      <mc:Choice Requires="a14">
        <xdr:graphicFrame macro="">
          <xdr:nvGraphicFramePr>
            <xdr:cNvPr id="4" name="Feb-25">
              <a:extLst>
                <a:ext uri="{FF2B5EF4-FFF2-40B4-BE49-F238E27FC236}">
                  <a16:creationId xmlns:a16="http://schemas.microsoft.com/office/drawing/2014/main" id="{7DABE54C-38F1-AE37-78CF-C74912116CD7}"/>
                </a:ext>
              </a:extLst>
            </xdr:cNvPr>
            <xdr:cNvGraphicFramePr/>
          </xdr:nvGraphicFramePr>
          <xdr:xfrm>
            <a:off x="0" y="0"/>
            <a:ext cx="0" cy="0"/>
          </xdr:xfrm>
          <a:graphic>
            <a:graphicData uri="http://schemas.microsoft.com/office/drawing/2010/slicer">
              <sle:slicer xmlns:sle="http://schemas.microsoft.com/office/drawing/2010/slicer" name="Feb-25"/>
            </a:graphicData>
          </a:graphic>
        </xdr:graphicFrame>
      </mc:Choice>
      <mc:Fallback xmlns="">
        <xdr:sp macro="" textlink="">
          <xdr:nvSpPr>
            <xdr:cNvPr id="0" name=""/>
            <xdr:cNvSpPr>
              <a:spLocks noTextEdit="1"/>
            </xdr:cNvSpPr>
          </xdr:nvSpPr>
          <xdr:spPr>
            <a:xfrm>
              <a:off x="7962900" y="6762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1219200</xdr:colOff>
      <xdr:row>3</xdr:row>
      <xdr:rowOff>57150</xdr:rowOff>
    </xdr:from>
    <xdr:to>
      <xdr:col>12</xdr:col>
      <xdr:colOff>676275</xdr:colOff>
      <xdr:row>17</xdr:row>
      <xdr:rowOff>57150</xdr:rowOff>
    </xdr:to>
    <mc:AlternateContent xmlns:mc="http://schemas.openxmlformats.org/markup-compatibility/2006" xmlns:a14="http://schemas.microsoft.com/office/drawing/2010/main">
      <mc:Choice Requires="a14">
        <xdr:graphicFrame macro="">
          <xdr:nvGraphicFramePr>
            <xdr:cNvPr id="5" name="  Mar 2025   ">
              <a:extLst>
                <a:ext uri="{FF2B5EF4-FFF2-40B4-BE49-F238E27FC236}">
                  <a16:creationId xmlns:a16="http://schemas.microsoft.com/office/drawing/2014/main" id="{BA79EFA1-D576-8AC7-6BF6-E706FFBE810A}"/>
                </a:ext>
              </a:extLst>
            </xdr:cNvPr>
            <xdr:cNvGraphicFramePr/>
          </xdr:nvGraphicFramePr>
          <xdr:xfrm>
            <a:off x="0" y="0"/>
            <a:ext cx="0" cy="0"/>
          </xdr:xfrm>
          <a:graphic>
            <a:graphicData uri="http://schemas.microsoft.com/office/drawing/2010/slicer">
              <sle:slicer xmlns:sle="http://schemas.microsoft.com/office/drawing/2010/slicer" name="  Mar 2025   "/>
            </a:graphicData>
          </a:graphic>
        </xdr:graphicFrame>
      </mc:Choice>
      <mc:Fallback xmlns="">
        <xdr:sp macro="" textlink="">
          <xdr:nvSpPr>
            <xdr:cNvPr id="0" name=""/>
            <xdr:cNvSpPr>
              <a:spLocks noTextEdit="1"/>
            </xdr:cNvSpPr>
          </xdr:nvSpPr>
          <xdr:spPr>
            <a:xfrm>
              <a:off x="9886950" y="6286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95250</xdr:colOff>
      <xdr:row>18</xdr:row>
      <xdr:rowOff>66675</xdr:rowOff>
    </xdr:from>
    <xdr:to>
      <xdr:col>10</xdr:col>
      <xdr:colOff>1200150</xdr:colOff>
      <xdr:row>32</xdr:row>
      <xdr:rowOff>66675</xdr:rowOff>
    </xdr:to>
    <mc:AlternateContent xmlns:mc="http://schemas.openxmlformats.org/markup-compatibility/2006" xmlns:a14="http://schemas.microsoft.com/office/drawing/2010/main">
      <mc:Choice Requires="a14">
        <xdr:graphicFrame macro="">
          <xdr:nvGraphicFramePr>
            <xdr:cNvPr id="6" name=" Grand Total">
              <a:extLst>
                <a:ext uri="{FF2B5EF4-FFF2-40B4-BE49-F238E27FC236}">
                  <a16:creationId xmlns:a16="http://schemas.microsoft.com/office/drawing/2014/main" id="{F38D2115-CC45-846D-D294-2E57D9620F50}"/>
                </a:ext>
              </a:extLst>
            </xdr:cNvPr>
            <xdr:cNvGraphicFramePr/>
          </xdr:nvGraphicFramePr>
          <xdr:xfrm>
            <a:off x="0" y="0"/>
            <a:ext cx="0" cy="0"/>
          </xdr:xfrm>
          <a:graphic>
            <a:graphicData uri="http://schemas.microsoft.com/office/drawing/2010/slicer">
              <sle:slicer xmlns:sle="http://schemas.microsoft.com/office/drawing/2010/slicer" name=" Grand Total"/>
            </a:graphicData>
          </a:graphic>
        </xdr:graphicFrame>
      </mc:Choice>
      <mc:Fallback xmlns="">
        <xdr:sp macro="" textlink="">
          <xdr:nvSpPr>
            <xdr:cNvPr id="0" name=""/>
            <xdr:cNvSpPr>
              <a:spLocks noTextEdit="1"/>
            </xdr:cNvSpPr>
          </xdr:nvSpPr>
          <xdr:spPr>
            <a:xfrm>
              <a:off x="8039100" y="34956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428625</xdr:colOff>
      <xdr:row>13</xdr:row>
      <xdr:rowOff>66675</xdr:rowOff>
    </xdr:from>
    <xdr:to>
      <xdr:col>7</xdr:col>
      <xdr:colOff>95250</xdr:colOff>
      <xdr:row>30</xdr:row>
      <xdr:rowOff>85725</xdr:rowOff>
    </xdr:to>
    <xdr:graphicFrame macro="">
      <xdr:nvGraphicFramePr>
        <xdr:cNvPr id="7" name="Chart 6">
          <a:extLst>
            <a:ext uri="{FF2B5EF4-FFF2-40B4-BE49-F238E27FC236}">
              <a16:creationId xmlns:a16="http://schemas.microsoft.com/office/drawing/2014/main" id="{300CB06D-398C-4A79-3835-2A8DA1B46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257175</xdr:colOff>
      <xdr:row>18</xdr:row>
      <xdr:rowOff>95250</xdr:rowOff>
    </xdr:from>
    <xdr:to>
      <xdr:col>6</xdr:col>
      <xdr:colOff>152400</xdr:colOff>
      <xdr:row>32</xdr:row>
      <xdr:rowOff>95250</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A53B9A3C-A8B8-AF44-665C-77A692F4136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276725" y="35242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609600</xdr:colOff>
      <xdr:row>27</xdr:row>
      <xdr:rowOff>42862</xdr:rowOff>
    </xdr:from>
    <xdr:to>
      <xdr:col>6</xdr:col>
      <xdr:colOff>1028700</xdr:colOff>
      <xdr:row>41</xdr:row>
      <xdr:rowOff>119062</xdr:rowOff>
    </xdr:to>
    <xdr:graphicFrame macro="">
      <xdr:nvGraphicFramePr>
        <xdr:cNvPr id="7" name="Chart 6">
          <a:extLst>
            <a:ext uri="{FF2B5EF4-FFF2-40B4-BE49-F238E27FC236}">
              <a16:creationId xmlns:a16="http://schemas.microsoft.com/office/drawing/2014/main" id="{8C08BEEF-6BF1-1B80-EAFD-D31C3FA9FF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447675</xdr:colOff>
      <xdr:row>11</xdr:row>
      <xdr:rowOff>76201</xdr:rowOff>
    </xdr:from>
    <xdr:to>
      <xdr:col>10</xdr:col>
      <xdr:colOff>238125</xdr:colOff>
      <xdr:row>24</xdr:row>
      <xdr:rowOff>38101</xdr:rowOff>
    </xdr:to>
    <xdr:graphicFrame macro="">
      <xdr:nvGraphicFramePr>
        <xdr:cNvPr id="8" name="Chart 7">
          <a:extLst>
            <a:ext uri="{FF2B5EF4-FFF2-40B4-BE49-F238E27FC236}">
              <a16:creationId xmlns:a16="http://schemas.microsoft.com/office/drawing/2014/main" id="{DE281340-FE4B-7E48-5331-F6CCE11DFB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228599</xdr:colOff>
      <xdr:row>11</xdr:row>
      <xdr:rowOff>152400</xdr:rowOff>
    </xdr:from>
    <xdr:to>
      <xdr:col>12</xdr:col>
      <xdr:colOff>57149</xdr:colOff>
      <xdr:row>23</xdr:row>
      <xdr:rowOff>119061</xdr:rowOff>
    </xdr:to>
    <xdr:graphicFrame macro="">
      <xdr:nvGraphicFramePr>
        <xdr:cNvPr id="5" name="Chart 4">
          <a:extLst>
            <a:ext uri="{FF2B5EF4-FFF2-40B4-BE49-F238E27FC236}">
              <a16:creationId xmlns:a16="http://schemas.microsoft.com/office/drawing/2014/main" id="{D1D00C9E-B154-3BF6-2A87-261689C93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457200</xdr:colOff>
      <xdr:row>25</xdr:row>
      <xdr:rowOff>142874</xdr:rowOff>
    </xdr:from>
    <xdr:to>
      <xdr:col>8</xdr:col>
      <xdr:colOff>295275</xdr:colOff>
      <xdr:row>39</xdr:row>
      <xdr:rowOff>80961</xdr:rowOff>
    </xdr:to>
    <xdr:graphicFrame macro="">
      <xdr:nvGraphicFramePr>
        <xdr:cNvPr id="7" name="Chart 6">
          <a:extLst>
            <a:ext uri="{FF2B5EF4-FFF2-40B4-BE49-F238E27FC236}">
              <a16:creationId xmlns:a16="http://schemas.microsoft.com/office/drawing/2014/main" id="{8F28FA72-0041-93A7-0CB5-D96C97D3D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238125</xdr:colOff>
      <xdr:row>41</xdr:row>
      <xdr:rowOff>128587</xdr:rowOff>
    </xdr:from>
    <xdr:to>
      <xdr:col>11</xdr:col>
      <xdr:colOff>409575</xdr:colOff>
      <xdr:row>56</xdr:row>
      <xdr:rowOff>14287</xdr:rowOff>
    </xdr:to>
    <xdr:graphicFrame macro="">
      <xdr:nvGraphicFramePr>
        <xdr:cNvPr id="10" name="Chart 9">
          <a:extLst>
            <a:ext uri="{FF2B5EF4-FFF2-40B4-BE49-F238E27FC236}">
              <a16:creationId xmlns:a16="http://schemas.microsoft.com/office/drawing/2014/main" id="{6DEF08A0-E166-9E90-5B92-B7454F72A6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1000125</xdr:colOff>
      <xdr:row>28</xdr:row>
      <xdr:rowOff>52387</xdr:rowOff>
    </xdr:from>
    <xdr:to>
      <xdr:col>9</xdr:col>
      <xdr:colOff>476250</xdr:colOff>
      <xdr:row>40</xdr:row>
      <xdr:rowOff>28575</xdr:rowOff>
    </xdr:to>
    <xdr:graphicFrame macro="">
      <xdr:nvGraphicFramePr>
        <xdr:cNvPr id="4" name="Chart 3">
          <a:extLst>
            <a:ext uri="{FF2B5EF4-FFF2-40B4-BE49-F238E27FC236}">
              <a16:creationId xmlns:a16="http://schemas.microsoft.com/office/drawing/2014/main" id="{11CEB622-A452-3A61-4132-D52F0007C2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1066800</xdr:colOff>
      <xdr:row>44</xdr:row>
      <xdr:rowOff>71437</xdr:rowOff>
    </xdr:from>
    <xdr:to>
      <xdr:col>10</xdr:col>
      <xdr:colOff>47626</xdr:colOff>
      <xdr:row>57</xdr:row>
      <xdr:rowOff>38100</xdr:rowOff>
    </xdr:to>
    <xdr:graphicFrame macro="">
      <xdr:nvGraphicFramePr>
        <xdr:cNvPr id="6" name="Chart 5">
          <a:extLst>
            <a:ext uri="{FF2B5EF4-FFF2-40B4-BE49-F238E27FC236}">
              <a16:creationId xmlns:a16="http://schemas.microsoft.com/office/drawing/2014/main" id="{023F95D6-CFBB-D185-AAF1-C98AEBFC3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390525</xdr:colOff>
      <xdr:row>10</xdr:row>
      <xdr:rowOff>28575</xdr:rowOff>
    </xdr:from>
    <xdr:to>
      <xdr:col>13</xdr:col>
      <xdr:colOff>390525</xdr:colOff>
      <xdr:row>24</xdr:row>
      <xdr:rowOff>19050</xdr:rowOff>
    </xdr:to>
    <mc:AlternateContent xmlns:mc="http://schemas.openxmlformats.org/markup-compatibility/2006" xmlns:a14="http://schemas.microsoft.com/office/drawing/2010/main">
      <mc:Choice Requires="a14">
        <xdr:graphicFrame macro="">
          <xdr:nvGraphicFramePr>
            <xdr:cNvPr id="9" name="Revenue (₹)">
              <a:extLst>
                <a:ext uri="{FF2B5EF4-FFF2-40B4-BE49-F238E27FC236}">
                  <a16:creationId xmlns:a16="http://schemas.microsoft.com/office/drawing/2014/main" id="{3AAC2349-EA0F-F5FF-4B40-7B415A8E8E28}"/>
                </a:ext>
              </a:extLst>
            </xdr:cNvPr>
            <xdr:cNvGraphicFramePr/>
          </xdr:nvGraphicFramePr>
          <xdr:xfrm>
            <a:off x="0" y="0"/>
            <a:ext cx="0" cy="0"/>
          </xdr:xfrm>
          <a:graphic>
            <a:graphicData uri="http://schemas.microsoft.com/office/drawing/2010/slicer">
              <sle:slicer xmlns:sle="http://schemas.microsoft.com/office/drawing/2010/slicer" name="Revenue (₹)"/>
            </a:graphicData>
          </a:graphic>
        </xdr:graphicFrame>
      </mc:Choice>
      <mc:Fallback xmlns="">
        <xdr:sp macro="" textlink="">
          <xdr:nvSpPr>
            <xdr:cNvPr id="0" name=""/>
            <xdr:cNvSpPr>
              <a:spLocks noTextEdit="1"/>
            </xdr:cNvSpPr>
          </xdr:nvSpPr>
          <xdr:spPr>
            <a:xfrm>
              <a:off x="8610600" y="20859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533400</xdr:colOff>
      <xdr:row>10</xdr:row>
      <xdr:rowOff>28575</xdr:rowOff>
    </xdr:from>
    <xdr:to>
      <xdr:col>16</xdr:col>
      <xdr:colOff>533400</xdr:colOff>
      <xdr:row>24</xdr:row>
      <xdr:rowOff>19050</xdr:rowOff>
    </xdr:to>
    <mc:AlternateContent xmlns:mc="http://schemas.openxmlformats.org/markup-compatibility/2006" xmlns:a14="http://schemas.microsoft.com/office/drawing/2010/main">
      <mc:Choice Requires="a14">
        <xdr:graphicFrame macro="">
          <xdr:nvGraphicFramePr>
            <xdr:cNvPr id="10" name="Month-Year">
              <a:extLst>
                <a:ext uri="{FF2B5EF4-FFF2-40B4-BE49-F238E27FC236}">
                  <a16:creationId xmlns:a16="http://schemas.microsoft.com/office/drawing/2014/main" id="{1C2FB65F-A995-B799-11C6-BF8D6941027B}"/>
                </a:ext>
              </a:extLst>
            </xdr:cNvPr>
            <xdr:cNvGraphicFramePr/>
          </xdr:nvGraphicFramePr>
          <xdr:xfrm>
            <a:off x="0" y="0"/>
            <a:ext cx="0" cy="0"/>
          </xdr:xfrm>
          <a:graphic>
            <a:graphicData uri="http://schemas.microsoft.com/office/drawing/2010/slicer">
              <sle:slicer xmlns:sle="http://schemas.microsoft.com/office/drawing/2010/slicer" name="Month-Year"/>
            </a:graphicData>
          </a:graphic>
        </xdr:graphicFrame>
      </mc:Choice>
      <mc:Fallback xmlns="">
        <xdr:sp macro="" textlink="">
          <xdr:nvSpPr>
            <xdr:cNvPr id="0" name=""/>
            <xdr:cNvSpPr>
              <a:spLocks noTextEdit="1"/>
            </xdr:cNvSpPr>
          </xdr:nvSpPr>
          <xdr:spPr>
            <a:xfrm>
              <a:off x="10582275" y="20859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95250</xdr:colOff>
      <xdr:row>27</xdr:row>
      <xdr:rowOff>85725</xdr:rowOff>
    </xdr:from>
    <xdr:to>
      <xdr:col>13</xdr:col>
      <xdr:colOff>95250</xdr:colOff>
      <xdr:row>41</xdr:row>
      <xdr:rowOff>76200</xdr:rowOff>
    </xdr:to>
    <mc:AlternateContent xmlns:mc="http://schemas.openxmlformats.org/markup-compatibility/2006" xmlns:a14="http://schemas.microsoft.com/office/drawing/2010/main">
      <mc:Choice Requires="a14">
        <xdr:graphicFrame macro="">
          <xdr:nvGraphicFramePr>
            <xdr:cNvPr id="11" name="Category 1">
              <a:extLst>
                <a:ext uri="{FF2B5EF4-FFF2-40B4-BE49-F238E27FC236}">
                  <a16:creationId xmlns:a16="http://schemas.microsoft.com/office/drawing/2014/main" id="{A8CFCFDA-EFA7-DD41-DDEF-5AAE60132742}"/>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8315325" y="53911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495300</xdr:colOff>
      <xdr:row>26</xdr:row>
      <xdr:rowOff>180975</xdr:rowOff>
    </xdr:from>
    <xdr:to>
      <xdr:col>16</xdr:col>
      <xdr:colOff>495300</xdr:colOff>
      <xdr:row>40</xdr:row>
      <xdr:rowOff>171450</xdr:rowOff>
    </xdr:to>
    <mc:AlternateContent xmlns:mc="http://schemas.openxmlformats.org/markup-compatibility/2006" xmlns:a14="http://schemas.microsoft.com/office/drawing/2010/main">
      <mc:Choice Requires="a14">
        <xdr:graphicFrame macro="">
          <xdr:nvGraphicFramePr>
            <xdr:cNvPr id="12" name="Revenue (₹) 1">
              <a:extLst>
                <a:ext uri="{FF2B5EF4-FFF2-40B4-BE49-F238E27FC236}">
                  <a16:creationId xmlns:a16="http://schemas.microsoft.com/office/drawing/2014/main" id="{73BDBCD6-CAF8-05F8-BAAF-3B1C836F149A}"/>
                </a:ext>
              </a:extLst>
            </xdr:cNvPr>
            <xdr:cNvGraphicFramePr/>
          </xdr:nvGraphicFramePr>
          <xdr:xfrm>
            <a:off x="0" y="0"/>
            <a:ext cx="0" cy="0"/>
          </xdr:xfrm>
          <a:graphic>
            <a:graphicData uri="http://schemas.microsoft.com/office/drawing/2010/slicer">
              <sle:slicer xmlns:sle="http://schemas.microsoft.com/office/drawing/2010/slicer" name="Revenue (₹) 1"/>
            </a:graphicData>
          </a:graphic>
        </xdr:graphicFrame>
      </mc:Choice>
      <mc:Fallback xmlns="">
        <xdr:sp macro="" textlink="">
          <xdr:nvSpPr>
            <xdr:cNvPr id="0" name=""/>
            <xdr:cNvSpPr>
              <a:spLocks noTextEdit="1"/>
            </xdr:cNvSpPr>
          </xdr:nvSpPr>
          <xdr:spPr>
            <a:xfrm>
              <a:off x="10544175" y="52959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247650</xdr:colOff>
      <xdr:row>44</xdr:row>
      <xdr:rowOff>38100</xdr:rowOff>
    </xdr:from>
    <xdr:to>
      <xdr:col>13</xdr:col>
      <xdr:colOff>247650</xdr:colOff>
      <xdr:row>58</xdr:row>
      <xdr:rowOff>38100</xdr:rowOff>
    </xdr:to>
    <mc:AlternateContent xmlns:mc="http://schemas.openxmlformats.org/markup-compatibility/2006" xmlns:a14="http://schemas.microsoft.com/office/drawing/2010/main">
      <mc:Choice Requires="a14">
        <xdr:graphicFrame macro="">
          <xdr:nvGraphicFramePr>
            <xdr:cNvPr id="13" name="Customer Name">
              <a:extLst>
                <a:ext uri="{FF2B5EF4-FFF2-40B4-BE49-F238E27FC236}">
                  <a16:creationId xmlns:a16="http://schemas.microsoft.com/office/drawing/2014/main" id="{4EA67C49-24A6-40D8-52E8-001941E2FB75}"/>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8467725" y="86010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523875</xdr:colOff>
      <xdr:row>44</xdr:row>
      <xdr:rowOff>57150</xdr:rowOff>
    </xdr:from>
    <xdr:to>
      <xdr:col>16</xdr:col>
      <xdr:colOff>523875</xdr:colOff>
      <xdr:row>58</xdr:row>
      <xdr:rowOff>57150</xdr:rowOff>
    </xdr:to>
    <mc:AlternateContent xmlns:mc="http://schemas.openxmlformats.org/markup-compatibility/2006" xmlns:a14="http://schemas.microsoft.com/office/drawing/2010/main">
      <mc:Choice Requires="a14">
        <xdr:graphicFrame macro="">
          <xdr:nvGraphicFramePr>
            <xdr:cNvPr id="14" name="Revenue (₹) 2">
              <a:extLst>
                <a:ext uri="{FF2B5EF4-FFF2-40B4-BE49-F238E27FC236}">
                  <a16:creationId xmlns:a16="http://schemas.microsoft.com/office/drawing/2014/main" id="{89F7F604-B1C9-6F17-4F55-538A90A41C14}"/>
                </a:ext>
              </a:extLst>
            </xdr:cNvPr>
            <xdr:cNvGraphicFramePr/>
          </xdr:nvGraphicFramePr>
          <xdr:xfrm>
            <a:off x="0" y="0"/>
            <a:ext cx="0" cy="0"/>
          </xdr:xfrm>
          <a:graphic>
            <a:graphicData uri="http://schemas.microsoft.com/office/drawing/2010/slicer">
              <sle:slicer xmlns:sle="http://schemas.microsoft.com/office/drawing/2010/slicer" name="Revenue (₹) 2"/>
            </a:graphicData>
          </a:graphic>
        </xdr:graphicFrame>
      </mc:Choice>
      <mc:Fallback xmlns="">
        <xdr:sp macro="" textlink="">
          <xdr:nvSpPr>
            <xdr:cNvPr id="0" name=""/>
            <xdr:cNvSpPr>
              <a:spLocks noTextEdit="1"/>
            </xdr:cNvSpPr>
          </xdr:nvSpPr>
          <xdr:spPr>
            <a:xfrm>
              <a:off x="10572750" y="86201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1028700</xdr:colOff>
      <xdr:row>11</xdr:row>
      <xdr:rowOff>76200</xdr:rowOff>
    </xdr:from>
    <xdr:to>
      <xdr:col>9</xdr:col>
      <xdr:colOff>457200</xdr:colOff>
      <xdr:row>26</xdr:row>
      <xdr:rowOff>76200</xdr:rowOff>
    </xdr:to>
    <xdr:graphicFrame macro="">
      <xdr:nvGraphicFramePr>
        <xdr:cNvPr id="17" name="Chart 2">
          <a:extLst>
            <a:ext uri="{FF2B5EF4-FFF2-40B4-BE49-F238E27FC236}">
              <a16:creationId xmlns:a16="http://schemas.microsoft.com/office/drawing/2014/main" id="{11C00C40-5444-1AD5-4BD1-37A729282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561975</xdr:colOff>
      <xdr:row>4</xdr:row>
      <xdr:rowOff>76200</xdr:rowOff>
    </xdr:from>
    <xdr:to>
      <xdr:col>10</xdr:col>
      <xdr:colOff>295275</xdr:colOff>
      <xdr:row>19</xdr:row>
      <xdr:rowOff>76200</xdr:rowOff>
    </xdr:to>
    <xdr:graphicFrame macro="">
      <xdr:nvGraphicFramePr>
        <xdr:cNvPr id="2" name="Chart 2">
          <a:extLst>
            <a:ext uri="{FF2B5EF4-FFF2-40B4-BE49-F238E27FC236}">
              <a16:creationId xmlns:a16="http://schemas.microsoft.com/office/drawing/2014/main" id="{1C7CC8E3-C2FE-499A-9063-A9BFB98C4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xdr:colOff>
      <xdr:row>25</xdr:row>
      <xdr:rowOff>180975</xdr:rowOff>
    </xdr:from>
    <xdr:to>
      <xdr:col>10</xdr:col>
      <xdr:colOff>419100</xdr:colOff>
      <xdr:row>37</xdr:row>
      <xdr:rowOff>157163</xdr:rowOff>
    </xdr:to>
    <xdr:graphicFrame macro="">
      <xdr:nvGraphicFramePr>
        <xdr:cNvPr id="3" name="Chart 2">
          <a:extLst>
            <a:ext uri="{FF2B5EF4-FFF2-40B4-BE49-F238E27FC236}">
              <a16:creationId xmlns:a16="http://schemas.microsoft.com/office/drawing/2014/main" id="{F5DC8726-A87F-4EC4-BF91-A2EEB2963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561975</xdr:colOff>
      <xdr:row>45</xdr:row>
      <xdr:rowOff>9525</xdr:rowOff>
    </xdr:from>
    <xdr:to>
      <xdr:col>10</xdr:col>
      <xdr:colOff>457201</xdr:colOff>
      <xdr:row>57</xdr:row>
      <xdr:rowOff>166688</xdr:rowOff>
    </xdr:to>
    <xdr:graphicFrame macro="">
      <xdr:nvGraphicFramePr>
        <xdr:cNvPr id="5" name="Chart 4">
          <a:extLst>
            <a:ext uri="{FF2B5EF4-FFF2-40B4-BE49-F238E27FC236}">
              <a16:creationId xmlns:a16="http://schemas.microsoft.com/office/drawing/2014/main" id="{1F0A449B-8A67-48C2-B9E9-AE0B9B4AEC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381000</xdr:colOff>
      <xdr:row>4</xdr:row>
      <xdr:rowOff>47625</xdr:rowOff>
    </xdr:from>
    <xdr:to>
      <xdr:col>17</xdr:col>
      <xdr:colOff>381000</xdr:colOff>
      <xdr:row>18</xdr:row>
      <xdr:rowOff>47625</xdr:rowOff>
    </xdr:to>
    <mc:AlternateContent xmlns:mc="http://schemas.openxmlformats.org/markup-compatibility/2006" xmlns:a14="http://schemas.microsoft.com/office/drawing/2010/main">
      <mc:Choice Requires="a14">
        <xdr:graphicFrame macro="">
          <xdr:nvGraphicFramePr>
            <xdr:cNvPr id="6" name="Revenue (₹) 3">
              <a:extLst>
                <a:ext uri="{FF2B5EF4-FFF2-40B4-BE49-F238E27FC236}">
                  <a16:creationId xmlns:a16="http://schemas.microsoft.com/office/drawing/2014/main" id="{C152EC95-8F11-7A8D-C6DC-9D5546E848F7}"/>
                </a:ext>
              </a:extLst>
            </xdr:cNvPr>
            <xdr:cNvGraphicFramePr/>
          </xdr:nvGraphicFramePr>
          <xdr:xfrm>
            <a:off x="0" y="0"/>
            <a:ext cx="0" cy="0"/>
          </xdr:xfrm>
          <a:graphic>
            <a:graphicData uri="http://schemas.microsoft.com/office/drawing/2010/slicer">
              <sle:slicer xmlns:sle="http://schemas.microsoft.com/office/drawing/2010/slicer" name="Revenue (₹) 3"/>
            </a:graphicData>
          </a:graphic>
        </xdr:graphicFrame>
      </mc:Choice>
      <mc:Fallback xmlns="">
        <xdr:sp macro="" textlink="">
          <xdr:nvSpPr>
            <xdr:cNvPr id="0" name=""/>
            <xdr:cNvSpPr>
              <a:spLocks noTextEdit="1"/>
            </xdr:cNvSpPr>
          </xdr:nvSpPr>
          <xdr:spPr>
            <a:xfrm>
              <a:off x="9886950" y="9239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352425</xdr:colOff>
      <xdr:row>4</xdr:row>
      <xdr:rowOff>47625</xdr:rowOff>
    </xdr:from>
    <xdr:to>
      <xdr:col>14</xdr:col>
      <xdr:colOff>352425</xdr:colOff>
      <xdr:row>18</xdr:row>
      <xdr:rowOff>47625</xdr:rowOff>
    </xdr:to>
    <mc:AlternateContent xmlns:mc="http://schemas.openxmlformats.org/markup-compatibility/2006" xmlns:a14="http://schemas.microsoft.com/office/drawing/2010/main">
      <mc:Choice Requires="a14">
        <xdr:graphicFrame macro="">
          <xdr:nvGraphicFramePr>
            <xdr:cNvPr id="7" name="Month-Year 1">
              <a:extLst>
                <a:ext uri="{FF2B5EF4-FFF2-40B4-BE49-F238E27FC236}">
                  <a16:creationId xmlns:a16="http://schemas.microsoft.com/office/drawing/2014/main" id="{73574089-D798-F67B-DE3A-CA1D3833ACF4}"/>
                </a:ext>
              </a:extLst>
            </xdr:cNvPr>
            <xdr:cNvGraphicFramePr/>
          </xdr:nvGraphicFramePr>
          <xdr:xfrm>
            <a:off x="0" y="0"/>
            <a:ext cx="0" cy="0"/>
          </xdr:xfrm>
          <a:graphic>
            <a:graphicData uri="http://schemas.microsoft.com/office/drawing/2010/slicer">
              <sle:slicer xmlns:sle="http://schemas.microsoft.com/office/drawing/2010/slicer" name="Month-Year 1"/>
            </a:graphicData>
          </a:graphic>
        </xdr:graphicFrame>
      </mc:Choice>
      <mc:Fallback xmlns="">
        <xdr:sp macro="" textlink="">
          <xdr:nvSpPr>
            <xdr:cNvPr id="0" name=""/>
            <xdr:cNvSpPr>
              <a:spLocks noTextEdit="1"/>
            </xdr:cNvSpPr>
          </xdr:nvSpPr>
          <xdr:spPr>
            <a:xfrm>
              <a:off x="8029575" y="92392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314325</xdr:colOff>
      <xdr:row>24</xdr:row>
      <xdr:rowOff>57150</xdr:rowOff>
    </xdr:from>
    <xdr:to>
      <xdr:col>14</xdr:col>
      <xdr:colOff>314325</xdr:colOff>
      <xdr:row>37</xdr:row>
      <xdr:rowOff>104775</xdr:rowOff>
    </xdr:to>
    <mc:AlternateContent xmlns:mc="http://schemas.openxmlformats.org/markup-compatibility/2006" xmlns:a14="http://schemas.microsoft.com/office/drawing/2010/main">
      <mc:Choice Requires="a14">
        <xdr:graphicFrame macro="">
          <xdr:nvGraphicFramePr>
            <xdr:cNvPr id="8" name="Category 2">
              <a:extLst>
                <a:ext uri="{FF2B5EF4-FFF2-40B4-BE49-F238E27FC236}">
                  <a16:creationId xmlns:a16="http://schemas.microsoft.com/office/drawing/2014/main" id="{8250BC53-FAB3-5088-0AF0-9DED287FF2ED}"/>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7991475" y="47434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485775</xdr:colOff>
      <xdr:row>24</xdr:row>
      <xdr:rowOff>28575</xdr:rowOff>
    </xdr:from>
    <xdr:to>
      <xdr:col>17</xdr:col>
      <xdr:colOff>485775</xdr:colOff>
      <xdr:row>37</xdr:row>
      <xdr:rowOff>76200</xdr:rowOff>
    </xdr:to>
    <mc:AlternateContent xmlns:mc="http://schemas.openxmlformats.org/markup-compatibility/2006" xmlns:a14="http://schemas.microsoft.com/office/drawing/2010/main">
      <mc:Choice Requires="a14">
        <xdr:graphicFrame macro="">
          <xdr:nvGraphicFramePr>
            <xdr:cNvPr id="9" name="Revenue (₹) 4">
              <a:extLst>
                <a:ext uri="{FF2B5EF4-FFF2-40B4-BE49-F238E27FC236}">
                  <a16:creationId xmlns:a16="http://schemas.microsoft.com/office/drawing/2014/main" id="{812561F2-F3D3-5AE3-7836-803A973B7A30}"/>
                </a:ext>
              </a:extLst>
            </xdr:cNvPr>
            <xdr:cNvGraphicFramePr/>
          </xdr:nvGraphicFramePr>
          <xdr:xfrm>
            <a:off x="0" y="0"/>
            <a:ext cx="0" cy="0"/>
          </xdr:xfrm>
          <a:graphic>
            <a:graphicData uri="http://schemas.microsoft.com/office/drawing/2010/slicer">
              <sle:slicer xmlns:sle="http://schemas.microsoft.com/office/drawing/2010/slicer" name="Revenue (₹) 4"/>
            </a:graphicData>
          </a:graphic>
        </xdr:graphicFrame>
      </mc:Choice>
      <mc:Fallback xmlns="">
        <xdr:sp macro="" textlink="">
          <xdr:nvSpPr>
            <xdr:cNvPr id="0" name=""/>
            <xdr:cNvSpPr>
              <a:spLocks noTextEdit="1"/>
            </xdr:cNvSpPr>
          </xdr:nvSpPr>
          <xdr:spPr>
            <a:xfrm>
              <a:off x="9991725" y="47148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276225</xdr:colOff>
      <xdr:row>44</xdr:row>
      <xdr:rowOff>161925</xdr:rowOff>
    </xdr:from>
    <xdr:to>
      <xdr:col>14</xdr:col>
      <xdr:colOff>276225</xdr:colOff>
      <xdr:row>58</xdr:row>
      <xdr:rowOff>161925</xdr:rowOff>
    </xdr:to>
    <mc:AlternateContent xmlns:mc="http://schemas.openxmlformats.org/markup-compatibility/2006" xmlns:a14="http://schemas.microsoft.com/office/drawing/2010/main">
      <mc:Choice Requires="a14">
        <xdr:graphicFrame macro="">
          <xdr:nvGraphicFramePr>
            <xdr:cNvPr id="10" name="Customer Name 1">
              <a:extLst>
                <a:ext uri="{FF2B5EF4-FFF2-40B4-BE49-F238E27FC236}">
                  <a16:creationId xmlns:a16="http://schemas.microsoft.com/office/drawing/2014/main" id="{DCB8B79D-C34B-FCBF-86F3-45A0E867BECD}"/>
                </a:ext>
              </a:extLst>
            </xdr:cNvPr>
            <xdr:cNvGraphicFramePr/>
          </xdr:nvGraphicFramePr>
          <xdr:xfrm>
            <a:off x="0" y="0"/>
            <a:ext cx="0" cy="0"/>
          </xdr:xfrm>
          <a:graphic>
            <a:graphicData uri="http://schemas.microsoft.com/office/drawing/2010/slicer">
              <sle:slicer xmlns:sle="http://schemas.microsoft.com/office/drawing/2010/slicer" name="Customer Name 1"/>
            </a:graphicData>
          </a:graphic>
        </xdr:graphicFrame>
      </mc:Choice>
      <mc:Fallback xmlns="">
        <xdr:sp macro="" textlink="">
          <xdr:nvSpPr>
            <xdr:cNvPr id="0" name=""/>
            <xdr:cNvSpPr>
              <a:spLocks noTextEdit="1"/>
            </xdr:cNvSpPr>
          </xdr:nvSpPr>
          <xdr:spPr>
            <a:xfrm>
              <a:off x="7953375" y="891540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447675</xdr:colOff>
      <xdr:row>44</xdr:row>
      <xdr:rowOff>180975</xdr:rowOff>
    </xdr:from>
    <xdr:to>
      <xdr:col>17</xdr:col>
      <xdr:colOff>447675</xdr:colOff>
      <xdr:row>58</xdr:row>
      <xdr:rowOff>180975</xdr:rowOff>
    </xdr:to>
    <mc:AlternateContent xmlns:mc="http://schemas.openxmlformats.org/markup-compatibility/2006" xmlns:a14="http://schemas.microsoft.com/office/drawing/2010/main">
      <mc:Choice Requires="a14">
        <xdr:graphicFrame macro="">
          <xdr:nvGraphicFramePr>
            <xdr:cNvPr id="11" name="Revenue (₹) 5">
              <a:extLst>
                <a:ext uri="{FF2B5EF4-FFF2-40B4-BE49-F238E27FC236}">
                  <a16:creationId xmlns:a16="http://schemas.microsoft.com/office/drawing/2014/main" id="{3A54548C-77B4-6BDC-EEEE-6274C3A7DF09}"/>
                </a:ext>
              </a:extLst>
            </xdr:cNvPr>
            <xdr:cNvGraphicFramePr/>
          </xdr:nvGraphicFramePr>
          <xdr:xfrm>
            <a:off x="0" y="0"/>
            <a:ext cx="0" cy="0"/>
          </xdr:xfrm>
          <a:graphic>
            <a:graphicData uri="http://schemas.microsoft.com/office/drawing/2010/slicer">
              <sle:slicer xmlns:sle="http://schemas.microsoft.com/office/drawing/2010/slicer" name="Revenue (₹) 5"/>
            </a:graphicData>
          </a:graphic>
        </xdr:graphicFrame>
      </mc:Choice>
      <mc:Fallback xmlns="">
        <xdr:sp macro="" textlink="">
          <xdr:nvSpPr>
            <xdr:cNvPr id="0" name=""/>
            <xdr:cNvSpPr>
              <a:spLocks noTextEdit="1"/>
            </xdr:cNvSpPr>
          </xdr:nvSpPr>
          <xdr:spPr>
            <a:xfrm>
              <a:off x="9953625" y="89344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utham K" refreshedDate="45891.642899074075" createdVersion="8" refreshedVersion="8" minRefreshableVersion="3" recordCount="4" xr:uid="{8A5DF2BE-4043-4323-B32C-14EEA0F8145D}">
  <cacheSource type="worksheet">
    <worksheetSource ref="B5:F9" sheet="Sheet2"/>
  </cacheSource>
  <cacheFields count="5">
    <cacheField name="Category     " numFmtId="0">
      <sharedItems count="4">
        <s v="Electronics"/>
        <s v="Clothing      "/>
        <s v="Furniture     "/>
        <s v="Grand Total   "/>
      </sharedItems>
    </cacheField>
    <cacheField name=" Jan 2025   " numFmtId="0">
      <sharedItems containsSemiMixedTypes="0" containsString="0" containsNumber="1" containsInteger="1" minValue="45000" maxValue="240000" count="4">
        <n v="140000"/>
        <n v="55000"/>
        <n v="45000"/>
        <n v="240000"/>
      </sharedItems>
    </cacheField>
    <cacheField name="Feb-25" numFmtId="0">
      <sharedItems containsSemiMixedTypes="0" containsString="0" containsNumber="1" containsInteger="1" minValue="51200" maxValue="223700" count="4">
        <n v="110000"/>
        <n v="62500"/>
        <n v="51200"/>
        <n v="223700"/>
      </sharedItems>
    </cacheField>
    <cacheField name="  Mar 2025   " numFmtId="0">
      <sharedItems containsSemiMixedTypes="0" containsString="0" containsNumber="1" containsInteger="1" minValue="42000" maxValue="194000" count="4">
        <n v="105000"/>
        <n v="47000"/>
        <n v="42000"/>
        <n v="194000"/>
      </sharedItems>
    </cacheField>
    <cacheField name=" Grand Total" numFmtId="0">
      <sharedItems containsSemiMixedTypes="0" containsString="0" containsNumber="1" containsInteger="1" minValue="138200" maxValue="657700" count="4">
        <n v="355000"/>
        <n v="164500"/>
        <n v="138200"/>
        <n v="657700"/>
      </sharedItems>
    </cacheField>
  </cacheFields>
  <extLst>
    <ext xmlns:x14="http://schemas.microsoft.com/office/spreadsheetml/2009/9/main" uri="{725AE2AE-9491-48be-B2B4-4EB974FC3084}">
      <x14:pivotCacheDefinition pivotCacheId="5851939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utham K" refreshedDate="45891.720091319447" createdVersion="8" refreshedVersion="8" minRefreshableVersion="3" recordCount="10" xr:uid="{3E416582-F65E-4E14-B9B8-D75F18BA726E}">
  <cacheSource type="worksheet">
    <worksheetSource ref="A1:I11" sheet="product_sale_analyzer"/>
  </cacheSource>
  <cacheFields count="10">
    <cacheField name="Order ID" numFmtId="0">
      <sharedItems containsSemiMixedTypes="0" containsString="0" containsNumber="1" containsInteger="1" minValue="101" maxValue="110"/>
    </cacheField>
    <cacheField name="Customer" numFmtId="0">
      <sharedItems/>
    </cacheField>
    <cacheField name="Product" numFmtId="0">
      <sharedItems count="10">
        <s v="USB Drive"/>
        <s v="Headset"/>
        <s v="Mouse"/>
        <s v="Chair"/>
        <s v="Keyboard"/>
        <s v="Tablet"/>
        <s v="Monitor"/>
        <s v="Laptop"/>
        <s v="Desk"/>
        <s v="Printer"/>
      </sharedItems>
    </cacheField>
    <cacheField name="Date" numFmtId="17">
      <sharedItems containsSemiMixedTypes="0" containsNonDate="0" containsDate="1" containsString="0" minDate="2025-01-01T00:00:00" maxDate="2025-08-02T00:00:00" count="7">
        <d v="2025-01-01T00:00:00"/>
        <d v="2025-02-01T00:00:00"/>
        <d v="2025-03-01T00:00:00"/>
        <d v="2025-04-01T00:00:00"/>
        <d v="2025-05-01T00:00:00"/>
        <d v="2025-07-01T00:00:00"/>
        <d v="2025-08-01T00:00:00"/>
      </sharedItems>
      <fieldGroup par="9"/>
    </cacheField>
    <cacheField name="Category" numFmtId="0">
      <sharedItems count="2">
        <s v="Electronics"/>
        <s v="Furniture"/>
      </sharedItems>
    </cacheField>
    <cacheField name="Quantity" numFmtId="0">
      <sharedItems containsSemiMixedTypes="0" containsString="0" containsNumber="1" containsInteger="1" minValue="1" maxValue="25"/>
    </cacheField>
    <cacheField name="Price per Unit" numFmtId="0">
      <sharedItems containsSemiMixedTypes="0" containsString="0" containsNumber="1" containsInteger="1" minValue="500" maxValue="55000"/>
    </cacheField>
    <cacheField name="Revenue (=Qty×Price)" numFmtId="3">
      <sharedItems containsSemiMixedTypes="0" containsString="0" containsNumber="1" containsInteger="1" minValue="7200" maxValue="110000"/>
    </cacheField>
    <cacheField name="Order Type" numFmtId="0">
      <sharedItems/>
    </cacheField>
    <cacheField name="Months (Date)" numFmtId="0" databaseField="0">
      <fieldGroup base="3">
        <rangePr groupBy="months" startDate="2025-01-01T00:00:00" endDate="2025-08-02T00:00:00"/>
        <groupItems count="14">
          <s v="&lt;01-01-2025"/>
          <s v="Jan"/>
          <s v="Feb"/>
          <s v="Mar"/>
          <s v="Apr"/>
          <s v="May"/>
          <s v="Jun"/>
          <s v="Jul"/>
          <s v="Aug"/>
          <s v="Sep"/>
          <s v="Oct"/>
          <s v="Nov"/>
          <s v="Dec"/>
          <s v="&gt;02-08-2025"/>
        </groupItems>
      </fieldGroup>
    </cacheField>
  </cacheFields>
  <extLst>
    <ext xmlns:x14="http://schemas.microsoft.com/office/spreadsheetml/2009/9/main" uri="{725AE2AE-9491-48be-B2B4-4EB974FC3084}">
      <x14:pivotCacheDefinition pivotCacheId="87637370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utham K" refreshedDate="45891.762659837965" createdVersion="8" refreshedVersion="8" minRefreshableVersion="3" recordCount="10" xr:uid="{7D1A2BC0-DE15-47EF-8E1B-CC18D68C1B98}">
  <cacheSource type="worksheet">
    <worksheetSource ref="A1:J11" sheet="Summary2"/>
  </cacheSource>
  <cacheFields count="12">
    <cacheField name="Order ID" numFmtId="0">
      <sharedItems containsSemiMixedTypes="0" containsString="0" containsNumber="1" containsInteger="1" minValue="101" maxValue="110"/>
    </cacheField>
    <cacheField name="Customer" numFmtId="0">
      <sharedItems/>
    </cacheField>
    <cacheField name="Product" numFmtId="0">
      <sharedItems count="10">
        <s v="USB Drive"/>
        <s v="Headset"/>
        <s v="Mouse"/>
        <s v="Chair"/>
        <s v="Keyboard"/>
        <s v="Tablet"/>
        <s v="Monitor"/>
        <s v="Laptop"/>
        <s v="Desk"/>
        <s v="Printer"/>
      </sharedItems>
    </cacheField>
    <cacheField name="Date" numFmtId="17">
      <sharedItems containsSemiMixedTypes="0" containsNonDate="0" containsDate="1" containsString="0" minDate="2025-01-01T00:00:00" maxDate="2025-08-02T00:00:00" count="7">
        <d v="2025-01-01T00:00:00"/>
        <d v="2025-02-01T00:00:00"/>
        <d v="2025-03-01T00:00:00"/>
        <d v="2025-04-01T00:00:00"/>
        <d v="2025-05-01T00:00:00"/>
        <d v="2025-07-01T00:00:00"/>
        <d v="2025-08-01T00:00:00"/>
      </sharedItems>
      <fieldGroup par="11"/>
    </cacheField>
    <cacheField name="Category" numFmtId="0">
      <sharedItems count="2">
        <s v="Electronics"/>
        <s v="Furniture"/>
      </sharedItems>
    </cacheField>
    <cacheField name="Quantity" numFmtId="0">
      <sharedItems containsSemiMixedTypes="0" containsString="0" containsNumber="1" containsInteger="1" minValue="1" maxValue="25"/>
    </cacheField>
    <cacheField name="Price per Unit" numFmtId="0">
      <sharedItems containsSemiMixedTypes="0" containsString="0" containsNumber="1" containsInteger="1" minValue="500" maxValue="55000"/>
    </cacheField>
    <cacheField name="Revenue (=Qty×Price)" numFmtId="3">
      <sharedItems containsSemiMixedTypes="0" containsString="0" containsNumber="1" containsInteger="1" minValue="7200" maxValue="110000" count="9">
        <n v="12500"/>
        <n v="30000"/>
        <n v="8000"/>
        <n v="56000"/>
        <n v="7200"/>
        <n v="80000"/>
        <n v="36000"/>
        <n v="110000"/>
        <n v="18000"/>
      </sharedItems>
    </cacheField>
    <cacheField name="Order Type" numFmtId="0">
      <sharedItems/>
    </cacheField>
    <cacheField name="Suplier" numFmtId="0">
      <sharedItems/>
    </cacheField>
    <cacheField name="Days (Date)" numFmtId="0" databaseField="0">
      <fieldGroup base="3">
        <rangePr groupBy="days" startDate="2025-01-01T00:00:00" endDate="2025-08-02T00:00:00"/>
        <groupItems count="368">
          <s v="&lt;01-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8-2025"/>
        </groupItems>
      </fieldGroup>
    </cacheField>
    <cacheField name="Months (Date)" numFmtId="0" databaseField="0">
      <fieldGroup base="3">
        <rangePr groupBy="months" startDate="2025-01-01T00:00:00" endDate="2025-08-02T00:00:00"/>
        <groupItems count="14">
          <s v="&lt;01-01-2025"/>
          <s v="Jan"/>
          <s v="Feb"/>
          <s v="Mar"/>
          <s v="Apr"/>
          <s v="May"/>
          <s v="Jun"/>
          <s v="Jul"/>
          <s v="Aug"/>
          <s v="Sep"/>
          <s v="Oct"/>
          <s v="Nov"/>
          <s v="Dec"/>
          <s v="&gt;02-08-2025"/>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utham K" refreshedDate="45891.809154166665" createdVersion="8" refreshedVersion="8" minRefreshableVersion="3" recordCount="10" xr:uid="{4A1580B5-54EC-4BB7-8B31-27B2F78511B2}">
  <cacheSource type="worksheet">
    <worksheetSource ref="A1:L11" sheet="Asgnmt – SalesAnalysisRep"/>
  </cacheSource>
  <cacheFields count="14">
    <cacheField name="Order ID" numFmtId="0">
      <sharedItems containsSemiMixedTypes="0" containsString="0" containsNumber="1" containsInteger="1" minValue="101" maxValue="110"/>
    </cacheField>
    <cacheField name="Customer" numFmtId="0">
      <sharedItems/>
    </cacheField>
    <cacheField name="Product" numFmtId="0">
      <sharedItems count="10">
        <s v="USB Drive"/>
        <s v="Headset"/>
        <s v="Mouse"/>
        <s v="Chair"/>
        <s v="Keyboard"/>
        <s v="Tablet"/>
        <s v="Monitor"/>
        <s v="Laptop"/>
        <s v="Desk"/>
        <s v="Printer"/>
      </sharedItems>
    </cacheField>
    <cacheField name="Date" numFmtId="17">
      <sharedItems containsSemiMixedTypes="0" containsNonDate="0" containsDate="1" containsString="0" minDate="2025-01-01T00:00:00" maxDate="2025-08-02T00:00:00" count="7">
        <d v="2025-01-01T00:00:00"/>
        <d v="2025-02-01T00:00:00"/>
        <d v="2025-03-01T00:00:00"/>
        <d v="2025-04-01T00:00:00"/>
        <d v="2025-05-01T00:00:00"/>
        <d v="2025-07-01T00:00:00"/>
        <d v="2025-08-01T00:00:00"/>
      </sharedItems>
      <fieldGroup par="13"/>
    </cacheField>
    <cacheField name="Category" numFmtId="0">
      <sharedItems count="2">
        <s v="Electronics"/>
        <s v="Furniture"/>
      </sharedItems>
    </cacheField>
    <cacheField name="Quantity" numFmtId="0">
      <sharedItems containsSemiMixedTypes="0" containsString="0" containsNumber="1" containsInteger="1" minValue="1" maxValue="25"/>
    </cacheField>
    <cacheField name="Price per Unit" numFmtId="0">
      <sharedItems containsSemiMixedTypes="0" containsString="0" containsNumber="1" containsInteger="1" minValue="500" maxValue="55000"/>
    </cacheField>
    <cacheField name="Revenue (=Qty×Price)" numFmtId="3">
      <sharedItems containsSemiMixedTypes="0" containsString="0" containsNumber="1" containsInteger="1" minValue="7200" maxValue="110000"/>
    </cacheField>
    <cacheField name="Order Type" numFmtId="0">
      <sharedItems/>
    </cacheField>
    <cacheField name="Suplier" numFmtId="0">
      <sharedItems/>
    </cacheField>
    <cacheField name="Region" numFmtId="0">
      <sharedItems count="4">
        <s v="West"/>
        <s v="South"/>
        <s v="North"/>
        <s v="East"/>
      </sharedItems>
    </cacheField>
    <cacheField name="Rating" numFmtId="0">
      <sharedItems/>
    </cacheField>
    <cacheField name="Days (Date)" numFmtId="0" databaseField="0">
      <fieldGroup base="3">
        <rangePr groupBy="days" startDate="2025-01-01T00:00:00" endDate="2025-08-02T00:00:00"/>
        <groupItems count="368">
          <s v="&lt;01-01-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8-2025"/>
        </groupItems>
      </fieldGroup>
    </cacheField>
    <cacheField name="Months (Date)" numFmtId="0" databaseField="0">
      <fieldGroup base="3">
        <rangePr groupBy="months" startDate="2025-01-01T00:00:00" endDate="2025-08-02T00:00:00"/>
        <groupItems count="14">
          <s v="&lt;01-01-2025"/>
          <s v="Jan"/>
          <s v="Feb"/>
          <s v="Mar"/>
          <s v="Apr"/>
          <s v="May"/>
          <s v="Jun"/>
          <s v="Jul"/>
          <s v="Aug"/>
          <s v="Sep"/>
          <s v="Oct"/>
          <s v="Nov"/>
          <s v="Dec"/>
          <s v="&gt;02-08-2025"/>
        </groupItems>
      </fieldGroup>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utham K" refreshedDate="45895.712419097224" createdVersion="8" refreshedVersion="8" minRefreshableVersion="3" recordCount="8" xr:uid="{BD92FB36-06C4-4BAE-8ED8-92294FB8CDC5}">
  <cacheSource type="worksheet">
    <worksheetSource ref="A1:F9" sheet="Mini.project"/>
  </cacheSource>
  <cacheFields count="6">
    <cacheField name="Order ID" numFmtId="0">
      <sharedItems containsSemiMixedTypes="0" containsString="0" containsNumber="1" containsInteger="1" minValue="1001" maxValue="1008"/>
    </cacheField>
    <cacheField name="Order Date" numFmtId="14">
      <sharedItems containsSemiMixedTypes="0" containsNonDate="0" containsDate="1" containsString="0" minDate="2024-01-05T00:00:00" maxDate="2024-03-29T00:00:00"/>
    </cacheField>
    <cacheField name="Category" numFmtId="0">
      <sharedItems count="3">
        <s v="Electronics"/>
        <s v="Fashion"/>
        <s v="Home Decor"/>
      </sharedItems>
    </cacheField>
    <cacheField name="Customer Name" numFmtId="0">
      <sharedItems count="5">
        <s v="Rahul Mehta"/>
        <s v="Priya Nair"/>
        <s v="Anil Kumar"/>
        <s v="Sneha Sharma"/>
        <s v="Ramesh Gupta"/>
      </sharedItems>
    </cacheField>
    <cacheField name="Revenue (₹)" numFmtId="3">
      <sharedItems containsSemiMixedTypes="0" containsString="0" containsNumber="1" containsInteger="1" minValue="3500" maxValue="21000" count="8">
        <n v="12500"/>
        <n v="4200"/>
        <n v="7800"/>
        <n v="15000"/>
        <n v="3500"/>
        <n v="18200"/>
        <n v="6400"/>
        <n v="21000"/>
      </sharedItems>
    </cacheField>
    <cacheField name="Month-Year" numFmtId="0">
      <sharedItems count="3">
        <s v="Jan-2024"/>
        <s v="Feb-2024"/>
        <s v="Mar-2024"/>
      </sharedItems>
    </cacheField>
  </cacheFields>
  <extLst>
    <ext xmlns:x14="http://schemas.microsoft.com/office/spreadsheetml/2009/9/main" uri="{725AE2AE-9491-48be-B2B4-4EB974FC3084}">
      <x14:pivotCacheDefinition pivotCacheId="1057657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x v="0"/>
    <x v="0"/>
    <x v="0"/>
    <x v="0"/>
  </r>
  <r>
    <x v="1"/>
    <x v="1"/>
    <x v="1"/>
    <x v="1"/>
    <x v="1"/>
  </r>
  <r>
    <x v="2"/>
    <x v="2"/>
    <x v="2"/>
    <x v="2"/>
    <x v="2"/>
  </r>
  <r>
    <x v="3"/>
    <x v="3"/>
    <x v="3"/>
    <x v="3"/>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07"/>
    <s v="Kiran"/>
    <x v="0"/>
    <x v="0"/>
    <x v="0"/>
    <n v="25"/>
    <n v="500"/>
    <n v="12500"/>
    <s v="-"/>
  </r>
  <r>
    <n v="105"/>
    <s v="Vivek"/>
    <x v="1"/>
    <x v="1"/>
    <x v="0"/>
    <n v="15"/>
    <n v="2000"/>
    <n v="30000"/>
    <s v="Bulk"/>
  </r>
  <r>
    <n v="102"/>
    <s v="Priya"/>
    <x v="2"/>
    <x v="0"/>
    <x v="0"/>
    <n v="10"/>
    <n v="800"/>
    <n v="8000"/>
    <s v="-"/>
  </r>
  <r>
    <n v="109"/>
    <s v="Suresh"/>
    <x v="3"/>
    <x v="2"/>
    <x v="1"/>
    <n v="8"/>
    <n v="7000"/>
    <n v="56000"/>
    <s v="-"/>
  </r>
  <r>
    <n v="103"/>
    <s v="Arjun"/>
    <x v="4"/>
    <x v="2"/>
    <x v="0"/>
    <n v="6"/>
    <n v="1200"/>
    <n v="7200"/>
    <s v="Bulk"/>
  </r>
  <r>
    <n v="108"/>
    <s v="Meera"/>
    <x v="5"/>
    <x v="3"/>
    <x v="0"/>
    <n v="4"/>
    <n v="20000"/>
    <n v="80000"/>
    <s v="-"/>
  </r>
  <r>
    <n v="104"/>
    <s v="Neha"/>
    <x v="6"/>
    <x v="4"/>
    <x v="0"/>
    <n v="3"/>
    <n v="12000"/>
    <n v="36000"/>
    <s v="Bulk"/>
  </r>
  <r>
    <n v="101"/>
    <s v="Ramesh"/>
    <x v="7"/>
    <x v="5"/>
    <x v="0"/>
    <n v="2"/>
    <n v="55000"/>
    <n v="110000"/>
    <s v="-"/>
  </r>
  <r>
    <n v="110"/>
    <s v="Divya"/>
    <x v="8"/>
    <x v="5"/>
    <x v="1"/>
    <n v="2"/>
    <n v="15000"/>
    <n v="30000"/>
    <s v="-"/>
  </r>
  <r>
    <n v="106"/>
    <s v="Ananya"/>
    <x v="9"/>
    <x v="6"/>
    <x v="0"/>
    <n v="1"/>
    <n v="18000"/>
    <n v="18000"/>
    <s v="-"/>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07"/>
    <s v="Kiran"/>
    <x v="0"/>
    <x v="0"/>
    <x v="0"/>
    <n v="25"/>
    <n v="500"/>
    <x v="0"/>
    <s v="-"/>
    <s v="SanDisk"/>
  </r>
  <r>
    <n v="105"/>
    <s v="Vivek"/>
    <x v="1"/>
    <x v="1"/>
    <x v="0"/>
    <n v="15"/>
    <n v="2000"/>
    <x v="1"/>
    <s v="Bulk"/>
    <s v="Sony"/>
  </r>
  <r>
    <n v="102"/>
    <s v="Priya"/>
    <x v="2"/>
    <x v="0"/>
    <x v="0"/>
    <n v="10"/>
    <n v="800"/>
    <x v="2"/>
    <s v="-"/>
    <s v="Logitech"/>
  </r>
  <r>
    <n v="109"/>
    <s v="Suresh"/>
    <x v="3"/>
    <x v="2"/>
    <x v="1"/>
    <n v="8"/>
    <n v="7000"/>
    <x v="3"/>
    <s v="-"/>
    <s v="Ikea"/>
  </r>
  <r>
    <n v="103"/>
    <s v="Arjun"/>
    <x v="4"/>
    <x v="2"/>
    <x v="0"/>
    <n v="6"/>
    <n v="1200"/>
    <x v="4"/>
    <s v="Bulk"/>
    <s v="Dell"/>
  </r>
  <r>
    <n v="108"/>
    <s v="Meera"/>
    <x v="5"/>
    <x v="3"/>
    <x v="0"/>
    <n v="4"/>
    <n v="20000"/>
    <x v="5"/>
    <s v="-"/>
    <s v="Samsung"/>
  </r>
  <r>
    <n v="104"/>
    <s v="Neha"/>
    <x v="6"/>
    <x v="4"/>
    <x v="0"/>
    <n v="3"/>
    <n v="12000"/>
    <x v="6"/>
    <s v="Bulk"/>
    <s v="LG"/>
  </r>
  <r>
    <n v="101"/>
    <s v="Ramesh"/>
    <x v="7"/>
    <x v="5"/>
    <x v="0"/>
    <n v="2"/>
    <n v="55000"/>
    <x v="7"/>
    <s v="-"/>
    <s v="HP"/>
  </r>
  <r>
    <n v="110"/>
    <s v="Divya"/>
    <x v="8"/>
    <x v="5"/>
    <x v="1"/>
    <n v="2"/>
    <n v="15000"/>
    <x v="1"/>
    <s v="-"/>
    <s v="Godrej"/>
  </r>
  <r>
    <n v="106"/>
    <s v="Ananya"/>
    <x v="9"/>
    <x v="6"/>
    <x v="0"/>
    <n v="1"/>
    <n v="18000"/>
    <x v="8"/>
    <s v="-"/>
    <s v="Canon"/>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07"/>
    <s v="Kiran"/>
    <x v="0"/>
    <x v="0"/>
    <x v="0"/>
    <n v="25"/>
    <n v="500"/>
    <n v="12500"/>
    <s v="-"/>
    <s v="SanDisk"/>
    <x v="0"/>
    <s v="A"/>
  </r>
  <r>
    <n v="105"/>
    <s v="Vivek"/>
    <x v="1"/>
    <x v="1"/>
    <x v="0"/>
    <n v="15"/>
    <n v="2000"/>
    <n v="30000"/>
    <s v="Bulk"/>
    <s v="Sony"/>
    <x v="1"/>
    <s v="B"/>
  </r>
  <r>
    <n v="102"/>
    <s v="Priya"/>
    <x v="2"/>
    <x v="0"/>
    <x v="0"/>
    <n v="10"/>
    <n v="800"/>
    <n v="8000"/>
    <s v="-"/>
    <s v="Logitech"/>
    <x v="2"/>
    <s v="A"/>
  </r>
  <r>
    <n v="109"/>
    <s v="Suresh"/>
    <x v="3"/>
    <x v="2"/>
    <x v="1"/>
    <n v="8"/>
    <n v="7000"/>
    <n v="56000"/>
    <s v="-"/>
    <s v="Ikea"/>
    <x v="3"/>
    <s v="B"/>
  </r>
  <r>
    <n v="103"/>
    <s v="Arjun"/>
    <x v="4"/>
    <x v="2"/>
    <x v="0"/>
    <n v="6"/>
    <n v="1200"/>
    <n v="7200"/>
    <s v="Bulk"/>
    <s v="Dell"/>
    <x v="0"/>
    <s v="A"/>
  </r>
  <r>
    <n v="108"/>
    <s v="Meera"/>
    <x v="5"/>
    <x v="3"/>
    <x v="0"/>
    <n v="4"/>
    <n v="20000"/>
    <n v="80000"/>
    <s v="-"/>
    <s v="Samsung"/>
    <x v="2"/>
    <s v="A"/>
  </r>
  <r>
    <n v="104"/>
    <s v="Neha"/>
    <x v="6"/>
    <x v="4"/>
    <x v="0"/>
    <n v="3"/>
    <n v="12000"/>
    <n v="36000"/>
    <s v="Bulk"/>
    <s v="LG"/>
    <x v="1"/>
    <s v="B"/>
  </r>
  <r>
    <n v="101"/>
    <s v="Ramesh"/>
    <x v="7"/>
    <x v="5"/>
    <x v="0"/>
    <n v="2"/>
    <n v="55000"/>
    <n v="110000"/>
    <s v="-"/>
    <s v="HP"/>
    <x v="3"/>
    <s v="A+"/>
  </r>
  <r>
    <n v="110"/>
    <s v="Divya"/>
    <x v="8"/>
    <x v="5"/>
    <x v="1"/>
    <n v="2"/>
    <n v="15000"/>
    <n v="30000"/>
    <s v="-"/>
    <s v="Godrej"/>
    <x v="0"/>
    <s v="A"/>
  </r>
  <r>
    <n v="106"/>
    <s v="Ananya"/>
    <x v="9"/>
    <x v="6"/>
    <x v="0"/>
    <n v="1"/>
    <n v="18000"/>
    <n v="18000"/>
    <s v="-"/>
    <s v="Canon"/>
    <x v="1"/>
    <s v="B+"/>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n v="1001"/>
    <d v="2024-01-05T00:00:00"/>
    <x v="0"/>
    <x v="0"/>
    <x v="0"/>
    <x v="0"/>
  </r>
  <r>
    <n v="1002"/>
    <d v="2024-01-07T00:00:00"/>
    <x v="1"/>
    <x v="1"/>
    <x v="1"/>
    <x v="0"/>
  </r>
  <r>
    <n v="1003"/>
    <d v="2024-01-12T00:00:00"/>
    <x v="2"/>
    <x v="2"/>
    <x v="2"/>
    <x v="0"/>
  </r>
  <r>
    <n v="1004"/>
    <d v="2024-02-22T00:00:00"/>
    <x v="0"/>
    <x v="3"/>
    <x v="3"/>
    <x v="1"/>
  </r>
  <r>
    <n v="1005"/>
    <d v="2024-02-28T00:00:00"/>
    <x v="1"/>
    <x v="0"/>
    <x v="4"/>
    <x v="1"/>
  </r>
  <r>
    <n v="1006"/>
    <d v="2024-03-03T00:00:00"/>
    <x v="0"/>
    <x v="4"/>
    <x v="5"/>
    <x v="2"/>
  </r>
  <r>
    <n v="1007"/>
    <d v="2024-03-15T00:00:00"/>
    <x v="2"/>
    <x v="1"/>
    <x v="6"/>
    <x v="2"/>
  </r>
  <r>
    <n v="1008"/>
    <d v="2024-03-28T00:00:00"/>
    <x v="0"/>
    <x v="3"/>
    <x v="7"/>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9C7BF7-1D56-4C93-985B-FD277524DC26}" name="PivotTable32"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Y37:AH42" firstHeaderRow="1" firstDataRow="3" firstDataCol="1"/>
  <pivotFields count="5">
    <pivotField axis="axisCol" showAll="0">
      <items count="5">
        <item x="1"/>
        <item x="0"/>
        <item x="2"/>
        <item x="3"/>
        <item t="default"/>
      </items>
    </pivotField>
    <pivotField dataField="1" showAll="0"/>
    <pivotField dataField="1" showAll="0"/>
    <pivotField dataField="1" showAll="0"/>
    <pivotField axis="axisCol" showAll="0">
      <items count="5">
        <item x="2"/>
        <item x="1"/>
        <item x="0"/>
        <item x="3"/>
        <item t="default"/>
      </items>
    </pivotField>
  </pivotFields>
  <rowFields count="1">
    <field x="-2"/>
  </rowFields>
  <rowItems count="3">
    <i>
      <x/>
    </i>
    <i i="1">
      <x v="1"/>
    </i>
    <i i="2">
      <x v="2"/>
    </i>
  </rowItems>
  <colFields count="2">
    <field x="4"/>
    <field x="0"/>
  </colFields>
  <colItems count="9">
    <i>
      <x/>
      <x v="2"/>
    </i>
    <i t="default">
      <x/>
    </i>
    <i>
      <x v="1"/>
      <x/>
    </i>
    <i t="default">
      <x v="1"/>
    </i>
    <i>
      <x v="2"/>
      <x v="1"/>
    </i>
    <i t="default">
      <x v="2"/>
    </i>
    <i>
      <x v="3"/>
      <x v="3"/>
    </i>
    <i t="default">
      <x v="3"/>
    </i>
    <i t="grand">
      <x/>
    </i>
  </colItems>
  <dataFields count="3">
    <dataField name="Sum of  Jan 2025   " fld="1" baseField="0" baseItem="0"/>
    <dataField name="Sum of Feb-25" fld="2" baseField="0" baseItem="0"/>
    <dataField name="Sum of   Mar 2025   " fld="3" baseField="0" baseItem="0"/>
  </dataFields>
  <chartFormats count="28">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2">
          <reference field="4294967294" count="1" selected="0">
            <x v="0"/>
          </reference>
          <reference field="0" count="1" selected="0">
            <x v="2"/>
          </reference>
        </references>
      </pivotArea>
    </chartFormat>
    <chartFormat chart="0" format="5" series="1">
      <pivotArea type="data" outline="0" fieldPosition="0">
        <references count="2">
          <reference field="4294967294" count="1" selected="0">
            <x v="1"/>
          </reference>
          <reference field="0" count="1" selected="0">
            <x v="2"/>
          </reference>
        </references>
      </pivotArea>
    </chartFormat>
    <chartFormat chart="0" format="6" series="1">
      <pivotArea type="data" outline="0" fieldPosition="0">
        <references count="2">
          <reference field="4294967294" count="1" selected="0">
            <x v="0"/>
          </reference>
          <reference field="0" count="1" selected="0">
            <x v="3"/>
          </reference>
        </references>
      </pivotArea>
    </chartFormat>
    <chartFormat chart="0" format="7" series="1">
      <pivotArea type="data" outline="0" fieldPosition="0">
        <references count="2">
          <reference field="4294967294" count="1" selected="0">
            <x v="1"/>
          </reference>
          <reference field="0" count="1" selected="0">
            <x v="3"/>
          </reference>
        </references>
      </pivotArea>
    </chartFormat>
    <chartFormat chart="0" format="8" series="1">
      <pivotArea type="data" outline="0" fieldPosition="0">
        <references count="2">
          <reference field="4294967294" count="1" selected="0">
            <x v="2"/>
          </reference>
          <reference field="0" count="1" selected="0">
            <x v="2"/>
          </reference>
        </references>
      </pivotArea>
    </chartFormat>
    <chartFormat chart="0" format="9" series="1">
      <pivotArea type="data" outline="0" fieldPosition="0">
        <references count="2">
          <reference field="4294967294" count="1" selected="0">
            <x v="2"/>
          </reference>
          <reference field="0" count="1" selected="0">
            <x v="3"/>
          </reference>
        </references>
      </pivotArea>
    </chartFormat>
    <chartFormat chart="0" format="10" series="1">
      <pivotArea type="data" outline="0" fieldPosition="0">
        <references count="2">
          <reference field="4294967294" count="1" selected="0">
            <x v="0"/>
          </reference>
          <reference field="4" count="1" selected="0">
            <x v="0"/>
          </reference>
        </references>
      </pivotArea>
    </chartFormat>
    <chartFormat chart="0" format="11" series="1">
      <pivotArea type="data" outline="0" fieldPosition="0">
        <references count="2">
          <reference field="4294967294" count="1" selected="0">
            <x v="0"/>
          </reference>
          <reference field="4" count="1" selected="0">
            <x v="1"/>
          </reference>
        </references>
      </pivotArea>
    </chartFormat>
    <chartFormat chart="0" format="12" series="1">
      <pivotArea type="data" outline="0" fieldPosition="0">
        <references count="2">
          <reference field="4294967294" count="1" selected="0">
            <x v="0"/>
          </reference>
          <reference field="4" count="1" selected="0">
            <x v="2"/>
          </reference>
        </references>
      </pivotArea>
    </chartFormat>
    <chartFormat chart="0" format="13" series="1">
      <pivotArea type="data" outline="0" fieldPosition="0">
        <references count="2">
          <reference field="4294967294" count="1" selected="0">
            <x v="0"/>
          </reference>
          <reference field="4" count="1" selected="0">
            <x v="3"/>
          </reference>
        </references>
      </pivotArea>
    </chartFormat>
    <chartFormat chart="0" format="14" series="1">
      <pivotArea type="data" outline="0" fieldPosition="0">
        <references count="2">
          <reference field="4294967294" count="1" selected="0">
            <x v="1"/>
          </reference>
          <reference field="0" count="1" selected="0">
            <x v="1"/>
          </reference>
        </references>
      </pivotArea>
    </chartFormat>
    <chartFormat chart="0" format="15" series="1">
      <pivotArea type="data" outline="0" fieldPosition="0">
        <references count="2">
          <reference field="4294967294" count="1" selected="0">
            <x v="2"/>
          </reference>
          <reference field="0" count="1" selected="0">
            <x v="1"/>
          </reference>
        </references>
      </pivotArea>
    </chartFormat>
    <chartFormat chart="0" format="16" series="1">
      <pivotArea type="data" outline="0" fieldPosition="0">
        <references count="2">
          <reference field="4294967294" count="1" selected="0">
            <x v="1"/>
          </reference>
          <reference field="4" count="1" selected="0">
            <x v="0"/>
          </reference>
        </references>
      </pivotArea>
    </chartFormat>
    <chartFormat chart="0" format="17" series="1">
      <pivotArea type="data" outline="0" fieldPosition="0">
        <references count="2">
          <reference field="4294967294" count="1" selected="0">
            <x v="1"/>
          </reference>
          <reference field="4" count="1" selected="0">
            <x v="1"/>
          </reference>
        </references>
      </pivotArea>
    </chartFormat>
    <chartFormat chart="0" format="18" series="1">
      <pivotArea type="data" outline="0" fieldPosition="0">
        <references count="2">
          <reference field="4294967294" count="1" selected="0">
            <x v="1"/>
          </reference>
          <reference field="4" count="1" selected="0">
            <x v="2"/>
          </reference>
        </references>
      </pivotArea>
    </chartFormat>
    <chartFormat chart="0" format="19" series="1">
      <pivotArea type="data" outline="0" fieldPosition="0">
        <references count="2">
          <reference field="4294967294" count="1" selected="0">
            <x v="1"/>
          </reference>
          <reference field="4" count="1" selected="0">
            <x v="3"/>
          </reference>
        </references>
      </pivotArea>
    </chartFormat>
    <chartFormat chart="0" format="20" series="1">
      <pivotArea type="data" outline="0" fieldPosition="0">
        <references count="2">
          <reference field="4294967294" count="1" selected="0">
            <x v="2"/>
          </reference>
          <reference field="4" count="1" selected="0">
            <x v="0"/>
          </reference>
        </references>
      </pivotArea>
    </chartFormat>
    <chartFormat chart="0" format="21" series="1">
      <pivotArea type="data" outline="0" fieldPosition="0">
        <references count="2">
          <reference field="4294967294" count="1" selected="0">
            <x v="2"/>
          </reference>
          <reference field="4" count="1" selected="0">
            <x v="1"/>
          </reference>
        </references>
      </pivotArea>
    </chartFormat>
    <chartFormat chart="0" format="22" series="1">
      <pivotArea type="data" outline="0" fieldPosition="0">
        <references count="2">
          <reference field="4294967294" count="1" selected="0">
            <x v="2"/>
          </reference>
          <reference field="4" count="1" selected="0">
            <x v="2"/>
          </reference>
        </references>
      </pivotArea>
    </chartFormat>
    <chartFormat chart="0" format="23" series="1">
      <pivotArea type="data" outline="0" fieldPosition="0">
        <references count="2">
          <reference field="4294967294" count="1" selected="0">
            <x v="2"/>
          </reference>
          <reference field="4" count="1" selected="0">
            <x v="3"/>
          </reference>
        </references>
      </pivotArea>
    </chartFormat>
    <chartFormat chart="0" format="24" series="1">
      <pivotArea type="data" outline="0" fieldPosition="0">
        <references count="3">
          <reference field="4294967294" count="1" selected="0">
            <x v="0"/>
          </reference>
          <reference field="0" count="1" selected="0">
            <x v="2"/>
          </reference>
          <reference field="4" count="1" selected="0">
            <x v="0"/>
          </reference>
        </references>
      </pivotArea>
    </chartFormat>
    <chartFormat chart="0" format="25" series="1">
      <pivotArea type="data" outline="0" fieldPosition="0">
        <references count="3">
          <reference field="4294967294" count="1" selected="0">
            <x v="0"/>
          </reference>
          <reference field="0" count="1" selected="0">
            <x v="0"/>
          </reference>
          <reference field="4" count="1" selected="0">
            <x v="1"/>
          </reference>
        </references>
      </pivotArea>
    </chartFormat>
    <chartFormat chart="0" format="26" series="1">
      <pivotArea type="data" outline="0" fieldPosition="0">
        <references count="3">
          <reference field="4294967294" count="1" selected="0">
            <x v="0"/>
          </reference>
          <reference field="0" count="1" selected="0">
            <x v="1"/>
          </reference>
          <reference field="4" count="1" selected="0">
            <x v="2"/>
          </reference>
        </references>
      </pivotArea>
    </chartFormat>
    <chartFormat chart="0" format="27" series="1">
      <pivotArea type="data" outline="0" fieldPosition="0">
        <references count="3">
          <reference field="4294967294" count="1" selected="0">
            <x v="0"/>
          </reference>
          <reference field="0" count="1" selected="0">
            <x v="3"/>
          </reference>
          <reference field="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29F65B7-9227-4801-A545-2D108A279BA3}"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3:B49" firstHeaderRow="1" firstDataRow="1" firstDataCol="1"/>
  <pivotFields count="6">
    <pivotField showAll="0"/>
    <pivotField numFmtId="14" showAll="0"/>
    <pivotField showAll="0"/>
    <pivotField axis="axisRow" showAll="0" sortType="descending">
      <items count="6">
        <item x="2"/>
        <item x="1"/>
        <item x="0"/>
        <item x="4"/>
        <item x="3"/>
        <item t="default"/>
      </items>
      <autoSortScope>
        <pivotArea dataOnly="0" outline="0" fieldPosition="0">
          <references count="1">
            <reference field="4294967294" count="1" selected="0">
              <x v="0"/>
            </reference>
          </references>
        </pivotArea>
      </autoSortScope>
    </pivotField>
    <pivotField dataField="1" numFmtId="3" showAll="0">
      <items count="9">
        <item x="4"/>
        <item x="1"/>
        <item x="6"/>
        <item x="2"/>
        <item x="0"/>
        <item x="3"/>
        <item x="5"/>
        <item x="7"/>
        <item t="default"/>
      </items>
    </pivotField>
    <pivotField showAll="0"/>
  </pivotFields>
  <rowFields count="1">
    <field x="3"/>
  </rowFields>
  <rowItems count="6">
    <i>
      <x v="4"/>
    </i>
    <i>
      <x v="3"/>
    </i>
    <i>
      <x v="2"/>
    </i>
    <i>
      <x v="1"/>
    </i>
    <i>
      <x/>
    </i>
    <i t="grand">
      <x/>
    </i>
  </rowItems>
  <colItems count="1">
    <i/>
  </colItems>
  <dataFields count="1">
    <dataField name="Sum of Revenue (₹)" fld="4" baseField="0" baseItem="0" numFmtId="3"/>
  </dataFields>
  <chartFormats count="12">
    <chartFormat chart="1"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3" count="1" selected="0">
            <x v="4"/>
          </reference>
        </references>
      </pivotArea>
    </chartFormat>
    <chartFormat chart="6" format="9">
      <pivotArea type="data" outline="0" fieldPosition="0">
        <references count="2">
          <reference field="4294967294" count="1" selected="0">
            <x v="0"/>
          </reference>
          <reference field="3" count="1" selected="0">
            <x v="3"/>
          </reference>
        </references>
      </pivotArea>
    </chartFormat>
    <chartFormat chart="6" format="10">
      <pivotArea type="data" outline="0" fieldPosition="0">
        <references count="2">
          <reference field="4294967294" count="1" selected="0">
            <x v="0"/>
          </reference>
          <reference field="3" count="1" selected="0">
            <x v="2"/>
          </reference>
        </references>
      </pivotArea>
    </chartFormat>
    <chartFormat chart="6" format="11">
      <pivotArea type="data" outline="0" fieldPosition="0">
        <references count="2">
          <reference field="4294967294" count="1" selected="0">
            <x v="0"/>
          </reference>
          <reference field="3" count="1" selected="0">
            <x v="1"/>
          </reference>
        </references>
      </pivotArea>
    </chartFormat>
    <chartFormat chart="6" format="12">
      <pivotArea type="data" outline="0" fieldPosition="0">
        <references count="2">
          <reference field="4294967294" count="1" selected="0">
            <x v="0"/>
          </reference>
          <reference field="3" count="1" selected="0">
            <x v="0"/>
          </reference>
        </references>
      </pivotArea>
    </chartFormat>
    <chartFormat chart="1" format="11">
      <pivotArea type="data" outline="0" fieldPosition="0">
        <references count="2">
          <reference field="4294967294" count="1" selected="0">
            <x v="0"/>
          </reference>
          <reference field="3" count="1" selected="0">
            <x v="4"/>
          </reference>
        </references>
      </pivotArea>
    </chartFormat>
    <chartFormat chart="1" format="12">
      <pivotArea type="data" outline="0" fieldPosition="0">
        <references count="2">
          <reference field="4294967294" count="1" selected="0">
            <x v="0"/>
          </reference>
          <reference field="3" count="1" selected="0">
            <x v="3"/>
          </reference>
        </references>
      </pivotArea>
    </chartFormat>
    <chartFormat chart="1" format="13">
      <pivotArea type="data" outline="0" fieldPosition="0">
        <references count="2">
          <reference field="4294967294" count="1" selected="0">
            <x v="0"/>
          </reference>
          <reference field="3" count="1" selected="0">
            <x v="2"/>
          </reference>
        </references>
      </pivotArea>
    </chartFormat>
    <chartFormat chart="1" format="14">
      <pivotArea type="data" outline="0" fieldPosition="0">
        <references count="2">
          <reference field="4294967294" count="1" selected="0">
            <x v="0"/>
          </reference>
          <reference field="3" count="1" selected="0">
            <x v="1"/>
          </reference>
        </references>
      </pivotArea>
    </chartFormat>
    <chartFormat chart="1" format="15">
      <pivotArea type="data" outline="0" fieldPosition="0">
        <references count="2">
          <reference field="4294967294" count="1" selected="0">
            <x v="0"/>
          </reference>
          <reference field="3"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BE9B07E-6BAB-463D-8853-197F66EB2C5E}"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8:B32" firstHeaderRow="1" firstDataRow="1" firstDataCol="1"/>
  <pivotFields count="6">
    <pivotField showAll="0"/>
    <pivotField numFmtId="14" showAll="0"/>
    <pivotField axis="axisRow" showAll="0">
      <items count="4">
        <item x="0"/>
        <item x="1"/>
        <item x="2"/>
        <item t="default"/>
      </items>
    </pivotField>
    <pivotField showAll="0"/>
    <pivotField dataField="1" numFmtId="3" showAll="0">
      <items count="9">
        <item x="4"/>
        <item x="1"/>
        <item x="6"/>
        <item x="2"/>
        <item x="0"/>
        <item x="3"/>
        <item x="5"/>
        <item x="7"/>
        <item t="default"/>
      </items>
    </pivotField>
    <pivotField showAll="0"/>
  </pivotFields>
  <rowFields count="1">
    <field x="2"/>
  </rowFields>
  <rowItems count="4">
    <i>
      <x/>
    </i>
    <i>
      <x v="1"/>
    </i>
    <i>
      <x v="2"/>
    </i>
    <i t="grand">
      <x/>
    </i>
  </rowItems>
  <colItems count="1">
    <i/>
  </colItems>
  <dataFields count="1">
    <dataField name="Sum of Revenue (₹)" fld="4" baseField="0" baseItem="0" numFmtId="3"/>
  </dataFields>
  <chartFormats count="2">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6D1BFB5-8ADA-4392-8D4C-8BCBA9892A8F}"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12:B16" firstHeaderRow="1" firstDataRow="1" firstDataCol="1"/>
  <pivotFields count="6">
    <pivotField showAll="0"/>
    <pivotField numFmtId="14" showAll="0"/>
    <pivotField showAll="0">
      <items count="4">
        <item x="0"/>
        <item x="1"/>
        <item x="2"/>
        <item t="default"/>
      </items>
    </pivotField>
    <pivotField showAll="0"/>
    <pivotField dataField="1" numFmtId="3" showAll="0">
      <items count="9">
        <item x="4"/>
        <item x="1"/>
        <item x="6"/>
        <item x="2"/>
        <item x="0"/>
        <item x="3"/>
        <item x="5"/>
        <item x="7"/>
        <item t="default"/>
      </items>
    </pivotField>
    <pivotField axis="axisRow" showAll="0">
      <items count="4">
        <item x="1"/>
        <item x="0"/>
        <item x="2"/>
        <item t="default"/>
      </items>
    </pivotField>
  </pivotFields>
  <rowFields count="1">
    <field x="5"/>
  </rowFields>
  <rowItems count="4">
    <i>
      <x/>
    </i>
    <i>
      <x v="1"/>
    </i>
    <i>
      <x v="2"/>
    </i>
    <i t="grand">
      <x/>
    </i>
  </rowItems>
  <colItems count="1">
    <i/>
  </colItems>
  <dataFields count="1">
    <dataField name="Sum of Revenue (₹)" fld="4" baseField="0" baseItem="0" numFmtId="3"/>
  </dataFields>
  <chartFormats count="2">
    <chartFormat chart="24" format="4" series="1">
      <pivotArea type="data" outline="0" fieldPosition="0">
        <references count="1">
          <reference field="4294967294" count="1" selected="0">
            <x v="0"/>
          </reference>
        </references>
      </pivotArea>
    </chartFormat>
    <chartFormat chart="27"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FCAE56B-547B-411C-96F1-31E000A9BC61}"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27:C31" firstHeaderRow="1" firstDataRow="1" firstDataCol="1"/>
  <pivotFields count="6">
    <pivotField showAll="0"/>
    <pivotField numFmtId="14" showAll="0"/>
    <pivotField axis="axisRow" showAll="0">
      <items count="4">
        <item x="0"/>
        <item x="1"/>
        <item x="2"/>
        <item t="default"/>
      </items>
    </pivotField>
    <pivotField showAll="0"/>
    <pivotField dataField="1" numFmtId="3" showAll="0">
      <items count="9">
        <item x="4"/>
        <item x="1"/>
        <item x="6"/>
        <item x="2"/>
        <item x="0"/>
        <item x="3"/>
        <item x="5"/>
        <item x="7"/>
        <item t="default"/>
      </items>
    </pivotField>
    <pivotField showAll="0"/>
  </pivotFields>
  <rowFields count="1">
    <field x="2"/>
  </rowFields>
  <rowItems count="4">
    <i>
      <x/>
    </i>
    <i>
      <x v="1"/>
    </i>
    <i>
      <x v="2"/>
    </i>
    <i t="grand">
      <x/>
    </i>
  </rowItems>
  <colItems count="1">
    <i/>
  </colItems>
  <dataFields count="1">
    <dataField name="Sum of Revenue (₹)" fld="4" baseField="0" baseItem="0" numFmtId="3"/>
  </dataFields>
  <formats count="6">
    <format dxfId="12">
      <pivotArea type="all" dataOnly="0" outline="0" fieldPosition="0"/>
    </format>
    <format dxfId="11">
      <pivotArea outline="0" collapsedLevelsAreSubtotals="1" fieldPosition="0"/>
    </format>
    <format dxfId="10">
      <pivotArea field="2" type="button" dataOnly="0" labelOnly="1" outline="0" axis="axisRow" fieldPosition="0"/>
    </format>
    <format dxfId="9">
      <pivotArea dataOnly="0" labelOnly="1" fieldPosition="0">
        <references count="1">
          <reference field="2" count="0"/>
        </references>
      </pivotArea>
    </format>
    <format dxfId="8">
      <pivotArea dataOnly="0" labelOnly="1" grandRow="1" outline="0" fieldPosition="0"/>
    </format>
    <format dxfId="7">
      <pivotArea dataOnly="0" labelOnly="1" outline="0" axis="axisValues" fieldPosition="0"/>
    </format>
  </formats>
  <chartFormats count="1">
    <chartFormat chart="7"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D7C0663-601F-4238-871C-448D53379307}"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B6:C10" firstHeaderRow="1" firstDataRow="1" firstDataCol="1"/>
  <pivotFields count="6">
    <pivotField showAll="0"/>
    <pivotField numFmtId="14" showAll="0"/>
    <pivotField showAll="0">
      <items count="4">
        <item x="0"/>
        <item x="1"/>
        <item x="2"/>
        <item t="default"/>
      </items>
    </pivotField>
    <pivotField showAll="0"/>
    <pivotField dataField="1" numFmtId="3" showAll="0">
      <items count="9">
        <item x="4"/>
        <item x="1"/>
        <item x="6"/>
        <item x="2"/>
        <item x="0"/>
        <item x="3"/>
        <item x="5"/>
        <item x="7"/>
        <item t="default"/>
      </items>
    </pivotField>
    <pivotField axis="axisRow" showAll="0">
      <items count="4">
        <item x="1"/>
        <item x="0"/>
        <item x="2"/>
        <item t="default"/>
      </items>
    </pivotField>
  </pivotFields>
  <rowFields count="1">
    <field x="5"/>
  </rowFields>
  <rowItems count="4">
    <i>
      <x/>
    </i>
    <i>
      <x v="1"/>
    </i>
    <i>
      <x v="2"/>
    </i>
    <i t="grand">
      <x/>
    </i>
  </rowItems>
  <colItems count="1">
    <i/>
  </colItems>
  <dataFields count="1">
    <dataField name="Sum of Revenue (₹)" fld="4" baseField="0" baseItem="0" numFmtId="3"/>
  </dataFields>
  <formats count="6">
    <format dxfId="18">
      <pivotArea type="all" dataOnly="0" outline="0" fieldPosition="0"/>
    </format>
    <format dxfId="17">
      <pivotArea outline="0" collapsedLevelsAreSubtotals="1" fieldPosition="0"/>
    </format>
    <format dxfId="16">
      <pivotArea field="5" type="button" dataOnly="0" labelOnly="1" outline="0" axis="axisRow" fieldPosition="0"/>
    </format>
    <format dxfId="15">
      <pivotArea dataOnly="0" labelOnly="1" fieldPosition="0">
        <references count="1">
          <reference field="5" count="0"/>
        </references>
      </pivotArea>
    </format>
    <format dxfId="14">
      <pivotArea dataOnly="0" labelOnly="1" grandRow="1" outline="0" fieldPosition="0"/>
    </format>
    <format dxfId="13">
      <pivotArea dataOnly="0" labelOnly="1" outline="0" axis="axisValues" fieldPosition="0"/>
    </format>
  </formats>
  <chartFormats count="1">
    <chartFormat chart="2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9F4AD99-FB09-48E1-8EA1-A787C34F7942}"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48:C54" firstHeaderRow="1" firstDataRow="1" firstDataCol="1"/>
  <pivotFields count="6">
    <pivotField showAll="0"/>
    <pivotField numFmtId="14" showAll="0"/>
    <pivotField showAll="0"/>
    <pivotField axis="axisRow" showAll="0" sortType="descending">
      <items count="6">
        <item x="2"/>
        <item x="1"/>
        <item x="0"/>
        <item x="4"/>
        <item x="3"/>
        <item t="default"/>
      </items>
      <autoSortScope>
        <pivotArea dataOnly="0" outline="0" fieldPosition="0">
          <references count="1">
            <reference field="4294967294" count="1" selected="0">
              <x v="0"/>
            </reference>
          </references>
        </pivotArea>
      </autoSortScope>
    </pivotField>
    <pivotField dataField="1" numFmtId="3" showAll="0">
      <items count="9">
        <item x="4"/>
        <item x="1"/>
        <item x="6"/>
        <item x="2"/>
        <item x="0"/>
        <item x="3"/>
        <item x="5"/>
        <item x="7"/>
        <item t="default"/>
      </items>
    </pivotField>
    <pivotField showAll="0"/>
  </pivotFields>
  <rowFields count="1">
    <field x="3"/>
  </rowFields>
  <rowItems count="6">
    <i>
      <x v="4"/>
    </i>
    <i>
      <x v="3"/>
    </i>
    <i>
      <x v="2"/>
    </i>
    <i>
      <x v="1"/>
    </i>
    <i>
      <x/>
    </i>
    <i t="grand">
      <x/>
    </i>
  </rowItems>
  <colItems count="1">
    <i/>
  </colItems>
  <dataFields count="1">
    <dataField name="Sum of Revenue (₹)" fld="4" baseField="0" baseItem="0" numFmtId="3"/>
  </dataFields>
  <formats count="6">
    <format dxfId="24">
      <pivotArea type="all" dataOnly="0" outline="0" fieldPosition="0"/>
    </format>
    <format dxfId="23">
      <pivotArea outline="0" collapsedLevelsAreSubtotals="1" fieldPosition="0"/>
    </format>
    <format dxfId="22">
      <pivotArea field="3" type="button" dataOnly="0" labelOnly="1" outline="0" axis="axisRow" fieldPosition="0"/>
    </format>
    <format dxfId="21">
      <pivotArea dataOnly="0" labelOnly="1" fieldPosition="0">
        <references count="1">
          <reference field="3" count="0"/>
        </references>
      </pivotArea>
    </format>
    <format dxfId="20">
      <pivotArea dataOnly="0" labelOnly="1" grandRow="1" outline="0" fieldPosition="0"/>
    </format>
    <format dxfId="19">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3" count="5">
              <x v="0"/>
              <x v="1"/>
              <x v="2"/>
              <x v="3"/>
              <x v="4"/>
            </reference>
          </references>
        </pivotArea>
      </pivotAreas>
    </conditionalFormat>
  </conditionalFormats>
  <chartFormats count="7">
    <chartFormat chart="1"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3" count="1" selected="0">
            <x v="4"/>
          </reference>
        </references>
      </pivotArea>
    </chartFormat>
    <chartFormat chart="6" format="9">
      <pivotArea type="data" outline="0" fieldPosition="0">
        <references count="2">
          <reference field="4294967294" count="1" selected="0">
            <x v="0"/>
          </reference>
          <reference field="3" count="1" selected="0">
            <x v="3"/>
          </reference>
        </references>
      </pivotArea>
    </chartFormat>
    <chartFormat chart="6" format="10">
      <pivotArea type="data" outline="0" fieldPosition="0">
        <references count="2">
          <reference field="4294967294" count="1" selected="0">
            <x v="0"/>
          </reference>
          <reference field="3" count="1" selected="0">
            <x v="2"/>
          </reference>
        </references>
      </pivotArea>
    </chartFormat>
    <chartFormat chart="6" format="11">
      <pivotArea type="data" outline="0" fieldPosition="0">
        <references count="2">
          <reference field="4294967294" count="1" selected="0">
            <x v="0"/>
          </reference>
          <reference field="3" count="1" selected="0">
            <x v="1"/>
          </reference>
        </references>
      </pivotArea>
    </chartFormat>
    <chartFormat chart="6" format="12">
      <pivotArea type="data" outline="0" fieldPosition="0">
        <references count="2">
          <reference field="4294967294" count="1" selected="0">
            <x v="0"/>
          </reference>
          <reference field="3"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EC986C-975B-4381-B961-4C0D5446BF10}" name="PivotTable2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6:X44" firstHeaderRow="1" firstDataRow="4" firstDataCol="1"/>
  <pivotFields count="5">
    <pivotField axis="axisRow" showAll="0">
      <items count="5">
        <item x="1"/>
        <item x="0"/>
        <item x="2"/>
        <item x="3"/>
        <item t="default"/>
      </items>
    </pivotField>
    <pivotField axis="axisCol" showAll="0">
      <items count="5">
        <item x="2"/>
        <item x="1"/>
        <item x="0"/>
        <item x="3"/>
        <item t="default"/>
      </items>
    </pivotField>
    <pivotField axis="axisCol" showAll="0">
      <items count="5">
        <item x="2"/>
        <item x="1"/>
        <item x="0"/>
        <item x="3"/>
        <item t="default"/>
      </items>
    </pivotField>
    <pivotField axis="axisCol" showAll="0">
      <items count="5">
        <item x="2"/>
        <item x="1"/>
        <item x="0"/>
        <item x="3"/>
        <item t="default"/>
      </items>
    </pivotField>
    <pivotField dataField="1" showAll="0">
      <items count="5">
        <item x="2"/>
        <item x="1"/>
        <item x="0"/>
        <item x="3"/>
        <item t="default"/>
      </items>
    </pivotField>
  </pivotFields>
  <rowFields count="1">
    <field x="0"/>
  </rowFields>
  <rowItems count="5">
    <i>
      <x/>
    </i>
    <i>
      <x v="1"/>
    </i>
    <i>
      <x v="2"/>
    </i>
    <i>
      <x v="3"/>
    </i>
    <i t="grand">
      <x/>
    </i>
  </rowItems>
  <colFields count="3">
    <field x="1"/>
    <field x="2"/>
    <field x="3"/>
  </colFields>
  <colItems count="13">
    <i>
      <x/>
      <x/>
      <x/>
    </i>
    <i t="default" r="1">
      <x/>
    </i>
    <i t="default">
      <x/>
    </i>
    <i>
      <x v="1"/>
      <x v="1"/>
      <x v="1"/>
    </i>
    <i t="default" r="1">
      <x v="1"/>
    </i>
    <i t="default">
      <x v="1"/>
    </i>
    <i>
      <x v="2"/>
      <x v="2"/>
      <x v="2"/>
    </i>
    <i t="default" r="1">
      <x v="2"/>
    </i>
    <i t="default">
      <x v="2"/>
    </i>
    <i>
      <x v="3"/>
      <x v="3"/>
      <x v="3"/>
    </i>
    <i t="default" r="1">
      <x v="3"/>
    </i>
    <i t="default">
      <x v="3"/>
    </i>
    <i t="grand">
      <x/>
    </i>
  </colItems>
  <dataFields count="1">
    <dataField name="Sum of  Grand Total" fld="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4F7842-2D86-4F27-9F01-3CD1D64928DB}" name="PivotTable3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3:P35" firstHeaderRow="1" firstDataRow="2" firstDataCol="1"/>
  <pivotFields count="10">
    <pivotField showAll="0"/>
    <pivotField showAll="0"/>
    <pivotField axis="axisRow" showAll="0">
      <items count="11">
        <item x="3"/>
        <item x="8"/>
        <item x="1"/>
        <item x="4"/>
        <item x="7"/>
        <item x="6"/>
        <item x="2"/>
        <item x="9"/>
        <item x="5"/>
        <item x="0"/>
        <item t="default"/>
      </items>
    </pivotField>
    <pivotField numFmtId="17" showAll="0">
      <items count="8">
        <item x="0"/>
        <item x="1"/>
        <item x="2"/>
        <item x="3"/>
        <item x="4"/>
        <item x="5"/>
        <item x="6"/>
        <item t="default"/>
      </items>
    </pivotField>
    <pivotField showAll="0">
      <items count="3">
        <item x="0"/>
        <item x="1"/>
        <item t="default"/>
      </items>
    </pivotField>
    <pivotField showAll="0"/>
    <pivotField showAll="0"/>
    <pivotField dataField="1" numFmtId="3" showAll="0"/>
    <pivotField showAll="0"/>
    <pivotField axis="axisCol" showAll="0">
      <items count="15">
        <item x="0"/>
        <item x="1"/>
        <item x="2"/>
        <item x="3"/>
        <item x="4"/>
        <item x="5"/>
        <item x="6"/>
        <item x="7"/>
        <item x="8"/>
        <item x="9"/>
        <item x="10"/>
        <item x="11"/>
        <item x="12"/>
        <item x="13"/>
        <item t="default"/>
      </items>
    </pivotField>
  </pivotFields>
  <rowFields count="1">
    <field x="2"/>
  </rowFields>
  <rowItems count="11">
    <i>
      <x/>
    </i>
    <i>
      <x v="1"/>
    </i>
    <i>
      <x v="2"/>
    </i>
    <i>
      <x v="3"/>
    </i>
    <i>
      <x v="4"/>
    </i>
    <i>
      <x v="5"/>
    </i>
    <i>
      <x v="6"/>
    </i>
    <i>
      <x v="7"/>
    </i>
    <i>
      <x v="8"/>
    </i>
    <i>
      <x v="9"/>
    </i>
    <i t="grand">
      <x/>
    </i>
  </rowItems>
  <colFields count="1">
    <field x="9"/>
  </colFields>
  <colItems count="8">
    <i>
      <x v="1"/>
    </i>
    <i>
      <x v="2"/>
    </i>
    <i>
      <x v="3"/>
    </i>
    <i>
      <x v="4"/>
    </i>
    <i>
      <x v="5"/>
    </i>
    <i>
      <x v="7"/>
    </i>
    <i>
      <x v="8"/>
    </i>
    <i t="grand">
      <x/>
    </i>
  </colItems>
  <dataFields count="1">
    <dataField name="Sum of Revenue (=Qty×Price)" fld="7" baseField="0" baseItem="0" numFmtId="3"/>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57B871-1354-4152-960C-31EC346C52A5}" name="PivotTable4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B29:C37" firstHeaderRow="1" firstDataRow="1" firstDataCol="1"/>
  <pivotFields count="12">
    <pivotField showAll="0"/>
    <pivotField showAll="0"/>
    <pivotField showAll="0"/>
    <pivotField numFmtId="17" showAll="0">
      <items count="8">
        <item x="0"/>
        <item x="1"/>
        <item x="2"/>
        <item x="3"/>
        <item x="4"/>
        <item x="5"/>
        <item x="6"/>
        <item t="default"/>
      </items>
    </pivotField>
    <pivotField showAll="0"/>
    <pivotField showAll="0"/>
    <pivotField showAll="0"/>
    <pivotField dataField="1" numFmtId="3" showAll="0"/>
    <pivotField showAll="0"/>
    <pivotField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11"/>
  </rowFields>
  <rowItems count="8">
    <i>
      <x v="1"/>
    </i>
    <i>
      <x v="2"/>
    </i>
    <i>
      <x v="3"/>
    </i>
    <i>
      <x v="4"/>
    </i>
    <i>
      <x v="5"/>
    </i>
    <i>
      <x v="7"/>
    </i>
    <i>
      <x v="8"/>
    </i>
    <i t="grand">
      <x/>
    </i>
  </rowItems>
  <colItems count="1">
    <i/>
  </colItems>
  <dataFields count="1">
    <dataField name="Sum of Revenue (=Qty×Price)" fld="7" baseField="0" baseItem="0" numFmtId="3"/>
  </dataFields>
  <chartFormats count="1">
    <chartFormat chart="12"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18732D-3A71-499E-B69B-B7C6C99C7D7C}" name="PivotTable3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I26:J29" firstHeaderRow="1" firstDataRow="1" firstDataCol="1"/>
  <pivotFields count="12">
    <pivotField showAll="0"/>
    <pivotField showAll="0"/>
    <pivotField showAll="0"/>
    <pivotField numFmtId="17" showAll="0">
      <items count="8">
        <item x="0"/>
        <item x="1"/>
        <item x="2"/>
        <item x="3"/>
        <item x="4"/>
        <item x="5"/>
        <item x="6"/>
        <item t="default"/>
      </items>
    </pivotField>
    <pivotField axis="axisRow" showAll="0">
      <items count="3">
        <item x="0"/>
        <item x="1"/>
        <item t="default"/>
      </items>
    </pivotField>
    <pivotField showAll="0"/>
    <pivotField showAll="0"/>
    <pivotField dataField="1" numFmtId="3"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Items count="1">
    <i/>
  </colItems>
  <dataFields count="1">
    <dataField name="Sum of Revenue (=Qty×Price)" fld="7" baseField="0" baseItem="0" numFmtId="3"/>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92D90A1-1F6E-45DE-90DD-7EF002E34AB4}" name="PivotTable3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F17:G24" firstHeaderRow="1" firstDataRow="1" firstDataCol="1" rowPageCount="1" colPageCount="1"/>
  <pivotFields count="12">
    <pivotField showAll="0"/>
    <pivotField showAll="0"/>
    <pivotField axis="axisRow" showAll="0" sortType="descending">
      <items count="11">
        <item x="3"/>
        <item x="8"/>
        <item x="1"/>
        <item x="4"/>
        <item x="7"/>
        <item x="6"/>
        <item x="2"/>
        <item x="9"/>
        <item x="5"/>
        <item x="0"/>
        <item t="default"/>
      </items>
      <autoSortScope>
        <pivotArea dataOnly="0" outline="0" fieldPosition="0">
          <references count="1">
            <reference field="4294967294" count="1" selected="0">
              <x v="0"/>
            </reference>
          </references>
        </pivotArea>
      </autoSortScope>
    </pivotField>
    <pivotField numFmtId="17" showAll="0">
      <items count="8">
        <item x="0"/>
        <item x="1"/>
        <item x="2"/>
        <item x="3"/>
        <item x="4"/>
        <item x="5"/>
        <item x="6"/>
        <item t="default"/>
      </items>
    </pivotField>
    <pivotField showAll="0"/>
    <pivotField showAll="0"/>
    <pivotField showAll="0"/>
    <pivotField axis="axisPage" dataField="1" numFmtId="3" multipleItemSelectionAllowed="1" showAll="0">
      <items count="10">
        <item h="1" x="4"/>
        <item h="1" x="2"/>
        <item h="1" x="0"/>
        <item h="1" x="8"/>
        <item x="1"/>
        <item x="6"/>
        <item x="3"/>
        <item x="5"/>
        <item x="7"/>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v="4"/>
    </i>
    <i>
      <x v="8"/>
    </i>
    <i>
      <x/>
    </i>
    <i>
      <x v="5"/>
    </i>
    <i>
      <x v="1"/>
    </i>
    <i>
      <x v="2"/>
    </i>
    <i t="grand">
      <x/>
    </i>
  </rowItems>
  <colItems count="1">
    <i/>
  </colItems>
  <pageFields count="1">
    <pageField fld="7" hier="-1"/>
  </pageFields>
  <dataFields count="1">
    <dataField name="Sum of Revenue (=Qty×Price)" fld="7" baseField="0" baseItem="0" numFmtId="3"/>
  </dataField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1">
    <chartFormat chart="19"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52DBC07-4D3C-486E-B522-6AC269431E62}" name="PivotTable5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B27:C38" firstHeaderRow="1" firstDataRow="1" firstDataCol="1"/>
  <pivotFields count="14">
    <pivotField showAll="0"/>
    <pivotField showAll="0"/>
    <pivotField axis="axisRow" showAll="0" sortType="descending">
      <items count="11">
        <item x="3"/>
        <item x="8"/>
        <item x="1"/>
        <item x="4"/>
        <item x="7"/>
        <item x="6"/>
        <item x="2"/>
        <item x="9"/>
        <item x="5"/>
        <item x="0"/>
        <item t="default"/>
      </items>
      <autoSortScope>
        <pivotArea dataOnly="0" outline="0" fieldPosition="0">
          <references count="1">
            <reference field="4294967294" count="1" selected="0">
              <x v="0"/>
            </reference>
          </references>
        </pivotArea>
      </autoSortScope>
    </pivotField>
    <pivotField numFmtId="17" showAll="0">
      <items count="8">
        <item x="0"/>
        <item x="1"/>
        <item x="2"/>
        <item x="3"/>
        <item x="4"/>
        <item x="5"/>
        <item x="6"/>
        <item t="default"/>
      </items>
    </pivotField>
    <pivotField showAll="0"/>
    <pivotField showAll="0"/>
    <pivotField showAll="0"/>
    <pivotField dataField="1" numFmtId="3"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11">
    <i>
      <x v="4"/>
    </i>
    <i>
      <x v="8"/>
    </i>
    <i>
      <x/>
    </i>
    <i>
      <x v="5"/>
    </i>
    <i>
      <x v="2"/>
    </i>
    <i>
      <x v="1"/>
    </i>
    <i>
      <x v="7"/>
    </i>
    <i>
      <x v="9"/>
    </i>
    <i>
      <x v="6"/>
    </i>
    <i>
      <x v="3"/>
    </i>
    <i t="grand">
      <x/>
    </i>
  </rowItems>
  <colItems count="1">
    <i/>
  </colItems>
  <dataFields count="1">
    <dataField name="Sum of Revenue (=Qty×Price)" fld="7" baseField="0" baseItem="0" numFmtId="3"/>
  </dataFields>
  <chartFormats count="1">
    <chartFormat chart="26"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FAA0BA9-3569-4B6B-9910-84D9A4C90E60}" name="PivotTable4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14:G18" firstHeaderRow="1" firstDataRow="2" firstDataCol="1"/>
  <pivotFields count="14">
    <pivotField showAll="0"/>
    <pivotField showAll="0"/>
    <pivotField showAll="0"/>
    <pivotField numFmtId="17" showAll="0">
      <items count="8">
        <item x="0"/>
        <item x="1"/>
        <item x="2"/>
        <item x="3"/>
        <item x="4"/>
        <item x="5"/>
        <item x="6"/>
        <item t="default"/>
      </items>
    </pivotField>
    <pivotField axis="axisRow" showAll="0">
      <items count="3">
        <item x="0"/>
        <item x="1"/>
        <item t="default"/>
      </items>
    </pivotField>
    <pivotField showAll="0"/>
    <pivotField showAll="0"/>
    <pivotField dataField="1" numFmtId="3" showAll="0"/>
    <pivotField showAll="0"/>
    <pivotField showAll="0"/>
    <pivotField axis="axisCol" showAll="0">
      <items count="5">
        <item x="3"/>
        <item x="2"/>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3">
    <i>
      <x/>
    </i>
    <i>
      <x v="1"/>
    </i>
    <i t="grand">
      <x/>
    </i>
  </rowItems>
  <colFields count="1">
    <field x="10"/>
  </colFields>
  <colItems count="5">
    <i>
      <x/>
    </i>
    <i>
      <x v="1"/>
    </i>
    <i>
      <x v="2"/>
    </i>
    <i>
      <x v="3"/>
    </i>
    <i t="grand">
      <x/>
    </i>
  </colItems>
  <dataFields count="1">
    <dataField name="Sum of Revenue (=Qty×Price)" fld="7" baseField="0" baseItem="0" numFmtId="3"/>
  </dataFields>
  <chartFormats count="12">
    <chartFormat chart="9" format="0" series="1">
      <pivotArea type="data" outline="0" fieldPosition="0">
        <references count="2">
          <reference field="4294967294" count="1" selected="0">
            <x v="0"/>
          </reference>
          <reference field="10" count="1" selected="0">
            <x v="0"/>
          </reference>
        </references>
      </pivotArea>
    </chartFormat>
    <chartFormat chart="9" format="1" series="1">
      <pivotArea type="data" outline="0" fieldPosition="0">
        <references count="2">
          <reference field="4294967294" count="1" selected="0">
            <x v="0"/>
          </reference>
          <reference field="10" count="1" selected="0">
            <x v="1"/>
          </reference>
        </references>
      </pivotArea>
    </chartFormat>
    <chartFormat chart="9" format="2" series="1">
      <pivotArea type="data" outline="0" fieldPosition="0">
        <references count="2">
          <reference field="4294967294" count="1" selected="0">
            <x v="0"/>
          </reference>
          <reference field="10" count="1" selected="0">
            <x v="2"/>
          </reference>
        </references>
      </pivotArea>
    </chartFormat>
    <chartFormat chart="9" format="3" series="1">
      <pivotArea type="data" outline="0" fieldPosition="0">
        <references count="2">
          <reference field="4294967294" count="1" selected="0">
            <x v="0"/>
          </reference>
          <reference field="10" count="1" selected="0">
            <x v="3"/>
          </reference>
        </references>
      </pivotArea>
    </chartFormat>
    <chartFormat chart="9" format="4">
      <pivotArea type="data" outline="0" fieldPosition="0">
        <references count="3">
          <reference field="4294967294" count="1" selected="0">
            <x v="0"/>
          </reference>
          <reference field="4" count="1" selected="0">
            <x v="0"/>
          </reference>
          <reference field="10" count="1" selected="0">
            <x v="0"/>
          </reference>
        </references>
      </pivotArea>
    </chartFormat>
    <chartFormat chart="9" format="5">
      <pivotArea type="data" outline="0" fieldPosition="0">
        <references count="3">
          <reference field="4294967294" count="1" selected="0">
            <x v="0"/>
          </reference>
          <reference field="4" count="1" selected="0">
            <x v="1"/>
          </reference>
          <reference field="10" count="1" selected="0">
            <x v="0"/>
          </reference>
        </references>
      </pivotArea>
    </chartFormat>
    <chartFormat chart="9" format="6">
      <pivotArea type="data" outline="0" fieldPosition="0">
        <references count="3">
          <reference field="4294967294" count="1" selected="0">
            <x v="0"/>
          </reference>
          <reference field="4" count="1" selected="0">
            <x v="0"/>
          </reference>
          <reference field="10" count="1" selected="0">
            <x v="1"/>
          </reference>
        </references>
      </pivotArea>
    </chartFormat>
    <chartFormat chart="9" format="7">
      <pivotArea type="data" outline="0" fieldPosition="0">
        <references count="3">
          <reference field="4294967294" count="1" selected="0">
            <x v="0"/>
          </reference>
          <reference field="4" count="1" selected="0">
            <x v="1"/>
          </reference>
          <reference field="10" count="1" selected="0">
            <x v="1"/>
          </reference>
        </references>
      </pivotArea>
    </chartFormat>
    <chartFormat chart="9" format="8">
      <pivotArea type="data" outline="0" fieldPosition="0">
        <references count="3">
          <reference field="4294967294" count="1" selected="0">
            <x v="0"/>
          </reference>
          <reference field="4" count="1" selected="0">
            <x v="0"/>
          </reference>
          <reference field="10" count="1" selected="0">
            <x v="2"/>
          </reference>
        </references>
      </pivotArea>
    </chartFormat>
    <chartFormat chart="9" format="9">
      <pivotArea type="data" outline="0" fieldPosition="0">
        <references count="3">
          <reference field="4294967294" count="1" selected="0">
            <x v="0"/>
          </reference>
          <reference field="4" count="1" selected="0">
            <x v="1"/>
          </reference>
          <reference field="10" count="1" selected="0">
            <x v="2"/>
          </reference>
        </references>
      </pivotArea>
    </chartFormat>
    <chartFormat chart="9" format="10">
      <pivotArea type="data" outline="0" fieldPosition="0">
        <references count="3">
          <reference field="4294967294" count="1" selected="0">
            <x v="0"/>
          </reference>
          <reference field="4" count="1" selected="0">
            <x v="0"/>
          </reference>
          <reference field="10" count="1" selected="0">
            <x v="3"/>
          </reference>
        </references>
      </pivotArea>
    </chartFormat>
    <chartFormat chart="9" format="11">
      <pivotArea type="data" outline="0" fieldPosition="0">
        <references count="3">
          <reference field="4294967294" count="1" selected="0">
            <x v="0"/>
          </reference>
          <reference field="4" count="1" selected="0">
            <x v="1"/>
          </reference>
          <reference field="10"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A850FD6-288A-4B30-9661-A9C1A8D2D056}" name="PivotTable5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B44:E53" firstHeaderRow="1" firstDataRow="2" firstDataCol="1"/>
  <pivotFields count="14">
    <pivotField showAll="0"/>
    <pivotField showAll="0"/>
    <pivotField showAll="0"/>
    <pivotField numFmtId="17" showAll="0">
      <items count="8">
        <item x="0"/>
        <item x="1"/>
        <item x="2"/>
        <item x="3"/>
        <item x="4"/>
        <item x="5"/>
        <item x="6"/>
        <item t="default"/>
      </items>
    </pivotField>
    <pivotField axis="axisCol" showAll="0">
      <items count="3">
        <item x="0"/>
        <item x="1"/>
        <item t="default"/>
      </items>
    </pivotField>
    <pivotField showAll="0"/>
    <pivotField showAll="0"/>
    <pivotField dataField="1" numFmtId="3"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3"/>
  </rowFields>
  <rowItems count="8">
    <i>
      <x v="1"/>
    </i>
    <i>
      <x v="2"/>
    </i>
    <i>
      <x v="3"/>
    </i>
    <i>
      <x v="4"/>
    </i>
    <i>
      <x v="5"/>
    </i>
    <i>
      <x v="7"/>
    </i>
    <i>
      <x v="8"/>
    </i>
    <i t="grand">
      <x/>
    </i>
  </rowItems>
  <colFields count="1">
    <field x="4"/>
  </colFields>
  <colItems count="3">
    <i>
      <x/>
    </i>
    <i>
      <x v="1"/>
    </i>
    <i t="grand">
      <x/>
    </i>
  </colItems>
  <dataFields count="1">
    <dataField name="Sum of Revenue (=Qty×Price)" fld="7" baseField="0" baseItem="0" numFmtId="3"/>
  </dataFields>
  <chartFormats count="2">
    <chartFormat chart="30" format="0" series="1">
      <pivotArea type="data" outline="0" fieldPosition="0">
        <references count="2">
          <reference field="4294967294" count="1" selected="0">
            <x v="0"/>
          </reference>
          <reference field="4" count="1" selected="0">
            <x v="0"/>
          </reference>
        </references>
      </pivotArea>
    </chartFormat>
    <chartFormat chart="30" format="1" series="1">
      <pivotArea type="data" outline="0" fieldPosition="0">
        <references count="2">
          <reference field="4294967294" count="1" selected="0">
            <x v="0"/>
          </reference>
          <reference field="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DE21D96-55CA-4412-9093-C1075D47DF43}" sourceName="Category     ">
  <pivotTables>
    <pivotTable tabId="8" name="PivotTable21"/>
  </pivotTables>
  <data>
    <tabular pivotCacheId="585193945">
      <items count="4">
        <i x="1" s="1"/>
        <i x="0" s="1"/>
        <i x="2" s="1"/>
        <i x="3"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1" xr10:uid="{4269F77E-10B8-49B6-A3B8-82F260360ECA}" sourceName="Revenue (₹)">
  <pivotTables>
    <pivotTable tabId="19" name="PivotTable2"/>
    <pivotTable tabId="23" name="PivotTable6"/>
  </pivotTables>
  <data>
    <tabular pivotCacheId="1057657558">
      <items count="8">
        <i x="4" s="1"/>
        <i x="1" s="1"/>
        <i x="6" s="1"/>
        <i x="2" s="1"/>
        <i x="0" s="1"/>
        <i x="3" s="1"/>
        <i x="5" s="1"/>
        <i x="7"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7945D4EF-94BB-4155-84E7-5212B1F4D8F0}" sourceName="Customer Name">
  <pivotTables>
    <pivotTable tabId="19" name="PivotTable3"/>
    <pivotTable tabId="23" name="PivotTable8"/>
  </pivotTables>
  <data>
    <tabular pivotCacheId="1057657558">
      <items count="5">
        <i x="2" s="1"/>
        <i x="1" s="1"/>
        <i x="0" s="1"/>
        <i x="4" s="1"/>
        <i x="3"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2" xr10:uid="{3F083BAA-53E5-42D3-BBEF-0D1653A0F20A}" sourceName="Revenue (₹)">
  <pivotTables>
    <pivotTable tabId="19" name="PivotTable3"/>
    <pivotTable tabId="23" name="PivotTable8"/>
  </pivotTables>
  <data>
    <tabular pivotCacheId="1057657558">
      <items count="8">
        <i x="4" s="1"/>
        <i x="1" s="1"/>
        <i x="6" s="1"/>
        <i x="2" s="1"/>
        <i x="0" s="1"/>
        <i x="3" s="1"/>
        <i x="5"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an_2025" xr10:uid="{82A61781-31B3-48F9-9948-FCD1A3B930D2}" sourceName=" Jan 2025   ">
  <pivotTables>
    <pivotTable tabId="8" name="PivotTable21"/>
  </pivotTables>
  <data>
    <tabular pivotCacheId="585193945">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eb_25" xr10:uid="{762DE638-A0A1-4246-BFE1-FF66F6465FAD}" sourceName="Feb-25">
  <pivotTables>
    <pivotTable tabId="8" name="PivotTable21"/>
  </pivotTables>
  <data>
    <tabular pivotCacheId="585193945">
      <items count="4">
        <i x="2" s="1"/>
        <i x="1" s="1"/>
        <i x="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_2025" xr10:uid="{B77F48B2-A27B-4039-94A7-A1A4D1AB5FF7}" sourceName="  Mar 2025   ">
  <pivotTables>
    <pivotTable tabId="8" name="PivotTable21"/>
  </pivotTables>
  <data>
    <tabular pivotCacheId="585193945">
      <items count="4">
        <i x="2" s="1"/>
        <i x="1" s="1"/>
        <i x="0"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nd_Total" xr10:uid="{1B8BC25F-7003-4039-9D08-160C948152E1}" sourceName=" Grand Total">
  <pivotTables>
    <pivotTable tabId="8" name="PivotTable21"/>
  </pivotTables>
  <data>
    <tabular pivotCacheId="585193945">
      <items count="4">
        <i x="2" s="1"/>
        <i x="1" s="1"/>
        <i x="0"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1310B83B-CDED-4E62-80AC-1064F8EE533A}" sourceName="Category">
  <pivotTables>
    <pivotTable tabId="13" name="PivotTable35"/>
  </pivotTables>
  <data>
    <tabular pivotCacheId="876373703">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DD9E261A-7234-4D97-B756-AE7C149A4F4C}" sourceName="Revenue (₹)">
  <pivotTables>
    <pivotTable tabId="19" name="PivotTable1"/>
    <pivotTable tabId="23" name="PivotTable5"/>
  </pivotTables>
  <data>
    <tabular pivotCacheId="1057657558">
      <items count="8">
        <i x="4" s="1"/>
        <i x="1" s="1"/>
        <i x="6" s="1"/>
        <i x="2" s="1"/>
        <i x="0" s="1"/>
        <i x="3" s="1"/>
        <i x="5" s="1"/>
        <i x="7"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Year" xr10:uid="{A958EE13-8571-4006-A2E8-804E1265A6B2}" sourceName="Month-Year">
  <pivotTables>
    <pivotTable tabId="19" name="PivotTable1"/>
    <pivotTable tabId="23" name="PivotTable5"/>
  </pivotTables>
  <data>
    <tabular pivotCacheId="1057657558">
      <items count="3">
        <i x="1" s="1"/>
        <i x="0" s="1"/>
        <i x="2"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93DEA209-FD88-4B02-B91C-FA3EA91FCE60}" sourceName="Category">
  <pivotTables>
    <pivotTable tabId="19" name="PivotTable2"/>
    <pivotTable tabId="23" name="PivotTable6"/>
  </pivotTables>
  <data>
    <tabular pivotCacheId="105765755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 xr10:uid="{9FED7AE3-74BD-419D-8820-C8060CF7CA36}" cache="Slicer_Category" caption="Category     " rowHeight="257175"/>
  <slicer name=" Jan 2025   " xr10:uid="{DC573444-1320-4CDB-8E13-16F3AF5D2F97}" cache="Slicer_Jan_2025" caption=" Jan 2025   " rowHeight="257175"/>
  <slicer name="Feb-25" xr10:uid="{0F8A3DCB-B752-4E81-9D53-CC1D170A2657}" cache="Slicer_Feb_25" caption="Feb-25" rowHeight="257175"/>
  <slicer name="  Mar 2025   " xr10:uid="{955FBFA7-FB0D-49E9-9E93-465CE03850A6}" cache="Slicer_Mar_2025" caption="  Mar 2025   " rowHeight="257175"/>
  <slicer name=" Grand Total" xr10:uid="{F65280C9-D9D5-48F3-B0B2-B45D1985990B}" cache="Slicer_Grand_Total" caption=" Grand Total"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3AB9D43C-4469-4E9A-A136-6BF4A1EFD876}" cache="Slicer_Category1" caption="Category"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enue (₹)" xr10:uid="{4BEBE8FE-E322-4E5C-89B7-C9894444FA18}" cache="Slicer_Revenue" caption="Revenue (₹)" rowHeight="257175"/>
  <slicer name="Month-Year" xr10:uid="{52FB53F4-E188-4306-9F25-90610AF8C699}" cache="Slicer_Month_Year" caption="Month-Year" rowHeight="257175"/>
  <slicer name="Category 1" xr10:uid="{6C7D8EFF-095A-47B5-A03D-1289FD99784D}" cache="Slicer_Category2" caption="Category" rowHeight="257175"/>
  <slicer name="Revenue (₹) 1" xr10:uid="{22696F35-6440-4EB2-82F1-66A48CE80D64}" cache="Slicer_Revenue1" caption="Revenue (₹)" rowHeight="257175"/>
  <slicer name="Customer Name" xr10:uid="{E714C0B1-6D81-49EB-ABB4-41897607312C}" cache="Slicer_Customer_Name" caption="Customer Name" rowHeight="257175"/>
  <slicer name="Revenue (₹) 2" xr10:uid="{35828711-BC36-4C9E-B7CC-EE0F28A252C8}" cache="Slicer_Revenue2" caption="Revenue (₹)" rowHeight="25717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venue (₹) 3" xr10:uid="{AF63976A-3AB5-40B5-B7F5-A9D572580B41}" cache="Slicer_Revenue" caption="Revenue (₹)" style="SlicerStyleLight5" rowHeight="257175"/>
  <slicer name="Month-Year 1" xr10:uid="{CBC50D0D-20F6-4966-B6E6-717AB46804C9}" cache="Slicer_Month_Year" caption="Month-Year" style="SlicerStyleLight5" rowHeight="257175"/>
  <slicer name="Category 2" xr10:uid="{23FC6389-61DF-40CE-9EAC-D207B9F297DB}" cache="Slicer_Category2" caption="Category" style="SlicerStyleLight5" rowHeight="257175"/>
  <slicer name="Revenue (₹) 4" xr10:uid="{1A338705-BC09-4CB6-AF4B-8940AB06B635}" cache="Slicer_Revenue1" caption="Revenue (₹)" style="SlicerStyleLight5" rowHeight="257175"/>
  <slicer name="Customer Name 1" xr10:uid="{9199674E-F9C0-4140-AFE6-3FC3B8B1CD31}" cache="Slicer_Customer_Name" caption="Customer Name" style="SlicerStyleLight5" rowHeight="257175"/>
  <slicer name="Revenue (₹) 5" xr10:uid="{C58C44A3-680A-4283-A841-51F83F996F2F}" cache="Slicer_Revenue2" caption="Revenue (₹)" style="SlicerStyleLight5"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5.xml"/><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microsoft.com/office/2007/relationships/slicer" Target="../slicers/slicer4.xml"/><Relationship Id="rId4"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microsoft.com/office/2007/relationships/slicer" Target="../slicers/slicer3.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
  <sheetViews>
    <sheetView workbookViewId="0">
      <selection activeCell="E23" sqref="E23"/>
    </sheetView>
  </sheetViews>
  <sheetFormatPr defaultRowHeight="15"/>
  <cols>
    <col min="1" max="1" width="11.42578125" bestFit="1" customWidth="1"/>
    <col min="2" max="2" width="13.28515625" customWidth="1"/>
    <col min="3" max="3" width="11.42578125" bestFit="1" customWidth="1"/>
    <col min="4" max="4" width="12.85546875" bestFit="1" customWidth="1"/>
    <col min="5" max="5" width="11" bestFit="1" customWidth="1"/>
    <col min="6" max="6" width="27.85546875" bestFit="1" customWidth="1"/>
    <col min="7" max="7" width="23.42578125" customWidth="1"/>
    <col min="8" max="8" width="10.42578125" bestFit="1" customWidth="1"/>
    <col min="9" max="9" width="10.7109375" bestFit="1" customWidth="1"/>
  </cols>
  <sheetData>
    <row r="1" spans="1:12" ht="22.5" customHeight="1">
      <c r="A1" s="2" t="s">
        <v>0</v>
      </c>
      <c r="B1" s="2" t="s">
        <v>1</v>
      </c>
      <c r="C1" s="2" t="s">
        <v>2</v>
      </c>
      <c r="D1" s="2" t="s">
        <v>3</v>
      </c>
      <c r="E1" s="2" t="s">
        <v>4</v>
      </c>
      <c r="F1" s="2" t="s">
        <v>5</v>
      </c>
      <c r="G1" s="2" t="s">
        <v>6</v>
      </c>
      <c r="H1" s="2" t="s">
        <v>7</v>
      </c>
      <c r="I1" s="17"/>
    </row>
    <row r="2" spans="1:12" ht="18" customHeight="1">
      <c r="A2" s="3">
        <v>107</v>
      </c>
      <c r="B2" s="3" t="s">
        <v>8</v>
      </c>
      <c r="C2" s="3" t="s">
        <v>9</v>
      </c>
      <c r="D2" s="3" t="s">
        <v>10</v>
      </c>
      <c r="E2" s="3">
        <v>25</v>
      </c>
      <c r="F2" s="3">
        <v>500</v>
      </c>
      <c r="G2" s="4">
        <v>12500</v>
      </c>
      <c r="H2" s="9" t="s">
        <v>11</v>
      </c>
      <c r="I2" s="19"/>
    </row>
    <row r="3" spans="1:12">
      <c r="A3" s="3">
        <v>105</v>
      </c>
      <c r="B3" s="3" t="s">
        <v>12</v>
      </c>
      <c r="C3" s="3" t="s">
        <v>13</v>
      </c>
      <c r="D3" s="3" t="s">
        <v>10</v>
      </c>
      <c r="E3" s="3">
        <v>15</v>
      </c>
      <c r="F3" s="4">
        <v>2000</v>
      </c>
      <c r="G3" s="4">
        <v>30000</v>
      </c>
      <c r="H3" s="3" t="s">
        <v>14</v>
      </c>
      <c r="I3" s="19"/>
    </row>
    <row r="4" spans="1:12">
      <c r="A4" s="3">
        <v>102</v>
      </c>
      <c r="B4" s="3" t="s">
        <v>15</v>
      </c>
      <c r="C4" s="3" t="s">
        <v>16</v>
      </c>
      <c r="D4" s="3" t="s">
        <v>10</v>
      </c>
      <c r="E4" s="3">
        <v>10</v>
      </c>
      <c r="F4" s="3">
        <v>800</v>
      </c>
      <c r="G4" s="4">
        <v>8000</v>
      </c>
      <c r="H4" s="9" t="s">
        <v>11</v>
      </c>
      <c r="I4" s="19"/>
    </row>
    <row r="5" spans="1:12">
      <c r="A5" s="3">
        <v>109</v>
      </c>
      <c r="B5" s="3" t="s">
        <v>17</v>
      </c>
      <c r="C5" s="3" t="s">
        <v>18</v>
      </c>
      <c r="D5" s="3" t="s">
        <v>19</v>
      </c>
      <c r="E5" s="3">
        <v>8</v>
      </c>
      <c r="F5" s="4">
        <v>7000</v>
      </c>
      <c r="G5" s="4">
        <v>56000</v>
      </c>
      <c r="H5" s="9" t="s">
        <v>11</v>
      </c>
      <c r="I5" s="19"/>
    </row>
    <row r="6" spans="1:12">
      <c r="A6" s="3">
        <v>103</v>
      </c>
      <c r="B6" s="3" t="s">
        <v>20</v>
      </c>
      <c r="C6" s="3" t="s">
        <v>21</v>
      </c>
      <c r="D6" s="3" t="s">
        <v>10</v>
      </c>
      <c r="E6" s="3">
        <v>6</v>
      </c>
      <c r="F6" s="4">
        <v>1200</v>
      </c>
      <c r="G6" s="4">
        <v>7200</v>
      </c>
      <c r="H6" s="3" t="s">
        <v>14</v>
      </c>
      <c r="I6" s="19"/>
    </row>
    <row r="7" spans="1:12">
      <c r="A7" s="3">
        <v>108</v>
      </c>
      <c r="B7" s="3" t="s">
        <v>22</v>
      </c>
      <c r="C7" s="3" t="s">
        <v>23</v>
      </c>
      <c r="D7" s="3" t="s">
        <v>10</v>
      </c>
      <c r="E7" s="3">
        <v>4</v>
      </c>
      <c r="F7" s="4">
        <v>20000</v>
      </c>
      <c r="G7" s="4">
        <v>80000</v>
      </c>
      <c r="H7" s="9" t="s">
        <v>11</v>
      </c>
      <c r="I7" s="19"/>
    </row>
    <row r="8" spans="1:12">
      <c r="A8" s="3">
        <v>104</v>
      </c>
      <c r="B8" s="3" t="s">
        <v>24</v>
      </c>
      <c r="C8" s="3" t="s">
        <v>25</v>
      </c>
      <c r="D8" s="3" t="s">
        <v>10</v>
      </c>
      <c r="E8" s="3">
        <v>3</v>
      </c>
      <c r="F8" s="4">
        <v>12000</v>
      </c>
      <c r="G8" s="4">
        <v>36000</v>
      </c>
      <c r="H8" s="3" t="s">
        <v>14</v>
      </c>
      <c r="I8" s="19"/>
    </row>
    <row r="9" spans="1:12">
      <c r="A9" s="3">
        <v>101</v>
      </c>
      <c r="B9" s="3" t="s">
        <v>26</v>
      </c>
      <c r="C9" s="3" t="s">
        <v>27</v>
      </c>
      <c r="D9" s="3" t="s">
        <v>10</v>
      </c>
      <c r="E9" s="3">
        <v>2</v>
      </c>
      <c r="F9" s="4">
        <v>55000</v>
      </c>
      <c r="G9" s="4">
        <v>110000</v>
      </c>
      <c r="H9" s="9" t="s">
        <v>11</v>
      </c>
      <c r="I9" s="19"/>
    </row>
    <row r="10" spans="1:12">
      <c r="A10" s="3">
        <v>110</v>
      </c>
      <c r="B10" s="3" t="s">
        <v>28</v>
      </c>
      <c r="C10" s="3" t="s">
        <v>29</v>
      </c>
      <c r="D10" s="3" t="s">
        <v>19</v>
      </c>
      <c r="E10" s="3">
        <v>2</v>
      </c>
      <c r="F10" s="4">
        <v>15000</v>
      </c>
      <c r="G10" s="4">
        <v>30000</v>
      </c>
      <c r="H10" s="9" t="s">
        <v>11</v>
      </c>
      <c r="I10" s="19"/>
    </row>
    <row r="11" spans="1:12">
      <c r="A11" s="3">
        <v>106</v>
      </c>
      <c r="B11" s="3" t="s">
        <v>30</v>
      </c>
      <c r="C11" s="3" t="s">
        <v>31</v>
      </c>
      <c r="D11" s="3" t="s">
        <v>10</v>
      </c>
      <c r="E11" s="3">
        <v>1</v>
      </c>
      <c r="F11" s="4">
        <v>18000</v>
      </c>
      <c r="G11" s="4">
        <v>18000</v>
      </c>
      <c r="H11" s="9" t="s">
        <v>11</v>
      </c>
      <c r="I11" s="19"/>
    </row>
    <row r="12" spans="1:12" ht="15.75">
      <c r="D12" s="1"/>
      <c r="E12" s="1"/>
      <c r="G12" s="6"/>
      <c r="H12" s="5"/>
    </row>
    <row r="13" spans="1:12">
      <c r="E13" t="s">
        <v>32</v>
      </c>
      <c r="G13" t="s">
        <v>33</v>
      </c>
      <c r="H13" t="s">
        <v>34</v>
      </c>
      <c r="I13" t="s">
        <v>35</v>
      </c>
      <c r="J13" t="s">
        <v>36</v>
      </c>
      <c r="K13" t="s">
        <v>37</v>
      </c>
      <c r="L13" t="s">
        <v>38</v>
      </c>
    </row>
    <row r="14" spans="1:12">
      <c r="E14" s="1">
        <f>SUM(G2:G11)</f>
        <v>387700</v>
      </c>
      <c r="G14" s="1">
        <f>AVERAGE(F2:F11)</f>
        <v>13150</v>
      </c>
      <c r="H14">
        <f>COUNTA(A2:A11)</f>
        <v>10</v>
      </c>
      <c r="I14" s="1">
        <f>MIN(F2:F11)</f>
        <v>500</v>
      </c>
      <c r="J14" s="1">
        <f>MAX(F2:F11)</f>
        <v>55000</v>
      </c>
      <c r="K14" s="1">
        <f>MIN(G2:G11)</f>
        <v>7200</v>
      </c>
      <c r="L14" s="1">
        <f>MAX(G2:G11)</f>
        <v>110000</v>
      </c>
    </row>
    <row r="20" spans="9:9">
      <c r="I20" t="s">
        <v>39</v>
      </c>
    </row>
  </sheetData>
  <autoFilter ref="A1:G11" xr:uid="{00000000-0001-0000-0000-000000000000}">
    <sortState xmlns:xlrd2="http://schemas.microsoft.com/office/spreadsheetml/2017/richdata2" ref="A2:G11">
      <sortCondition descending="1" ref="E1:E11"/>
    </sortState>
  </autoFilter>
  <sortState xmlns:xlrd2="http://schemas.microsoft.com/office/spreadsheetml/2017/richdata2" ref="A2:G11">
    <sortCondition descending="1" ref="C2:C11"/>
  </sortState>
  <conditionalFormatting sqref="E2:E11">
    <cfRule type="colorScale" priority="2">
      <colorScale>
        <cfvo type="min"/>
        <cfvo type="percentile" val="50"/>
        <cfvo type="max"/>
        <color rgb="FFF8696B"/>
        <color rgb="FFFFEB84"/>
        <color rgb="FF63BE7B"/>
      </colorScale>
    </cfRule>
  </conditionalFormatting>
  <conditionalFormatting sqref="F2:F11">
    <cfRule type="dataBar" priority="1">
      <dataBar>
        <cfvo type="min"/>
        <cfvo type="max"/>
        <color rgb="FFD6007B"/>
      </dataBar>
      <extLst>
        <ext xmlns:x14="http://schemas.microsoft.com/office/spreadsheetml/2009/9/main" uri="{B025F937-C7B1-47D3-B67F-A62EFF666E3E}">
          <x14:id>{4E108E04-3AC7-4876-A048-6D36F76BF29F}</x14:id>
        </ext>
      </extLst>
    </cfRule>
  </conditionalFormatting>
  <conditionalFormatting sqref="G2:G11">
    <cfRule type="cellIs" dxfId="6" priority="3" operator="greaterThan">
      <formula>5000</formula>
    </cfRule>
    <cfRule type="cellIs" dxfId="5" priority="5" operator="greaterThan">
      <formula>5000</formula>
    </cfRule>
  </conditionalFormatting>
  <conditionalFormatting sqref="R14">
    <cfRule type="cellIs" dxfId="4" priority="4" operator="greaterThan">
      <formula>5000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E108E04-3AC7-4876-A048-6D36F76BF29F}">
            <x14:dataBar minLength="0" maxLength="100" gradient="0">
              <x14:cfvo type="autoMin"/>
              <x14:cfvo type="autoMax"/>
              <x14:negativeFillColor rgb="FFFF0000"/>
              <x14:axisColor rgb="FF000000"/>
            </x14:dataBar>
          </x14:cfRule>
          <xm:sqref>F2:F11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764C2-832D-4A7B-AE34-9754089AADF0}">
  <dimension ref="B1:R67"/>
  <sheetViews>
    <sheetView tabSelected="1" workbookViewId="0">
      <selection activeCell="V7" sqref="V7"/>
    </sheetView>
  </sheetViews>
  <sheetFormatPr defaultRowHeight="15"/>
  <cols>
    <col min="2" max="2" width="14" bestFit="1" customWidth="1"/>
    <col min="3" max="3" width="18.85546875" bestFit="1" customWidth="1"/>
  </cols>
  <sheetData>
    <row r="1" spans="2:18">
      <c r="B1" s="27"/>
      <c r="C1" s="27"/>
      <c r="D1" s="27"/>
      <c r="E1" s="27"/>
      <c r="F1" s="27"/>
      <c r="G1" s="27"/>
      <c r="H1" s="27"/>
      <c r="I1" s="27"/>
      <c r="J1" s="27"/>
      <c r="K1" s="27"/>
      <c r="L1" s="27"/>
    </row>
    <row r="2" spans="2:18">
      <c r="B2" s="27"/>
      <c r="C2" s="27"/>
      <c r="D2" s="27"/>
      <c r="E2" s="27"/>
      <c r="F2" s="27"/>
      <c r="G2" s="27"/>
      <c r="H2" s="27"/>
      <c r="I2" s="27"/>
      <c r="J2" s="27"/>
      <c r="K2" s="27"/>
      <c r="L2" s="27"/>
    </row>
    <row r="3" spans="2:18" ht="24">
      <c r="B3" s="27"/>
      <c r="C3" s="27"/>
      <c r="D3" s="27"/>
      <c r="E3" s="27"/>
      <c r="F3" s="27"/>
      <c r="G3" s="37" t="s">
        <v>142</v>
      </c>
      <c r="H3" s="38"/>
      <c r="I3" s="38"/>
      <c r="J3" s="27"/>
      <c r="K3" s="27"/>
      <c r="L3" s="27"/>
    </row>
    <row r="4" spans="2:18">
      <c r="B4" s="27"/>
      <c r="C4" s="27"/>
      <c r="D4" s="27"/>
      <c r="E4" s="27"/>
      <c r="F4" s="27"/>
      <c r="G4" s="27"/>
      <c r="H4" s="27"/>
      <c r="I4" s="27"/>
      <c r="J4" s="27"/>
      <c r="K4" s="27"/>
      <c r="L4" s="27"/>
    </row>
    <row r="5" spans="2:18">
      <c r="B5" s="27"/>
      <c r="C5" s="27"/>
      <c r="D5" s="27"/>
      <c r="E5" s="27"/>
      <c r="F5" s="27"/>
      <c r="G5" s="27"/>
      <c r="H5" s="27"/>
      <c r="I5" s="27"/>
      <c r="J5" s="27"/>
      <c r="K5" s="27"/>
      <c r="L5" s="27"/>
    </row>
    <row r="6" spans="2:18">
      <c r="B6" s="28" t="s">
        <v>73</v>
      </c>
      <c r="C6" s="27" t="s">
        <v>138</v>
      </c>
      <c r="D6" s="27"/>
      <c r="E6" s="27"/>
      <c r="F6" s="27"/>
      <c r="G6" s="27"/>
      <c r="H6" s="27"/>
      <c r="I6" s="27"/>
      <c r="J6" s="27"/>
      <c r="K6" s="27"/>
      <c r="L6" s="27"/>
    </row>
    <row r="7" spans="2:18">
      <c r="B7" s="29" t="s">
        <v>135</v>
      </c>
      <c r="C7" s="30">
        <v>18500</v>
      </c>
      <c r="D7" s="27"/>
      <c r="E7" s="27"/>
      <c r="F7" s="27"/>
      <c r="G7" s="27"/>
      <c r="H7" s="27"/>
      <c r="I7" s="27"/>
      <c r="J7" s="27"/>
      <c r="K7" s="27"/>
      <c r="L7" s="27"/>
    </row>
    <row r="8" spans="2:18">
      <c r="B8" s="29" t="s">
        <v>136</v>
      </c>
      <c r="C8" s="30">
        <v>24500</v>
      </c>
      <c r="D8" s="27"/>
      <c r="E8" s="27"/>
      <c r="F8" s="27"/>
      <c r="G8" s="27"/>
      <c r="H8" s="27"/>
      <c r="I8" s="27"/>
      <c r="J8" s="27"/>
      <c r="K8" s="27"/>
      <c r="L8" s="27"/>
    </row>
    <row r="9" spans="2:18">
      <c r="B9" s="29" t="s">
        <v>137</v>
      </c>
      <c r="C9" s="30">
        <v>45600</v>
      </c>
      <c r="D9" s="27"/>
      <c r="E9" s="27"/>
      <c r="F9" s="27"/>
      <c r="G9" s="27"/>
      <c r="H9" s="27"/>
      <c r="I9" s="27"/>
      <c r="J9" s="27"/>
      <c r="K9" s="27"/>
      <c r="L9" s="27"/>
      <c r="R9" s="35"/>
    </row>
    <row r="10" spans="2:18">
      <c r="B10" s="29" t="s">
        <v>74</v>
      </c>
      <c r="C10" s="30">
        <v>88600</v>
      </c>
      <c r="D10" s="27"/>
      <c r="E10" s="27"/>
      <c r="F10" s="27"/>
      <c r="G10" s="27"/>
      <c r="H10" s="27"/>
      <c r="I10" s="27"/>
      <c r="J10" s="27"/>
      <c r="K10" s="27"/>
      <c r="L10" s="27"/>
    </row>
    <row r="11" spans="2:18">
      <c r="B11" s="27"/>
      <c r="C11" s="27"/>
      <c r="D11" s="27"/>
      <c r="E11" s="27"/>
      <c r="F11" s="27"/>
      <c r="G11" s="27"/>
      <c r="H11" s="27"/>
      <c r="I11" s="27"/>
      <c r="J11" s="27"/>
      <c r="K11" s="27"/>
      <c r="L11" s="27"/>
    </row>
    <row r="12" spans="2:18">
      <c r="B12" s="27"/>
      <c r="C12" s="27"/>
      <c r="D12" s="27"/>
      <c r="E12" s="27"/>
      <c r="F12" s="27"/>
      <c r="G12" s="27"/>
      <c r="H12" s="27"/>
      <c r="I12" s="27"/>
      <c r="J12" s="27"/>
      <c r="K12" s="27"/>
      <c r="L12" s="27"/>
    </row>
    <row r="13" spans="2:18">
      <c r="B13" s="27"/>
      <c r="C13" s="27"/>
      <c r="D13" s="27"/>
      <c r="E13" s="27"/>
      <c r="F13" s="27"/>
      <c r="G13" s="27"/>
      <c r="H13" s="27"/>
      <c r="I13" s="27"/>
      <c r="J13" s="27"/>
      <c r="K13" s="27"/>
      <c r="L13" s="27"/>
    </row>
    <row r="14" spans="2:18">
      <c r="B14" s="27"/>
      <c r="C14" s="27"/>
      <c r="D14" s="27"/>
      <c r="E14" s="27"/>
      <c r="F14" s="27"/>
      <c r="G14" s="27"/>
      <c r="H14" s="27"/>
      <c r="I14" s="27"/>
      <c r="J14" s="27"/>
      <c r="K14" s="27"/>
      <c r="L14" s="27"/>
    </row>
    <row r="15" spans="2:18">
      <c r="B15" s="27"/>
      <c r="C15" s="27"/>
      <c r="D15" s="27"/>
      <c r="E15" s="27"/>
      <c r="F15" s="27"/>
      <c r="G15" s="27"/>
      <c r="H15" s="27"/>
      <c r="I15" s="27"/>
      <c r="J15" s="27"/>
      <c r="K15" s="27"/>
      <c r="L15" s="27"/>
    </row>
    <row r="16" spans="2:18">
      <c r="B16" s="27"/>
      <c r="C16" s="27"/>
      <c r="D16" s="27"/>
      <c r="E16" s="27"/>
      <c r="F16" s="27"/>
      <c r="G16" s="27"/>
      <c r="H16" s="27"/>
      <c r="I16" s="27"/>
      <c r="J16" s="27"/>
      <c r="K16" s="27"/>
      <c r="L16" s="27"/>
    </row>
    <row r="17" spans="2:12">
      <c r="B17" s="27"/>
      <c r="C17" s="27"/>
      <c r="D17" s="27"/>
      <c r="E17" s="27"/>
      <c r="F17" s="27"/>
      <c r="G17" s="27"/>
      <c r="H17" s="27"/>
      <c r="I17" s="27"/>
      <c r="J17" s="27"/>
      <c r="K17" s="27"/>
      <c r="L17" s="27"/>
    </row>
    <row r="18" spans="2:12">
      <c r="B18" s="27"/>
      <c r="C18" s="27"/>
      <c r="D18" s="27"/>
      <c r="E18" s="27"/>
      <c r="F18" s="27"/>
      <c r="G18" s="27"/>
      <c r="H18" s="27"/>
      <c r="I18" s="27"/>
      <c r="J18" s="27"/>
      <c r="K18" s="27"/>
      <c r="L18" s="27"/>
    </row>
    <row r="19" spans="2:12">
      <c r="B19" s="27"/>
      <c r="C19" s="27"/>
      <c r="D19" s="27"/>
      <c r="E19" s="27"/>
      <c r="F19" s="27"/>
      <c r="G19" s="27"/>
      <c r="H19" s="27"/>
      <c r="I19" s="27"/>
      <c r="J19" s="27"/>
      <c r="K19" s="27"/>
      <c r="L19" s="27"/>
    </row>
    <row r="20" spans="2:12">
      <c r="B20" s="27"/>
      <c r="C20" s="27"/>
      <c r="D20" s="27"/>
      <c r="E20" s="27"/>
      <c r="F20" s="27"/>
      <c r="G20" s="27"/>
      <c r="H20" s="27"/>
      <c r="I20" s="27"/>
      <c r="J20" s="27"/>
      <c r="K20" s="27"/>
      <c r="L20" s="27"/>
    </row>
    <row r="21" spans="2:12">
      <c r="B21" s="27"/>
      <c r="C21" s="27"/>
      <c r="D21" s="27"/>
      <c r="E21" s="27"/>
      <c r="F21" s="27"/>
      <c r="G21" s="27"/>
      <c r="H21" s="27"/>
      <c r="I21" s="27"/>
      <c r="J21" s="27"/>
      <c r="K21" s="27"/>
      <c r="L21" s="27"/>
    </row>
    <row r="22" spans="2:12">
      <c r="B22" s="27"/>
      <c r="C22" s="27"/>
      <c r="D22" s="27"/>
      <c r="E22" s="27"/>
      <c r="F22" s="27"/>
      <c r="G22" s="27"/>
      <c r="H22" s="27"/>
      <c r="I22" s="27"/>
      <c r="J22" s="27"/>
      <c r="K22" s="27"/>
      <c r="L22" s="27"/>
    </row>
    <row r="23" spans="2:12">
      <c r="B23" s="27"/>
      <c r="C23" s="27"/>
      <c r="D23" s="27"/>
      <c r="E23" s="27"/>
      <c r="F23" s="27"/>
      <c r="G23" s="27"/>
      <c r="H23" s="27"/>
      <c r="I23" s="27"/>
      <c r="J23" s="27"/>
      <c r="K23" s="27"/>
      <c r="L23" s="27"/>
    </row>
    <row r="24" spans="2:12">
      <c r="B24" s="27"/>
      <c r="C24" s="27"/>
      <c r="D24" s="27"/>
      <c r="E24" s="27"/>
      <c r="F24" s="27"/>
      <c r="G24" s="27"/>
      <c r="H24" s="27"/>
      <c r="I24" s="27"/>
      <c r="J24" s="27"/>
      <c r="K24" s="27"/>
      <c r="L24" s="27"/>
    </row>
    <row r="25" spans="2:12" ht="26.25">
      <c r="B25" s="27"/>
      <c r="C25" s="27"/>
      <c r="D25" s="27"/>
      <c r="E25" s="27"/>
      <c r="F25" s="27"/>
      <c r="G25" s="31" t="s">
        <v>143</v>
      </c>
      <c r="H25" s="32"/>
      <c r="I25" s="32"/>
      <c r="J25" s="32"/>
      <c r="K25" s="27"/>
      <c r="L25" s="27"/>
    </row>
    <row r="26" spans="2:12">
      <c r="B26" s="27"/>
      <c r="C26" s="27"/>
      <c r="D26" s="27"/>
      <c r="E26" s="27"/>
      <c r="F26" s="27"/>
      <c r="G26" s="27"/>
      <c r="H26" s="27"/>
      <c r="I26" s="27"/>
      <c r="J26" s="27"/>
      <c r="K26" s="27"/>
      <c r="L26" s="27"/>
    </row>
    <row r="27" spans="2:12">
      <c r="B27" s="28" t="s">
        <v>73</v>
      </c>
      <c r="C27" s="27" t="s">
        <v>138</v>
      </c>
      <c r="D27" s="27"/>
      <c r="E27" s="27"/>
      <c r="F27" s="27"/>
      <c r="G27" s="27"/>
      <c r="H27" s="27"/>
      <c r="I27" s="27"/>
      <c r="J27" s="27"/>
      <c r="K27" s="27"/>
      <c r="L27" s="27"/>
    </row>
    <row r="28" spans="2:12">
      <c r="B28" s="29" t="s">
        <v>10</v>
      </c>
      <c r="C28" s="30">
        <v>66700</v>
      </c>
      <c r="D28" s="27"/>
      <c r="E28" s="27"/>
      <c r="F28" s="27"/>
      <c r="G28" s="27"/>
      <c r="H28" s="27"/>
      <c r="I28" s="27"/>
      <c r="J28" s="27"/>
      <c r="K28" s="27"/>
      <c r="L28" s="27"/>
    </row>
    <row r="29" spans="2:12">
      <c r="B29" s="29" t="s">
        <v>128</v>
      </c>
      <c r="C29" s="30">
        <v>7700</v>
      </c>
      <c r="D29" s="27"/>
      <c r="E29" s="27"/>
      <c r="F29" s="27"/>
      <c r="G29" s="27"/>
      <c r="H29" s="27"/>
      <c r="I29" s="27"/>
      <c r="J29" s="27"/>
      <c r="K29" s="27"/>
      <c r="L29" s="27"/>
    </row>
    <row r="30" spans="2:12">
      <c r="B30" s="29" t="s">
        <v>130</v>
      </c>
      <c r="C30" s="30">
        <v>14200</v>
      </c>
      <c r="D30" s="27"/>
      <c r="E30" s="27"/>
      <c r="F30" s="27"/>
      <c r="G30" s="27"/>
      <c r="H30" s="27"/>
      <c r="I30" s="27"/>
      <c r="J30" s="27"/>
      <c r="K30" s="27"/>
      <c r="L30" s="27"/>
    </row>
    <row r="31" spans="2:12">
      <c r="B31" s="29" t="s">
        <v>74</v>
      </c>
      <c r="C31" s="30">
        <v>88600</v>
      </c>
      <c r="D31" s="27"/>
      <c r="E31" s="27"/>
      <c r="F31" s="27"/>
      <c r="G31" s="27"/>
      <c r="H31" s="27"/>
      <c r="I31" s="27"/>
      <c r="J31" s="27"/>
      <c r="K31" s="27"/>
      <c r="L31" s="27"/>
    </row>
    <row r="32" spans="2:12">
      <c r="B32" s="27"/>
      <c r="C32" s="27"/>
      <c r="D32" s="27"/>
      <c r="E32" s="27"/>
      <c r="F32" s="27"/>
      <c r="G32" s="27"/>
      <c r="H32" s="27"/>
      <c r="I32" s="27"/>
      <c r="J32" s="27"/>
      <c r="K32" s="27"/>
      <c r="L32" s="27"/>
    </row>
    <row r="33" spans="2:12">
      <c r="B33" s="27"/>
      <c r="C33" s="27"/>
      <c r="D33" s="27"/>
      <c r="E33" s="27"/>
      <c r="F33" s="27"/>
      <c r="G33" s="27"/>
      <c r="H33" s="27"/>
      <c r="I33" s="27"/>
      <c r="J33" s="27"/>
      <c r="K33" s="27"/>
      <c r="L33" s="27"/>
    </row>
    <row r="34" spans="2:12">
      <c r="B34" s="27"/>
      <c r="C34" s="27"/>
      <c r="D34" s="27"/>
      <c r="E34" s="27"/>
      <c r="F34" s="27"/>
      <c r="G34" s="27"/>
      <c r="H34" s="27"/>
      <c r="I34" s="27"/>
      <c r="J34" s="27"/>
      <c r="K34" s="27"/>
      <c r="L34" s="27"/>
    </row>
    <row r="35" spans="2:12">
      <c r="B35" s="27"/>
      <c r="C35" s="27"/>
      <c r="D35" s="27"/>
      <c r="E35" s="27"/>
      <c r="F35" s="27"/>
      <c r="G35" s="27"/>
      <c r="H35" s="27"/>
      <c r="I35" s="27"/>
      <c r="J35" s="27"/>
      <c r="K35" s="27"/>
      <c r="L35" s="27"/>
    </row>
    <row r="36" spans="2:12">
      <c r="B36" s="27"/>
      <c r="C36" s="27"/>
      <c r="D36" s="27"/>
      <c r="E36" s="27"/>
      <c r="F36" s="27"/>
      <c r="G36" s="27"/>
      <c r="H36" s="27"/>
      <c r="I36" s="27"/>
      <c r="J36" s="27"/>
      <c r="K36" s="27"/>
      <c r="L36" s="27"/>
    </row>
    <row r="37" spans="2:12">
      <c r="B37" s="27"/>
      <c r="C37" s="27"/>
      <c r="D37" s="27"/>
      <c r="E37" s="27"/>
      <c r="F37" s="27"/>
      <c r="G37" s="27"/>
      <c r="H37" s="27"/>
      <c r="I37" s="27"/>
      <c r="J37" s="27"/>
      <c r="K37" s="27"/>
      <c r="L37" s="27"/>
    </row>
    <row r="38" spans="2:12">
      <c r="B38" s="27"/>
      <c r="C38" s="27"/>
      <c r="D38" s="27"/>
      <c r="E38" s="27"/>
      <c r="F38" s="27"/>
      <c r="G38" s="27"/>
      <c r="H38" s="27"/>
      <c r="I38" s="27"/>
      <c r="J38" s="27"/>
      <c r="K38" s="27"/>
      <c r="L38" s="27"/>
    </row>
    <row r="39" spans="2:12">
      <c r="B39" s="27"/>
      <c r="C39" s="27"/>
      <c r="D39" s="27"/>
      <c r="E39" s="27"/>
      <c r="F39" s="27"/>
      <c r="G39" s="27"/>
      <c r="H39" s="27"/>
      <c r="I39" s="27"/>
      <c r="J39" s="27"/>
      <c r="K39" s="27"/>
      <c r="L39" s="27"/>
    </row>
    <row r="40" spans="2:12">
      <c r="B40" s="27"/>
      <c r="C40" s="27"/>
      <c r="D40" s="27"/>
      <c r="E40" s="27"/>
      <c r="F40" s="27"/>
      <c r="G40" s="27"/>
      <c r="H40" s="27"/>
      <c r="I40" s="27"/>
      <c r="J40" s="27"/>
      <c r="K40" s="27"/>
      <c r="L40" s="27"/>
    </row>
    <row r="41" spans="2:12">
      <c r="B41" s="27"/>
      <c r="C41" s="27"/>
      <c r="D41" s="27"/>
      <c r="E41" s="27"/>
      <c r="F41" s="27"/>
      <c r="G41" s="27"/>
      <c r="H41" s="27"/>
      <c r="I41" s="27"/>
      <c r="J41" s="27"/>
      <c r="K41" s="27"/>
      <c r="L41" s="27"/>
    </row>
    <row r="42" spans="2:12">
      <c r="B42" s="27"/>
      <c r="C42" s="27"/>
      <c r="D42" s="27"/>
      <c r="E42" s="27"/>
      <c r="F42" s="27"/>
      <c r="G42" s="27"/>
      <c r="H42" s="27"/>
      <c r="I42" s="27"/>
      <c r="J42" s="27"/>
      <c r="K42" s="27"/>
      <c r="L42" s="27"/>
    </row>
    <row r="43" spans="2:12">
      <c r="B43" s="27"/>
      <c r="C43" s="27"/>
      <c r="D43" s="27"/>
      <c r="E43" s="27"/>
      <c r="F43" s="27"/>
      <c r="G43" s="27"/>
      <c r="H43" s="27"/>
      <c r="I43" s="27"/>
      <c r="J43" s="27"/>
      <c r="K43" s="27"/>
      <c r="L43" s="27"/>
    </row>
    <row r="44" spans="2:12" ht="24">
      <c r="B44" s="27"/>
      <c r="C44" s="27"/>
      <c r="D44" s="27"/>
      <c r="E44" s="27"/>
      <c r="F44" s="27"/>
      <c r="G44" s="33" t="s">
        <v>144</v>
      </c>
      <c r="H44" s="34"/>
      <c r="I44" s="34"/>
      <c r="J44" s="27"/>
      <c r="K44" s="27"/>
      <c r="L44" s="27"/>
    </row>
    <row r="45" spans="2:12">
      <c r="B45" s="27"/>
      <c r="C45" s="27"/>
      <c r="D45" s="27"/>
      <c r="E45" s="27"/>
      <c r="F45" s="27"/>
      <c r="G45" s="27"/>
      <c r="H45" s="27"/>
      <c r="I45" s="27"/>
      <c r="J45" s="27"/>
      <c r="K45" s="27"/>
      <c r="L45" s="27"/>
    </row>
    <row r="46" spans="2:12">
      <c r="B46" s="27"/>
      <c r="C46" s="27"/>
      <c r="D46" s="27"/>
      <c r="E46" s="27"/>
      <c r="F46" s="27"/>
      <c r="G46" s="27"/>
      <c r="H46" s="27"/>
      <c r="I46" s="27"/>
      <c r="J46" s="27"/>
      <c r="K46" s="27"/>
      <c r="L46" s="27"/>
    </row>
    <row r="47" spans="2:12">
      <c r="B47" s="27"/>
      <c r="C47" s="27"/>
      <c r="D47" s="27"/>
      <c r="E47" s="27"/>
      <c r="F47" s="27"/>
      <c r="G47" s="27"/>
      <c r="H47" s="27"/>
      <c r="I47" s="27"/>
      <c r="J47" s="27"/>
      <c r="K47" s="27"/>
      <c r="L47" s="27"/>
    </row>
    <row r="48" spans="2:12">
      <c r="B48" s="28" t="s">
        <v>73</v>
      </c>
      <c r="C48" s="27" t="s">
        <v>138</v>
      </c>
      <c r="D48" s="27"/>
      <c r="E48" s="27"/>
      <c r="F48" s="27"/>
      <c r="G48" s="27"/>
      <c r="H48" s="27"/>
      <c r="I48" s="27"/>
      <c r="J48" s="27"/>
      <c r="K48" s="27"/>
      <c r="L48" s="27"/>
    </row>
    <row r="49" spans="2:12">
      <c r="B49" s="29" t="s">
        <v>132</v>
      </c>
      <c r="C49" s="30">
        <v>36000</v>
      </c>
      <c r="D49" s="27"/>
      <c r="E49" s="27"/>
      <c r="F49" s="27"/>
      <c r="G49" s="27"/>
      <c r="H49" s="27"/>
      <c r="I49" s="27"/>
      <c r="J49" s="27"/>
      <c r="K49" s="27"/>
      <c r="L49" s="27"/>
    </row>
    <row r="50" spans="2:12">
      <c r="B50" s="29" t="s">
        <v>133</v>
      </c>
      <c r="C50" s="30">
        <v>18200</v>
      </c>
      <c r="D50" s="27"/>
      <c r="E50" s="27"/>
      <c r="F50" s="27"/>
      <c r="G50" s="27"/>
      <c r="H50" s="27"/>
      <c r="I50" s="27"/>
      <c r="J50" s="27"/>
      <c r="K50" s="27"/>
      <c r="L50" s="27"/>
    </row>
    <row r="51" spans="2:12">
      <c r="B51" s="29" t="s">
        <v>127</v>
      </c>
      <c r="C51" s="30">
        <v>16000</v>
      </c>
      <c r="D51" s="27"/>
      <c r="E51" s="27"/>
      <c r="F51" s="27"/>
      <c r="G51" s="27"/>
      <c r="H51" s="27"/>
      <c r="I51" s="27"/>
      <c r="J51" s="27"/>
      <c r="K51" s="27"/>
      <c r="L51" s="27"/>
    </row>
    <row r="52" spans="2:12">
      <c r="B52" s="29" t="s">
        <v>129</v>
      </c>
      <c r="C52" s="30">
        <v>10600</v>
      </c>
      <c r="D52" s="27"/>
      <c r="E52" s="27"/>
      <c r="F52" s="27"/>
      <c r="G52" s="27"/>
      <c r="H52" s="27"/>
      <c r="I52" s="27"/>
      <c r="J52" s="27"/>
      <c r="K52" s="27"/>
      <c r="L52" s="27"/>
    </row>
    <row r="53" spans="2:12">
      <c r="B53" s="29" t="s">
        <v>131</v>
      </c>
      <c r="C53" s="30">
        <v>7800</v>
      </c>
      <c r="D53" s="27"/>
      <c r="E53" s="27"/>
      <c r="F53" s="27"/>
      <c r="G53" s="27"/>
      <c r="H53" s="27"/>
      <c r="I53" s="27"/>
      <c r="J53" s="27"/>
      <c r="K53" s="27"/>
      <c r="L53" s="27"/>
    </row>
    <row r="54" spans="2:12">
      <c r="B54" s="29" t="s">
        <v>74</v>
      </c>
      <c r="C54" s="30">
        <v>88600</v>
      </c>
      <c r="D54" s="27"/>
      <c r="E54" s="27"/>
      <c r="F54" s="27"/>
      <c r="G54" s="27"/>
      <c r="H54" s="27"/>
      <c r="I54" s="27"/>
      <c r="J54" s="27"/>
      <c r="K54" s="27"/>
      <c r="L54" s="27"/>
    </row>
    <row r="55" spans="2:12">
      <c r="B55" s="27"/>
      <c r="C55" s="27"/>
      <c r="D55" s="27"/>
      <c r="E55" s="27"/>
      <c r="F55" s="27"/>
      <c r="G55" s="27"/>
      <c r="H55" s="27"/>
      <c r="I55" s="27"/>
      <c r="J55" s="27"/>
      <c r="K55" s="27"/>
      <c r="L55" s="27"/>
    </row>
    <row r="56" spans="2:12">
      <c r="B56" s="27"/>
      <c r="C56" s="27"/>
      <c r="D56" s="27"/>
      <c r="E56" s="27"/>
      <c r="F56" s="27"/>
      <c r="G56" s="27"/>
      <c r="H56" s="27"/>
      <c r="I56" s="27"/>
      <c r="J56" s="27"/>
      <c r="K56" s="27"/>
      <c r="L56" s="27"/>
    </row>
    <row r="57" spans="2:12">
      <c r="B57" s="27"/>
      <c r="C57" s="27"/>
      <c r="D57" s="27"/>
      <c r="E57" s="27"/>
      <c r="F57" s="27"/>
      <c r="G57" s="27"/>
      <c r="H57" s="27"/>
      <c r="I57" s="27"/>
      <c r="J57" s="27"/>
      <c r="K57" s="27"/>
      <c r="L57" s="27"/>
    </row>
    <row r="58" spans="2:12">
      <c r="B58" s="27"/>
      <c r="C58" s="27"/>
      <c r="D58" s="27"/>
      <c r="E58" s="27"/>
      <c r="F58" s="27"/>
      <c r="G58" s="27"/>
      <c r="H58" s="27"/>
      <c r="I58" s="27"/>
      <c r="J58" s="27"/>
      <c r="K58" s="27"/>
      <c r="L58" s="27"/>
    </row>
    <row r="59" spans="2:12">
      <c r="B59" s="27"/>
      <c r="C59" s="27"/>
      <c r="D59" s="27"/>
      <c r="E59" s="27"/>
      <c r="F59" s="27"/>
      <c r="G59" s="27"/>
      <c r="H59" s="27"/>
      <c r="I59" s="27"/>
      <c r="J59" s="27"/>
      <c r="K59" s="27"/>
      <c r="L59" s="27"/>
    </row>
    <row r="60" spans="2:12">
      <c r="B60" s="27"/>
      <c r="C60" s="27"/>
      <c r="D60" s="27"/>
      <c r="E60" s="27"/>
      <c r="F60" s="27"/>
      <c r="G60" s="27"/>
      <c r="H60" s="27"/>
      <c r="I60" s="27"/>
      <c r="J60" s="27"/>
      <c r="K60" s="27"/>
      <c r="L60" s="27"/>
    </row>
    <row r="61" spans="2:12">
      <c r="B61" s="27"/>
      <c r="C61" s="27"/>
      <c r="D61" s="27"/>
      <c r="E61" s="27"/>
      <c r="F61" s="27"/>
      <c r="G61" s="27"/>
      <c r="H61" s="27"/>
      <c r="I61" s="27"/>
      <c r="J61" s="27"/>
      <c r="K61" s="27"/>
      <c r="L61" s="27"/>
    </row>
    <row r="66" spans="2:3" ht="18.75">
      <c r="B66" s="25" t="s">
        <v>145</v>
      </c>
      <c r="C66" s="26"/>
    </row>
    <row r="67" spans="2:3" ht="15.75">
      <c r="B67" s="36" t="s">
        <v>146</v>
      </c>
    </row>
  </sheetData>
  <conditionalFormatting pivot="1" sqref="C49:C53">
    <cfRule type="colorScale" priority="1">
      <colorScale>
        <cfvo type="min"/>
        <cfvo type="percentile" val="50"/>
        <cfvo type="max"/>
        <color rgb="FFF8696B"/>
        <color rgb="FFFFEB84"/>
        <color rgb="FF63BE7B"/>
      </colorScale>
    </cfRule>
  </conditionalFormatting>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4AB8F-9BB8-4445-AEE1-0F4408759D61}">
  <dimension ref="B1:C26"/>
  <sheetViews>
    <sheetView workbookViewId="0">
      <selection activeCell="F6" sqref="F6"/>
    </sheetView>
  </sheetViews>
  <sheetFormatPr defaultRowHeight="15"/>
  <cols>
    <col min="2" max="2" width="23.5703125" bestFit="1" customWidth="1"/>
    <col min="3" max="3" width="14.28515625" customWidth="1"/>
  </cols>
  <sheetData>
    <row r="1" spans="2:3" ht="15.75">
      <c r="B1" s="7" t="s">
        <v>40</v>
      </c>
    </row>
    <row r="2" spans="2:3">
      <c r="B2" t="s">
        <v>41</v>
      </c>
      <c r="C2" s="1">
        <f>SUM(Sheet1!G2:G11)</f>
        <v>387700</v>
      </c>
    </row>
    <row r="3" spans="2:3">
      <c r="B3" t="s">
        <v>42</v>
      </c>
      <c r="C3">
        <f>COUNTA(Sheet1!A2:A11)</f>
        <v>10</v>
      </c>
    </row>
    <row r="4" spans="2:3">
      <c r="B4" t="s">
        <v>43</v>
      </c>
      <c r="C4" s="10">
        <f>SUM(Sheet1!G2:G11) / COUNTA(Sheet1!E2:E11)</f>
        <v>38770</v>
      </c>
    </row>
    <row r="5" spans="2:3" ht="16.5" customHeight="1">
      <c r="B5" t="s">
        <v>44</v>
      </c>
      <c r="C5" s="8">
        <f>COUNTIF(Sheet1!H2:H11,"Bulk")</f>
        <v>3</v>
      </c>
    </row>
    <row r="7" spans="2:3">
      <c r="B7" s="12" t="s">
        <v>45</v>
      </c>
    </row>
    <row r="9" spans="2:3">
      <c r="B9" s="12" t="s">
        <v>47</v>
      </c>
      <c r="C9" s="12" t="s">
        <v>48</v>
      </c>
    </row>
    <row r="10" spans="2:3">
      <c r="B10" t="s">
        <v>49</v>
      </c>
      <c r="C10" s="11">
        <v>110000</v>
      </c>
    </row>
    <row r="11" spans="2:3">
      <c r="B11" t="s">
        <v>50</v>
      </c>
      <c r="C11" s="11">
        <v>80000</v>
      </c>
    </row>
    <row r="12" spans="2:3">
      <c r="B12" t="s">
        <v>51</v>
      </c>
      <c r="C12" s="11">
        <v>56000</v>
      </c>
    </row>
    <row r="14" spans="2:3">
      <c r="B14" s="12" t="s">
        <v>46</v>
      </c>
    </row>
    <row r="16" spans="2:3">
      <c r="B16" s="12" t="s">
        <v>52</v>
      </c>
      <c r="C16" s="12" t="s">
        <v>53</v>
      </c>
    </row>
    <row r="17" spans="2:3">
      <c r="B17" t="s">
        <v>54</v>
      </c>
      <c r="C17">
        <v>1</v>
      </c>
    </row>
    <row r="18" spans="2:3">
      <c r="B18" t="s">
        <v>55</v>
      </c>
      <c r="C18">
        <v>1</v>
      </c>
    </row>
    <row r="19" spans="2:3">
      <c r="B19" t="s">
        <v>56</v>
      </c>
      <c r="C19">
        <v>1</v>
      </c>
    </row>
    <row r="20" spans="2:3">
      <c r="B20" t="s">
        <v>57</v>
      </c>
      <c r="C20">
        <v>1</v>
      </c>
    </row>
    <row r="21" spans="2:3">
      <c r="B21" t="s">
        <v>58</v>
      </c>
      <c r="C21">
        <v>1</v>
      </c>
    </row>
    <row r="22" spans="2:3">
      <c r="B22" t="s">
        <v>59</v>
      </c>
      <c r="C22">
        <v>1</v>
      </c>
    </row>
    <row r="23" spans="2:3">
      <c r="B23" t="s">
        <v>60</v>
      </c>
      <c r="C23">
        <v>1</v>
      </c>
    </row>
    <row r="24" spans="2:3">
      <c r="B24" t="s">
        <v>61</v>
      </c>
      <c r="C24">
        <v>1</v>
      </c>
    </row>
    <row r="25" spans="2:3">
      <c r="B25" t="s">
        <v>62</v>
      </c>
      <c r="C25">
        <v>1</v>
      </c>
    </row>
    <row r="26" spans="2:3">
      <c r="B26" t="s">
        <v>63</v>
      </c>
      <c r="C26">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7D1A7-E2AD-43DB-B228-0B45EF3CCDBE}">
  <dimension ref="B3:AH50"/>
  <sheetViews>
    <sheetView workbookViewId="0">
      <selection activeCell="O19" sqref="O19"/>
    </sheetView>
  </sheetViews>
  <sheetFormatPr defaultRowHeight="15"/>
  <cols>
    <col min="2" max="2" width="13.7109375" bestFit="1" customWidth="1"/>
    <col min="3" max="3" width="13.42578125" customWidth="1"/>
    <col min="4" max="4" width="13" customWidth="1"/>
    <col min="5" max="5" width="13.42578125" bestFit="1" customWidth="1"/>
    <col min="6" max="6" width="11.7109375" bestFit="1" customWidth="1"/>
    <col min="8" max="8" width="18.7109375" bestFit="1" customWidth="1"/>
    <col min="9" max="9" width="16.85546875" bestFit="1" customWidth="1"/>
    <col min="10" max="10" width="10.85546875" bestFit="1" customWidth="1"/>
    <col min="11" max="11" width="18.7109375" bestFit="1" customWidth="1"/>
    <col min="12" max="12" width="16.85546875" bestFit="1" customWidth="1"/>
    <col min="13" max="14" width="10.85546875" bestFit="1" customWidth="1"/>
    <col min="15" max="15" width="7.85546875" bestFit="1" customWidth="1"/>
    <col min="16" max="17" width="10.85546875" bestFit="1" customWidth="1"/>
    <col min="18" max="18" width="8.85546875" bestFit="1" customWidth="1"/>
    <col min="19" max="20" width="11.85546875" bestFit="1" customWidth="1"/>
    <col min="21" max="21" width="8.85546875" bestFit="1" customWidth="1"/>
    <col min="22" max="23" width="11.85546875" bestFit="1" customWidth="1"/>
    <col min="24" max="24" width="11.28515625" bestFit="1" customWidth="1"/>
    <col min="25" max="25" width="17.7109375" bestFit="1" customWidth="1"/>
    <col min="26" max="26" width="16.85546875" bestFit="1" customWidth="1"/>
    <col min="27" max="27" width="11.85546875" bestFit="1" customWidth="1"/>
    <col min="28" max="28" width="11.28515625" bestFit="1" customWidth="1"/>
    <col min="29" max="29" width="11.85546875" bestFit="1" customWidth="1"/>
    <col min="30" max="30" width="11.140625" bestFit="1" customWidth="1"/>
    <col min="31" max="31" width="11.85546875" bestFit="1" customWidth="1"/>
    <col min="32" max="32" width="12.5703125" bestFit="1" customWidth="1"/>
    <col min="33" max="33" width="11.85546875" bestFit="1" customWidth="1"/>
    <col min="34" max="35" width="11.28515625" bestFit="1" customWidth="1"/>
    <col min="36" max="36" width="11.85546875" bestFit="1" customWidth="1"/>
    <col min="37" max="37" width="11.140625" bestFit="1" customWidth="1"/>
    <col min="38" max="38" width="11.85546875" bestFit="1" customWidth="1"/>
    <col min="39" max="39" width="12.5703125" bestFit="1" customWidth="1"/>
    <col min="40" max="40" width="11.85546875" bestFit="1" customWidth="1"/>
    <col min="41" max="41" width="17.85546875" bestFit="1" customWidth="1"/>
    <col min="42" max="42" width="11.85546875" bestFit="1" customWidth="1"/>
    <col min="43" max="43" width="11.28515625" bestFit="1" customWidth="1"/>
    <col min="44" max="44" width="11.85546875" bestFit="1" customWidth="1"/>
    <col min="45" max="45" width="11.140625" bestFit="1" customWidth="1"/>
    <col min="46" max="46" width="11.85546875" bestFit="1" customWidth="1"/>
    <col min="47" max="47" width="12.5703125" bestFit="1" customWidth="1"/>
    <col min="48" max="48" width="11.85546875" bestFit="1" customWidth="1"/>
    <col min="49" max="49" width="22" bestFit="1" customWidth="1"/>
    <col min="50" max="50" width="18.85546875" bestFit="1" customWidth="1"/>
    <col min="51" max="51" width="22.85546875" bestFit="1" customWidth="1"/>
  </cols>
  <sheetData>
    <row r="3" spans="2:6">
      <c r="C3" t="s">
        <v>65</v>
      </c>
    </row>
    <row r="5" spans="2:6" s="12" customFormat="1">
      <c r="B5" s="12" t="s">
        <v>66</v>
      </c>
      <c r="C5" s="12" t="s">
        <v>67</v>
      </c>
      <c r="D5" s="13">
        <v>45689</v>
      </c>
      <c r="E5" s="12" t="s">
        <v>69</v>
      </c>
      <c r="F5" s="12" t="s">
        <v>68</v>
      </c>
    </row>
    <row r="6" spans="2:6">
      <c r="B6" t="s">
        <v>10</v>
      </c>
      <c r="C6" s="1">
        <v>140000</v>
      </c>
      <c r="D6" s="1">
        <v>110000</v>
      </c>
      <c r="E6" s="1">
        <v>105000</v>
      </c>
      <c r="F6" s="1">
        <v>355000</v>
      </c>
    </row>
    <row r="7" spans="2:6">
      <c r="B7" t="s">
        <v>70</v>
      </c>
      <c r="C7" s="1">
        <v>55000</v>
      </c>
      <c r="D7" s="1">
        <v>62500</v>
      </c>
      <c r="E7" s="1">
        <v>47000</v>
      </c>
      <c r="F7" s="1">
        <v>164500</v>
      </c>
    </row>
    <row r="8" spans="2:6">
      <c r="B8" t="s">
        <v>71</v>
      </c>
      <c r="C8" s="1">
        <v>45000</v>
      </c>
      <c r="D8" s="1">
        <v>51200</v>
      </c>
      <c r="E8" s="1">
        <v>42000</v>
      </c>
      <c r="F8" s="1">
        <v>138200</v>
      </c>
    </row>
    <row r="9" spans="2:6">
      <c r="B9" s="11" t="s">
        <v>72</v>
      </c>
      <c r="C9" s="11">
        <v>240000</v>
      </c>
      <c r="D9" s="11">
        <v>223700</v>
      </c>
      <c r="E9" s="11">
        <v>194000</v>
      </c>
      <c r="F9" s="11">
        <v>657700</v>
      </c>
    </row>
    <row r="12" spans="2:6">
      <c r="D12" s="13"/>
    </row>
    <row r="36" spans="11:34">
      <c r="K36" s="14" t="s">
        <v>75</v>
      </c>
      <c r="L36" s="14" t="s">
        <v>79</v>
      </c>
    </row>
    <row r="37" spans="11:34">
      <c r="L37">
        <v>45000</v>
      </c>
      <c r="N37" t="s">
        <v>80</v>
      </c>
      <c r="O37">
        <v>55000</v>
      </c>
      <c r="Q37" t="s">
        <v>81</v>
      </c>
      <c r="R37">
        <v>140000</v>
      </c>
      <c r="T37" t="s">
        <v>82</v>
      </c>
      <c r="U37">
        <v>240000</v>
      </c>
      <c r="W37" t="s">
        <v>83</v>
      </c>
      <c r="X37" t="s">
        <v>74</v>
      </c>
      <c r="Z37" s="14" t="s">
        <v>79</v>
      </c>
    </row>
    <row r="38" spans="11:34">
      <c r="L38">
        <v>51200</v>
      </c>
      <c r="M38" t="s">
        <v>84</v>
      </c>
      <c r="O38">
        <v>62500</v>
      </c>
      <c r="P38" t="s">
        <v>85</v>
      </c>
      <c r="R38">
        <v>110000</v>
      </c>
      <c r="S38" t="s">
        <v>86</v>
      </c>
      <c r="U38">
        <v>223700</v>
      </c>
      <c r="V38" t="s">
        <v>87</v>
      </c>
      <c r="Z38">
        <v>138200</v>
      </c>
      <c r="AA38" t="s">
        <v>89</v>
      </c>
      <c r="AB38">
        <v>164500</v>
      </c>
      <c r="AC38" t="s">
        <v>90</v>
      </c>
      <c r="AD38">
        <v>355000</v>
      </c>
      <c r="AE38" t="s">
        <v>91</v>
      </c>
      <c r="AF38">
        <v>657700</v>
      </c>
      <c r="AG38" t="s">
        <v>92</v>
      </c>
      <c r="AH38" t="s">
        <v>74</v>
      </c>
    </row>
    <row r="39" spans="11:34">
      <c r="K39" s="14" t="s">
        <v>73</v>
      </c>
      <c r="L39">
        <v>42000</v>
      </c>
      <c r="O39">
        <v>47000</v>
      </c>
      <c r="R39">
        <v>105000</v>
      </c>
      <c r="U39">
        <v>194000</v>
      </c>
      <c r="Y39" s="14" t="s">
        <v>88</v>
      </c>
      <c r="Z39" t="s">
        <v>71</v>
      </c>
      <c r="AB39" t="s">
        <v>70</v>
      </c>
      <c r="AD39" t="s">
        <v>10</v>
      </c>
      <c r="AF39" t="s">
        <v>72</v>
      </c>
    </row>
    <row r="40" spans="11:34">
      <c r="K40" s="15" t="s">
        <v>70</v>
      </c>
      <c r="O40">
        <v>164500</v>
      </c>
      <c r="P40">
        <v>164500</v>
      </c>
      <c r="Q40">
        <v>164500</v>
      </c>
      <c r="X40">
        <v>164500</v>
      </c>
      <c r="Y40" s="15" t="s">
        <v>76</v>
      </c>
      <c r="Z40">
        <v>45000</v>
      </c>
      <c r="AA40">
        <v>45000</v>
      </c>
      <c r="AB40">
        <v>55000</v>
      </c>
      <c r="AC40">
        <v>55000</v>
      </c>
      <c r="AD40">
        <v>140000</v>
      </c>
      <c r="AE40">
        <v>140000</v>
      </c>
      <c r="AF40">
        <v>240000</v>
      </c>
      <c r="AG40">
        <v>240000</v>
      </c>
      <c r="AH40">
        <v>480000</v>
      </c>
    </row>
    <row r="41" spans="11:34">
      <c r="K41" s="15" t="s">
        <v>10</v>
      </c>
      <c r="R41">
        <v>355000</v>
      </c>
      <c r="S41">
        <v>355000</v>
      </c>
      <c r="T41">
        <v>355000</v>
      </c>
      <c r="X41">
        <v>355000</v>
      </c>
      <c r="Y41" s="15" t="s">
        <v>77</v>
      </c>
      <c r="Z41">
        <v>51200</v>
      </c>
      <c r="AA41">
        <v>51200</v>
      </c>
      <c r="AB41">
        <v>62500</v>
      </c>
      <c r="AC41">
        <v>62500</v>
      </c>
      <c r="AD41">
        <v>110000</v>
      </c>
      <c r="AE41">
        <v>110000</v>
      </c>
      <c r="AF41">
        <v>223700</v>
      </c>
      <c r="AG41">
        <v>223700</v>
      </c>
      <c r="AH41">
        <v>447400</v>
      </c>
    </row>
    <row r="42" spans="11:34">
      <c r="K42" s="15" t="s">
        <v>71</v>
      </c>
      <c r="L42">
        <v>138200</v>
      </c>
      <c r="M42">
        <v>138200</v>
      </c>
      <c r="N42">
        <v>138200</v>
      </c>
      <c r="X42">
        <v>138200</v>
      </c>
      <c r="Y42" s="15" t="s">
        <v>78</v>
      </c>
      <c r="Z42">
        <v>42000</v>
      </c>
      <c r="AA42">
        <v>42000</v>
      </c>
      <c r="AB42">
        <v>47000</v>
      </c>
      <c r="AC42">
        <v>47000</v>
      </c>
      <c r="AD42">
        <v>105000</v>
      </c>
      <c r="AE42">
        <v>105000</v>
      </c>
      <c r="AF42">
        <v>194000</v>
      </c>
      <c r="AG42">
        <v>194000</v>
      </c>
      <c r="AH42">
        <v>388000</v>
      </c>
    </row>
    <row r="43" spans="11:34">
      <c r="K43" s="15" t="s">
        <v>72</v>
      </c>
      <c r="U43">
        <v>657700</v>
      </c>
      <c r="V43">
        <v>657700</v>
      </c>
      <c r="W43">
        <v>657700</v>
      </c>
      <c r="X43">
        <v>657700</v>
      </c>
    </row>
    <row r="44" spans="11:34">
      <c r="K44" s="15" t="s">
        <v>74</v>
      </c>
      <c r="L44">
        <v>138200</v>
      </c>
      <c r="M44">
        <v>138200</v>
      </c>
      <c r="N44">
        <v>138200</v>
      </c>
      <c r="O44">
        <v>164500</v>
      </c>
      <c r="P44">
        <v>164500</v>
      </c>
      <c r="Q44">
        <v>164500</v>
      </c>
      <c r="R44">
        <v>355000</v>
      </c>
      <c r="S44">
        <v>355000</v>
      </c>
      <c r="T44">
        <v>355000</v>
      </c>
      <c r="U44">
        <v>657700</v>
      </c>
      <c r="V44">
        <v>657700</v>
      </c>
      <c r="W44">
        <v>657700</v>
      </c>
      <c r="X44">
        <v>1315400</v>
      </c>
    </row>
    <row r="50" spans="2:3">
      <c r="B50" s="12"/>
      <c r="C50" s="12"/>
    </row>
  </sheetData>
  <pageMargins left="0.7" right="0.7" top="0.75" bottom="0.75" header="0.3" footer="0.3"/>
  <drawing r:id="rId3"/>
  <extLst>
    <ext xmlns:x14="http://schemas.microsoft.com/office/spreadsheetml/2009/9/main" uri="{05C60535-1F16-4fd2-B633-F4F36F0B64E0}">
      <x14:sparklineGroups xmlns:xm="http://schemas.microsoft.com/office/excel/2006/main">
        <x14:sparklineGroup displayEmptyCellsAs="gap" xr2:uid="{EFEEFAC6-4FE5-4195-98E7-F6F9477D9B2A}">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Sheet2!K40:K40</xm:f>
              <xm:sqref>O12</xm:sqref>
            </x14:sparkline>
          </x14:sparklines>
        </x14:sparklineGroup>
      </x14:sparklineGroups>
    </ex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C5968-40E8-4257-AD35-AE7EC4DBB3EE}">
  <dimension ref="A1:P35"/>
  <sheetViews>
    <sheetView workbookViewId="0">
      <selection activeCell="D29" sqref="D29"/>
    </sheetView>
  </sheetViews>
  <sheetFormatPr defaultRowHeight="15"/>
  <cols>
    <col min="1" max="1" width="15.28515625" customWidth="1"/>
    <col min="2" max="2" width="15.5703125" customWidth="1"/>
    <col min="3" max="4" width="14.7109375" customWidth="1"/>
    <col min="5" max="5" width="15.5703125" customWidth="1"/>
    <col min="6" max="6" width="13.42578125" customWidth="1"/>
    <col min="7" max="7" width="20.7109375" customWidth="1"/>
    <col min="8" max="8" width="27.85546875" bestFit="1" customWidth="1"/>
    <col min="9" max="9" width="16.85546875" bestFit="1" customWidth="1"/>
    <col min="10" max="10" width="13.140625" customWidth="1"/>
    <col min="11" max="11" width="21.85546875" customWidth="1"/>
    <col min="12" max="13" width="6.5703125" bestFit="1" customWidth="1"/>
    <col min="14" max="14" width="8.140625" bestFit="1" customWidth="1"/>
    <col min="15" max="15" width="6.5703125" bestFit="1" customWidth="1"/>
    <col min="16" max="16" width="11.28515625" bestFit="1" customWidth="1"/>
  </cols>
  <sheetData>
    <row r="1" spans="1:10">
      <c r="A1" s="2" t="s">
        <v>0</v>
      </c>
      <c r="B1" s="2" t="s">
        <v>1</v>
      </c>
      <c r="C1" s="2" t="s">
        <v>2</v>
      </c>
      <c r="D1" s="2" t="s">
        <v>93</v>
      </c>
      <c r="E1" s="2" t="s">
        <v>3</v>
      </c>
      <c r="F1" s="2" t="s">
        <v>4</v>
      </c>
      <c r="G1" s="2" t="s">
        <v>5</v>
      </c>
      <c r="H1" s="2" t="s">
        <v>6</v>
      </c>
      <c r="I1" s="2" t="s">
        <v>7</v>
      </c>
      <c r="J1" s="17" t="s">
        <v>105</v>
      </c>
    </row>
    <row r="2" spans="1:10">
      <c r="A2" s="3">
        <v>107</v>
      </c>
      <c r="B2" s="3" t="s">
        <v>8</v>
      </c>
      <c r="C2" s="3" t="s">
        <v>9</v>
      </c>
      <c r="D2" s="16">
        <v>45658</v>
      </c>
      <c r="E2" s="3" t="s">
        <v>10</v>
      </c>
      <c r="F2" s="3">
        <v>25</v>
      </c>
      <c r="G2" s="3">
        <v>500</v>
      </c>
      <c r="H2" s="4">
        <v>12500</v>
      </c>
      <c r="I2" s="9" t="s">
        <v>11</v>
      </c>
      <c r="J2" s="19" t="str">
        <f>VLOOKUP(TRIM(C2), Suppliers!$A$2:$B$11, 2, FALSE)</f>
        <v>SanDisk</v>
      </c>
    </row>
    <row r="3" spans="1:10">
      <c r="A3" s="3">
        <v>105</v>
      </c>
      <c r="B3" s="3" t="s">
        <v>12</v>
      </c>
      <c r="C3" s="3" t="s">
        <v>13</v>
      </c>
      <c r="D3" s="16">
        <v>45689</v>
      </c>
      <c r="E3" s="3" t="s">
        <v>10</v>
      </c>
      <c r="F3" s="3">
        <v>15</v>
      </c>
      <c r="G3" s="4">
        <v>2000</v>
      </c>
      <c r="H3" s="4">
        <v>30000</v>
      </c>
      <c r="I3" s="3" t="s">
        <v>14</v>
      </c>
      <c r="J3" s="19" t="str">
        <f>VLOOKUP(TRIM(C3), Suppliers!$A$2:$B$11, 2, FALSE)</f>
        <v>Sony</v>
      </c>
    </row>
    <row r="4" spans="1:10">
      <c r="A4" s="3">
        <v>102</v>
      </c>
      <c r="B4" s="3" t="s">
        <v>15</v>
      </c>
      <c r="C4" s="3" t="s">
        <v>16</v>
      </c>
      <c r="D4" s="16">
        <v>45658</v>
      </c>
      <c r="E4" s="3" t="s">
        <v>10</v>
      </c>
      <c r="F4" s="3">
        <v>10</v>
      </c>
      <c r="G4" s="3">
        <v>800</v>
      </c>
      <c r="H4" s="4">
        <v>8000</v>
      </c>
      <c r="I4" s="9" t="s">
        <v>11</v>
      </c>
      <c r="J4" s="19" t="str">
        <f>VLOOKUP(TRIM(C4), Suppliers!$A$2:$B$11, 2, FALSE)</f>
        <v>Logitech</v>
      </c>
    </row>
    <row r="5" spans="1:10">
      <c r="A5" s="3">
        <v>109</v>
      </c>
      <c r="B5" s="3" t="s">
        <v>17</v>
      </c>
      <c r="C5" s="3" t="s">
        <v>18</v>
      </c>
      <c r="D5" s="16">
        <v>45717</v>
      </c>
      <c r="E5" s="3" t="s">
        <v>19</v>
      </c>
      <c r="F5" s="3">
        <v>8</v>
      </c>
      <c r="G5" s="4">
        <v>7000</v>
      </c>
      <c r="H5" s="4">
        <v>56000</v>
      </c>
      <c r="I5" s="9" t="s">
        <v>11</v>
      </c>
      <c r="J5" s="19" t="str">
        <f>VLOOKUP(TRIM(C5), Suppliers!$A$2:$B$11, 2, FALSE)</f>
        <v>Ikea</v>
      </c>
    </row>
    <row r="6" spans="1:10">
      <c r="A6" s="3">
        <v>103</v>
      </c>
      <c r="B6" s="3" t="s">
        <v>20</v>
      </c>
      <c r="C6" s="3" t="s">
        <v>21</v>
      </c>
      <c r="D6" s="16">
        <v>45717</v>
      </c>
      <c r="E6" s="3" t="s">
        <v>10</v>
      </c>
      <c r="F6" s="3">
        <v>6</v>
      </c>
      <c r="G6" s="4">
        <v>1200</v>
      </c>
      <c r="H6" s="4">
        <v>7200</v>
      </c>
      <c r="I6" s="3" t="s">
        <v>14</v>
      </c>
      <c r="J6" s="19" t="str">
        <f>VLOOKUP(TRIM(C6), Suppliers!$A$2:$B$11, 2, FALSE)</f>
        <v>Dell</v>
      </c>
    </row>
    <row r="7" spans="1:10">
      <c r="A7" s="3">
        <v>108</v>
      </c>
      <c r="B7" s="3" t="s">
        <v>22</v>
      </c>
      <c r="C7" s="3" t="s">
        <v>23</v>
      </c>
      <c r="D7" s="16">
        <v>45748</v>
      </c>
      <c r="E7" s="3" t="s">
        <v>10</v>
      </c>
      <c r="F7" s="3">
        <v>4</v>
      </c>
      <c r="G7" s="4">
        <v>20000</v>
      </c>
      <c r="H7" s="4">
        <v>80000</v>
      </c>
      <c r="I7" s="9" t="s">
        <v>11</v>
      </c>
      <c r="J7" s="19" t="str">
        <f>VLOOKUP(TRIM(C7), Suppliers!$A$2:$B$11, 2, FALSE)</f>
        <v>Samsung</v>
      </c>
    </row>
    <row r="8" spans="1:10">
      <c r="A8" s="3">
        <v>104</v>
      </c>
      <c r="B8" s="3" t="s">
        <v>24</v>
      </c>
      <c r="C8" s="3" t="s">
        <v>25</v>
      </c>
      <c r="D8" s="16">
        <v>45778</v>
      </c>
      <c r="E8" s="3" t="s">
        <v>10</v>
      </c>
      <c r="F8" s="3">
        <v>3</v>
      </c>
      <c r="G8" s="4">
        <v>12000</v>
      </c>
      <c r="H8" s="4">
        <v>36000</v>
      </c>
      <c r="I8" s="3" t="s">
        <v>14</v>
      </c>
      <c r="J8" s="19" t="str">
        <f>VLOOKUP(TRIM(C8), Suppliers!$A$2:$B$11, 2, FALSE)</f>
        <v>LG</v>
      </c>
    </row>
    <row r="9" spans="1:10">
      <c r="A9" s="3">
        <v>101</v>
      </c>
      <c r="B9" s="3" t="s">
        <v>26</v>
      </c>
      <c r="C9" s="3" t="s">
        <v>27</v>
      </c>
      <c r="D9" s="16">
        <v>45839</v>
      </c>
      <c r="E9" s="3" t="s">
        <v>10</v>
      </c>
      <c r="F9" s="3">
        <v>2</v>
      </c>
      <c r="G9" s="4">
        <v>55000</v>
      </c>
      <c r="H9" s="4">
        <v>110000</v>
      </c>
      <c r="I9" s="9" t="s">
        <v>11</v>
      </c>
      <c r="J9" s="19" t="str">
        <f>VLOOKUP(TRIM(C9), Suppliers!$A$2:$B$11, 2, FALSE)</f>
        <v>HP</v>
      </c>
    </row>
    <row r="10" spans="1:10">
      <c r="A10" s="3">
        <v>110</v>
      </c>
      <c r="B10" s="3" t="s">
        <v>28</v>
      </c>
      <c r="C10" s="3" t="s">
        <v>29</v>
      </c>
      <c r="D10" s="16">
        <v>45839</v>
      </c>
      <c r="E10" s="3" t="s">
        <v>19</v>
      </c>
      <c r="F10" s="3">
        <v>2</v>
      </c>
      <c r="G10" s="4">
        <v>15000</v>
      </c>
      <c r="H10" s="4">
        <v>30000</v>
      </c>
      <c r="I10" s="9" t="s">
        <v>11</v>
      </c>
      <c r="J10" s="19" t="str">
        <f>VLOOKUP(TRIM(C10), Suppliers!$A$2:$B$11, 2, FALSE)</f>
        <v>Godrej</v>
      </c>
    </row>
    <row r="11" spans="1:10">
      <c r="A11" s="3">
        <v>106</v>
      </c>
      <c r="B11" s="3" t="s">
        <v>30</v>
      </c>
      <c r="C11" s="3" t="s">
        <v>31</v>
      </c>
      <c r="D11" s="16">
        <v>45870</v>
      </c>
      <c r="E11" s="3" t="s">
        <v>10</v>
      </c>
      <c r="F11" s="3">
        <v>1</v>
      </c>
      <c r="G11" s="4">
        <v>18000</v>
      </c>
      <c r="H11" s="4">
        <v>18000</v>
      </c>
      <c r="I11" s="9" t="s">
        <v>11</v>
      </c>
      <c r="J11" s="19" t="str">
        <f>VLOOKUP(TRIM(C11), Suppliers!$A$2:$B$11, 2, FALSE)</f>
        <v>Canon</v>
      </c>
    </row>
    <row r="23" spans="8:16">
      <c r="H23" s="14" t="s">
        <v>64</v>
      </c>
      <c r="I23" s="14" t="s">
        <v>79</v>
      </c>
    </row>
    <row r="24" spans="8:16">
      <c r="H24" s="14" t="s">
        <v>73</v>
      </c>
      <c r="I24" t="s">
        <v>94</v>
      </c>
      <c r="J24" t="s">
        <v>95</v>
      </c>
      <c r="K24" t="s">
        <v>96</v>
      </c>
      <c r="L24" t="s">
        <v>97</v>
      </c>
      <c r="M24" t="s">
        <v>98</v>
      </c>
      <c r="N24" t="s">
        <v>99</v>
      </c>
      <c r="O24" t="s">
        <v>100</v>
      </c>
      <c r="P24" t="s">
        <v>74</v>
      </c>
    </row>
    <row r="25" spans="8:16">
      <c r="H25" s="15" t="s">
        <v>18</v>
      </c>
      <c r="I25" s="1"/>
      <c r="J25" s="1"/>
      <c r="K25" s="1">
        <v>56000</v>
      </c>
      <c r="L25" s="1"/>
      <c r="M25" s="1"/>
      <c r="N25" s="1"/>
      <c r="O25" s="1"/>
      <c r="P25" s="1">
        <v>56000</v>
      </c>
    </row>
    <row r="26" spans="8:16">
      <c r="H26" s="15" t="s">
        <v>29</v>
      </c>
      <c r="I26" s="1"/>
      <c r="J26" s="1"/>
      <c r="K26" s="1"/>
      <c r="L26" s="1"/>
      <c r="M26" s="1"/>
      <c r="N26" s="1">
        <v>30000</v>
      </c>
      <c r="O26" s="1"/>
      <c r="P26" s="1">
        <v>30000</v>
      </c>
    </row>
    <row r="27" spans="8:16">
      <c r="H27" s="15" t="s">
        <v>13</v>
      </c>
      <c r="I27" s="1"/>
      <c r="J27" s="1">
        <v>30000</v>
      </c>
      <c r="K27" s="1"/>
      <c r="L27" s="1"/>
      <c r="M27" s="1"/>
      <c r="N27" s="1"/>
      <c r="O27" s="1"/>
      <c r="P27" s="1">
        <v>30000</v>
      </c>
    </row>
    <row r="28" spans="8:16">
      <c r="H28" s="15" t="s">
        <v>21</v>
      </c>
      <c r="I28" s="1"/>
      <c r="J28" s="1"/>
      <c r="K28" s="1">
        <v>7200</v>
      </c>
      <c r="L28" s="1"/>
      <c r="M28" s="1"/>
      <c r="N28" s="1"/>
      <c r="O28" s="1"/>
      <c r="P28" s="1">
        <v>7200</v>
      </c>
    </row>
    <row r="29" spans="8:16">
      <c r="H29" s="15" t="s">
        <v>27</v>
      </c>
      <c r="I29" s="1"/>
      <c r="J29" s="1"/>
      <c r="K29" s="1"/>
      <c r="L29" s="1"/>
      <c r="M29" s="1"/>
      <c r="N29" s="1">
        <v>110000</v>
      </c>
      <c r="O29" s="1"/>
      <c r="P29" s="1">
        <v>110000</v>
      </c>
    </row>
    <row r="30" spans="8:16">
      <c r="H30" s="15" t="s">
        <v>25</v>
      </c>
      <c r="I30" s="1"/>
      <c r="J30" s="1"/>
      <c r="K30" s="1"/>
      <c r="L30" s="1"/>
      <c r="M30" s="1">
        <v>36000</v>
      </c>
      <c r="N30" s="1"/>
      <c r="O30" s="1"/>
      <c r="P30" s="1">
        <v>36000</v>
      </c>
    </row>
    <row r="31" spans="8:16">
      <c r="H31" s="15" t="s">
        <v>16</v>
      </c>
      <c r="I31" s="1">
        <v>8000</v>
      </c>
      <c r="J31" s="1"/>
      <c r="K31" s="1"/>
      <c r="L31" s="1"/>
      <c r="M31" s="1"/>
      <c r="N31" s="1"/>
      <c r="O31" s="1"/>
      <c r="P31" s="1">
        <v>8000</v>
      </c>
    </row>
    <row r="32" spans="8:16">
      <c r="H32" s="15" t="s">
        <v>31</v>
      </c>
      <c r="I32" s="1"/>
      <c r="J32" s="1"/>
      <c r="K32" s="1"/>
      <c r="L32" s="1"/>
      <c r="M32" s="1"/>
      <c r="N32" s="1"/>
      <c r="O32" s="1">
        <v>18000</v>
      </c>
      <c r="P32" s="1">
        <v>18000</v>
      </c>
    </row>
    <row r="33" spans="8:16">
      <c r="H33" s="15" t="s">
        <v>23</v>
      </c>
      <c r="I33" s="1"/>
      <c r="J33" s="1"/>
      <c r="K33" s="1"/>
      <c r="L33" s="1">
        <v>80000</v>
      </c>
      <c r="M33" s="1"/>
      <c r="N33" s="1"/>
      <c r="O33" s="1"/>
      <c r="P33" s="1">
        <v>80000</v>
      </c>
    </row>
    <row r="34" spans="8:16">
      <c r="H34" s="15" t="s">
        <v>9</v>
      </c>
      <c r="I34" s="1">
        <v>12500</v>
      </c>
      <c r="J34" s="1"/>
      <c r="K34" s="1"/>
      <c r="L34" s="1"/>
      <c r="M34" s="1"/>
      <c r="N34" s="1"/>
      <c r="O34" s="1"/>
      <c r="P34" s="1">
        <v>12500</v>
      </c>
    </row>
    <row r="35" spans="8:16">
      <c r="H35" s="15" t="s">
        <v>74</v>
      </c>
      <c r="I35" s="1">
        <v>20500</v>
      </c>
      <c r="J35" s="1">
        <v>30000</v>
      </c>
      <c r="K35" s="1">
        <v>63200</v>
      </c>
      <c r="L35" s="1">
        <v>80000</v>
      </c>
      <c r="M35" s="1">
        <v>36000</v>
      </c>
      <c r="N35" s="1">
        <v>140000</v>
      </c>
      <c r="O35" s="1">
        <v>18000</v>
      </c>
      <c r="P35" s="1">
        <v>387700</v>
      </c>
    </row>
  </sheetData>
  <conditionalFormatting sqref="F2:F11">
    <cfRule type="colorScale" priority="2">
      <colorScale>
        <cfvo type="min"/>
        <cfvo type="percentile" val="50"/>
        <cfvo type="max"/>
        <color rgb="FFF8696B"/>
        <color rgb="FFFFEB84"/>
        <color rgb="FF63BE7B"/>
      </colorScale>
    </cfRule>
  </conditionalFormatting>
  <conditionalFormatting sqref="G2:G11">
    <cfRule type="dataBar" priority="1">
      <dataBar>
        <cfvo type="min"/>
        <cfvo type="max"/>
        <color rgb="FFD6007B"/>
      </dataBar>
      <extLst>
        <ext xmlns:x14="http://schemas.microsoft.com/office/spreadsheetml/2009/9/main" uri="{B025F937-C7B1-47D3-B67F-A62EFF666E3E}">
          <x14:id>{94119A86-3903-4370-AEE9-976AFF09AC21}</x14:id>
        </ext>
      </extLst>
    </cfRule>
  </conditionalFormatting>
  <conditionalFormatting sqref="H2:H11">
    <cfRule type="cellIs" dxfId="3" priority="3" operator="greaterThan">
      <formula>5000</formula>
    </cfRule>
    <cfRule type="cellIs" dxfId="2" priority="4" operator="greaterThan">
      <formula>5000</formula>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94119A86-3903-4370-AEE9-976AFF09AC21}">
            <x14:dataBar minLength="0" maxLength="100" gradient="0">
              <x14:cfvo type="autoMin"/>
              <x14:cfvo type="autoMax"/>
              <x14:negativeFillColor rgb="FFFF0000"/>
              <x14:axisColor rgb="FF000000"/>
            </x14:dataBar>
          </x14:cfRule>
          <xm:sqref>G2:G11</xm:sqref>
        </x14:conditionalFormatting>
      </x14:conditionalFormatting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EDAB1-AF82-4299-9DDD-86249F8F51FA}">
  <dimension ref="A1:B11"/>
  <sheetViews>
    <sheetView workbookViewId="0">
      <selection activeCell="H19" sqref="H19"/>
    </sheetView>
  </sheetViews>
  <sheetFormatPr defaultRowHeight="15"/>
  <cols>
    <col min="2" max="2" width="12.42578125" customWidth="1"/>
    <col min="3" max="3" width="12.85546875" customWidth="1"/>
    <col min="4" max="4" width="15.42578125" customWidth="1"/>
  </cols>
  <sheetData>
    <row r="1" spans="1:2">
      <c r="A1" s="18" t="s">
        <v>2</v>
      </c>
      <c r="B1" s="18" t="s">
        <v>106</v>
      </c>
    </row>
    <row r="2" spans="1:2">
      <c r="A2" s="3" t="s">
        <v>9</v>
      </c>
      <c r="B2" s="19" t="s">
        <v>107</v>
      </c>
    </row>
    <row r="3" spans="1:2">
      <c r="A3" s="3" t="s">
        <v>13</v>
      </c>
      <c r="B3" s="19" t="s">
        <v>104</v>
      </c>
    </row>
    <row r="4" spans="1:2">
      <c r="A4" s="3" t="s">
        <v>16</v>
      </c>
      <c r="B4" s="19" t="s">
        <v>108</v>
      </c>
    </row>
    <row r="5" spans="1:2">
      <c r="A5" s="3" t="s">
        <v>18</v>
      </c>
      <c r="B5" s="19" t="s">
        <v>103</v>
      </c>
    </row>
    <row r="6" spans="1:2">
      <c r="A6" s="3" t="s">
        <v>21</v>
      </c>
      <c r="B6" s="19" t="s">
        <v>102</v>
      </c>
    </row>
    <row r="7" spans="1:2">
      <c r="A7" s="3" t="s">
        <v>23</v>
      </c>
      <c r="B7" s="19" t="s">
        <v>101</v>
      </c>
    </row>
    <row r="8" spans="1:2">
      <c r="A8" s="3" t="s">
        <v>25</v>
      </c>
      <c r="B8" s="19" t="s">
        <v>109</v>
      </c>
    </row>
    <row r="9" spans="1:2">
      <c r="A9" s="3" t="s">
        <v>27</v>
      </c>
      <c r="B9" s="19" t="s">
        <v>110</v>
      </c>
    </row>
    <row r="10" spans="1:2">
      <c r="A10" s="3" t="s">
        <v>29</v>
      </c>
      <c r="B10" s="19" t="s">
        <v>111</v>
      </c>
    </row>
    <row r="11" spans="1:2">
      <c r="A11" s="3" t="s">
        <v>31</v>
      </c>
      <c r="B11" s="19" t="s">
        <v>112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A4D39-6649-4081-821E-C317E34522C4}">
  <dimension ref="A1:J37"/>
  <sheetViews>
    <sheetView workbookViewId="0">
      <selection activeCell="D3" sqref="D3"/>
    </sheetView>
  </sheetViews>
  <sheetFormatPr defaultRowHeight="15"/>
  <cols>
    <col min="1" max="1" width="14.85546875" customWidth="1"/>
    <col min="2" max="2" width="13.42578125" bestFit="1" customWidth="1"/>
    <col min="3" max="3" width="27.85546875" bestFit="1" customWidth="1"/>
    <col min="4" max="4" width="14" customWidth="1"/>
    <col min="5" max="5" width="13.42578125" bestFit="1" customWidth="1"/>
    <col min="6" max="6" width="34.85546875" bestFit="1" customWidth="1"/>
    <col min="7" max="7" width="27.85546875" bestFit="1" customWidth="1"/>
    <col min="8" max="8" width="20.85546875" bestFit="1" customWidth="1"/>
    <col min="9" max="9" width="13.42578125" bestFit="1" customWidth="1"/>
    <col min="10" max="10" width="27.85546875" bestFit="1" customWidth="1"/>
    <col min="11" max="11" width="6.5703125" bestFit="1" customWidth="1"/>
    <col min="12" max="12" width="8.140625" bestFit="1" customWidth="1"/>
    <col min="13" max="13" width="6.5703125" bestFit="1" customWidth="1"/>
    <col min="14" max="15" width="11.28515625" bestFit="1" customWidth="1"/>
  </cols>
  <sheetData>
    <row r="1" spans="1:10">
      <c r="A1" s="2" t="s">
        <v>0</v>
      </c>
      <c r="B1" s="2" t="s">
        <v>1</v>
      </c>
      <c r="C1" s="2" t="s">
        <v>2</v>
      </c>
      <c r="D1" s="2" t="s">
        <v>93</v>
      </c>
      <c r="E1" s="2" t="s">
        <v>3</v>
      </c>
      <c r="F1" s="2" t="s">
        <v>4</v>
      </c>
      <c r="G1" s="2" t="s">
        <v>5</v>
      </c>
      <c r="H1" s="2" t="s">
        <v>6</v>
      </c>
      <c r="I1" s="2" t="s">
        <v>7</v>
      </c>
      <c r="J1" s="17" t="s">
        <v>105</v>
      </c>
    </row>
    <row r="2" spans="1:10">
      <c r="A2" s="3">
        <v>107</v>
      </c>
      <c r="B2" s="3" t="s">
        <v>8</v>
      </c>
      <c r="C2" s="3" t="s">
        <v>9</v>
      </c>
      <c r="D2" s="16">
        <v>45658</v>
      </c>
      <c r="E2" s="3" t="s">
        <v>10</v>
      </c>
      <c r="F2" s="3">
        <v>25</v>
      </c>
      <c r="G2" s="3">
        <v>500</v>
      </c>
      <c r="H2" s="4">
        <v>12500</v>
      </c>
      <c r="I2" s="9" t="s">
        <v>11</v>
      </c>
      <c r="J2" s="19" t="str">
        <f>VLOOKUP(TRIM(C2), Suppliers!$A$2:$B$11, 2, FALSE)</f>
        <v>SanDisk</v>
      </c>
    </row>
    <row r="3" spans="1:10">
      <c r="A3" s="3">
        <v>105</v>
      </c>
      <c r="B3" s="3" t="s">
        <v>12</v>
      </c>
      <c r="C3" s="3" t="s">
        <v>13</v>
      </c>
      <c r="D3" s="16">
        <v>45689</v>
      </c>
      <c r="E3" s="3" t="s">
        <v>10</v>
      </c>
      <c r="F3" s="3">
        <v>15</v>
      </c>
      <c r="G3" s="4">
        <v>2000</v>
      </c>
      <c r="H3" s="4">
        <v>30000</v>
      </c>
      <c r="I3" s="3" t="s">
        <v>14</v>
      </c>
      <c r="J3" s="19" t="str">
        <f>VLOOKUP(TRIM(C3), Suppliers!$A$2:$B$11, 2, FALSE)</f>
        <v>Sony</v>
      </c>
    </row>
    <row r="4" spans="1:10">
      <c r="A4" s="3">
        <v>102</v>
      </c>
      <c r="B4" s="3" t="s">
        <v>15</v>
      </c>
      <c r="C4" s="3" t="s">
        <v>16</v>
      </c>
      <c r="D4" s="16">
        <v>45658</v>
      </c>
      <c r="E4" s="3" t="s">
        <v>10</v>
      </c>
      <c r="F4" s="3">
        <v>10</v>
      </c>
      <c r="G4" s="3">
        <v>800</v>
      </c>
      <c r="H4" s="4">
        <v>8000</v>
      </c>
      <c r="I4" s="9" t="s">
        <v>11</v>
      </c>
      <c r="J4" s="19" t="str">
        <f>VLOOKUP(TRIM(C4), Suppliers!$A$2:$B$11, 2, FALSE)</f>
        <v>Logitech</v>
      </c>
    </row>
    <row r="5" spans="1:10">
      <c r="A5" s="3">
        <v>109</v>
      </c>
      <c r="B5" s="3" t="s">
        <v>17</v>
      </c>
      <c r="C5" s="3" t="s">
        <v>18</v>
      </c>
      <c r="D5" s="16">
        <v>45717</v>
      </c>
      <c r="E5" s="3" t="s">
        <v>19</v>
      </c>
      <c r="F5" s="3">
        <v>8</v>
      </c>
      <c r="G5" s="4">
        <v>7000</v>
      </c>
      <c r="H5" s="4">
        <v>56000</v>
      </c>
      <c r="I5" s="9" t="s">
        <v>11</v>
      </c>
      <c r="J5" s="19" t="str">
        <f>VLOOKUP(TRIM(C5), Suppliers!$A$2:$B$11, 2, FALSE)</f>
        <v>Ikea</v>
      </c>
    </row>
    <row r="6" spans="1:10">
      <c r="A6" s="3">
        <v>103</v>
      </c>
      <c r="B6" s="3" t="s">
        <v>20</v>
      </c>
      <c r="C6" s="3" t="s">
        <v>21</v>
      </c>
      <c r="D6" s="16">
        <v>45717</v>
      </c>
      <c r="E6" s="3" t="s">
        <v>10</v>
      </c>
      <c r="F6" s="3">
        <v>6</v>
      </c>
      <c r="G6" s="4">
        <v>1200</v>
      </c>
      <c r="H6" s="4">
        <v>7200</v>
      </c>
      <c r="I6" s="3" t="s">
        <v>14</v>
      </c>
      <c r="J6" s="19" t="str">
        <f>VLOOKUP(TRIM(C6), Suppliers!$A$2:$B$11, 2, FALSE)</f>
        <v>Dell</v>
      </c>
    </row>
    <row r="7" spans="1:10">
      <c r="A7" s="3">
        <v>108</v>
      </c>
      <c r="B7" s="3" t="s">
        <v>22</v>
      </c>
      <c r="C7" s="3" t="s">
        <v>23</v>
      </c>
      <c r="D7" s="16">
        <v>45748</v>
      </c>
      <c r="E7" s="3" t="s">
        <v>10</v>
      </c>
      <c r="F7" s="3">
        <v>4</v>
      </c>
      <c r="G7" s="4">
        <v>20000</v>
      </c>
      <c r="H7" s="4">
        <v>80000</v>
      </c>
      <c r="I7" s="9" t="s">
        <v>11</v>
      </c>
      <c r="J7" s="19" t="str">
        <f>VLOOKUP(TRIM(C7), Suppliers!$A$2:$B$11, 2, FALSE)</f>
        <v>Samsung</v>
      </c>
    </row>
    <row r="8" spans="1:10">
      <c r="A8" s="3">
        <v>104</v>
      </c>
      <c r="B8" s="3" t="s">
        <v>24</v>
      </c>
      <c r="C8" s="3" t="s">
        <v>25</v>
      </c>
      <c r="D8" s="16">
        <v>45778</v>
      </c>
      <c r="E8" s="3" t="s">
        <v>10</v>
      </c>
      <c r="F8" s="3">
        <v>3</v>
      </c>
      <c r="G8" s="4">
        <v>12000</v>
      </c>
      <c r="H8" s="4">
        <v>36000</v>
      </c>
      <c r="I8" s="3" t="s">
        <v>14</v>
      </c>
      <c r="J8" s="19" t="str">
        <f>VLOOKUP(TRIM(C8), Suppliers!$A$2:$B$11, 2, FALSE)</f>
        <v>LG</v>
      </c>
    </row>
    <row r="9" spans="1:10">
      <c r="A9" s="3">
        <v>101</v>
      </c>
      <c r="B9" s="3" t="s">
        <v>26</v>
      </c>
      <c r="C9" s="3" t="s">
        <v>27</v>
      </c>
      <c r="D9" s="16">
        <v>45839</v>
      </c>
      <c r="E9" s="3" t="s">
        <v>10</v>
      </c>
      <c r="F9" s="3">
        <v>2</v>
      </c>
      <c r="G9" s="4">
        <v>55000</v>
      </c>
      <c r="H9" s="4">
        <v>110000</v>
      </c>
      <c r="I9" s="9" t="s">
        <v>11</v>
      </c>
      <c r="J9" s="19" t="str">
        <f>VLOOKUP(TRIM(C9), Suppliers!$A$2:$B$11, 2, FALSE)</f>
        <v>HP</v>
      </c>
    </row>
    <row r="10" spans="1:10">
      <c r="A10" s="3">
        <v>110</v>
      </c>
      <c r="B10" s="3" t="s">
        <v>28</v>
      </c>
      <c r="C10" s="3" t="s">
        <v>29</v>
      </c>
      <c r="D10" s="16">
        <v>45839</v>
      </c>
      <c r="E10" s="3" t="s">
        <v>19</v>
      </c>
      <c r="F10" s="3">
        <v>2</v>
      </c>
      <c r="G10" s="4">
        <v>15000</v>
      </c>
      <c r="H10" s="4">
        <v>30000</v>
      </c>
      <c r="I10" s="9" t="s">
        <v>11</v>
      </c>
      <c r="J10" s="19" t="str">
        <f>VLOOKUP(TRIM(C10), Suppliers!$A$2:$B$11, 2, FALSE)</f>
        <v>Godrej</v>
      </c>
    </row>
    <row r="11" spans="1:10">
      <c r="A11" s="3">
        <v>106</v>
      </c>
      <c r="B11" s="3" t="s">
        <v>30</v>
      </c>
      <c r="C11" s="3" t="s">
        <v>31</v>
      </c>
      <c r="D11" s="16">
        <v>45870</v>
      </c>
      <c r="E11" s="3" t="s">
        <v>10</v>
      </c>
      <c r="F11" s="3">
        <v>1</v>
      </c>
      <c r="G11" s="4">
        <v>18000</v>
      </c>
      <c r="H11" s="4">
        <v>18000</v>
      </c>
      <c r="I11" s="9" t="s">
        <v>11</v>
      </c>
      <c r="J11" s="19" t="str">
        <f>VLOOKUP(TRIM(C11), Suppliers!$A$2:$B$11, 2, FALSE)</f>
        <v>Canon</v>
      </c>
    </row>
    <row r="15" spans="1:10">
      <c r="F15" s="14" t="s">
        <v>6</v>
      </c>
      <c r="G15" t="s">
        <v>113</v>
      </c>
    </row>
    <row r="17" spans="2:10">
      <c r="F17" s="14" t="s">
        <v>73</v>
      </c>
      <c r="G17" t="s">
        <v>64</v>
      </c>
    </row>
    <row r="18" spans="2:10">
      <c r="F18" s="15" t="s">
        <v>27</v>
      </c>
      <c r="G18" s="1">
        <v>110000</v>
      </c>
    </row>
    <row r="19" spans="2:10">
      <c r="F19" s="15" t="s">
        <v>23</v>
      </c>
      <c r="G19" s="1">
        <v>80000</v>
      </c>
    </row>
    <row r="20" spans="2:10">
      <c r="F20" s="15" t="s">
        <v>18</v>
      </c>
      <c r="G20" s="1">
        <v>56000</v>
      </c>
    </row>
    <row r="21" spans="2:10">
      <c r="F21" s="15" t="s">
        <v>25</v>
      </c>
      <c r="G21" s="1">
        <v>36000</v>
      </c>
    </row>
    <row r="22" spans="2:10">
      <c r="F22" s="15" t="s">
        <v>29</v>
      </c>
      <c r="G22" s="1">
        <v>30000</v>
      </c>
    </row>
    <row r="23" spans="2:10">
      <c r="F23" s="15" t="s">
        <v>13</v>
      </c>
      <c r="G23" s="1">
        <v>30000</v>
      </c>
    </row>
    <row r="24" spans="2:10">
      <c r="F24" s="15" t="s">
        <v>74</v>
      </c>
      <c r="G24" s="1">
        <v>342000</v>
      </c>
    </row>
    <row r="26" spans="2:10">
      <c r="I26" s="14" t="s">
        <v>73</v>
      </c>
      <c r="J26" t="s">
        <v>64</v>
      </c>
    </row>
    <row r="27" spans="2:10">
      <c r="I27" s="15" t="s">
        <v>10</v>
      </c>
      <c r="J27" s="1">
        <v>301700</v>
      </c>
    </row>
    <row r="28" spans="2:10">
      <c r="I28" s="15" t="s">
        <v>19</v>
      </c>
      <c r="J28" s="1">
        <v>86000</v>
      </c>
    </row>
    <row r="29" spans="2:10">
      <c r="B29" s="14" t="s">
        <v>73</v>
      </c>
      <c r="C29" t="s">
        <v>64</v>
      </c>
      <c r="I29" s="15" t="s">
        <v>74</v>
      </c>
      <c r="J29" s="1">
        <v>387700</v>
      </c>
    </row>
    <row r="30" spans="2:10">
      <c r="B30" s="15" t="s">
        <v>94</v>
      </c>
      <c r="C30" s="1">
        <v>20500</v>
      </c>
    </row>
    <row r="31" spans="2:10">
      <c r="B31" s="15" t="s">
        <v>95</v>
      </c>
      <c r="C31" s="1">
        <v>30000</v>
      </c>
    </row>
    <row r="32" spans="2:10">
      <c r="B32" s="15" t="s">
        <v>96</v>
      </c>
      <c r="C32" s="1">
        <v>63200</v>
      </c>
    </row>
    <row r="33" spans="2:3">
      <c r="B33" s="15" t="s">
        <v>97</v>
      </c>
      <c r="C33" s="1">
        <v>80000</v>
      </c>
    </row>
    <row r="34" spans="2:3">
      <c r="B34" s="15" t="s">
        <v>98</v>
      </c>
      <c r="C34" s="1">
        <v>36000</v>
      </c>
    </row>
    <row r="35" spans="2:3">
      <c r="B35" s="15" t="s">
        <v>99</v>
      </c>
      <c r="C35" s="1">
        <v>140000</v>
      </c>
    </row>
    <row r="36" spans="2:3">
      <c r="B36" s="15" t="s">
        <v>100</v>
      </c>
      <c r="C36" s="1">
        <v>18000</v>
      </c>
    </row>
    <row r="37" spans="2:3">
      <c r="B37" s="15" t="s">
        <v>74</v>
      </c>
      <c r="C37" s="1">
        <v>387700</v>
      </c>
    </row>
  </sheetData>
  <conditionalFormatting sqref="F2:F11">
    <cfRule type="colorScale" priority="5">
      <colorScale>
        <cfvo type="min"/>
        <cfvo type="percentile" val="50"/>
        <cfvo type="max"/>
        <color rgb="FFF8696B"/>
        <color rgb="FFFFEB84"/>
        <color rgb="FF63BE7B"/>
      </colorScale>
    </cfRule>
  </conditionalFormatting>
  <conditionalFormatting sqref="G2:G11">
    <cfRule type="dataBar" priority="4">
      <dataBar>
        <cfvo type="min"/>
        <cfvo type="max"/>
        <color rgb="FFD6007B"/>
      </dataBar>
      <extLst>
        <ext xmlns:x14="http://schemas.microsoft.com/office/spreadsheetml/2009/9/main" uri="{B025F937-C7B1-47D3-B67F-A62EFF666E3E}">
          <x14:id>{2ECC289D-B0B5-491C-899C-CA5213E12679}</x14:id>
        </ext>
      </extLst>
    </cfRule>
  </conditionalFormatting>
  <conditionalFormatting sqref="H2:H11">
    <cfRule type="cellIs" dxfId="26" priority="2" operator="greaterThan">
      <formula>5000</formula>
    </cfRule>
    <cfRule type="cellIs" dxfId="25" priority="3" operator="greaterThan">
      <formula>5000</formula>
    </cfRule>
  </conditionalFormatting>
  <conditionalFormatting pivot="1" sqref="G18:G24">
    <cfRule type="dataBar" priority="1">
      <dataBar>
        <cfvo type="min"/>
        <cfvo type="max"/>
        <color rgb="FF63C384"/>
      </dataBar>
      <extLst>
        <ext xmlns:x14="http://schemas.microsoft.com/office/spreadsheetml/2009/9/main" uri="{B025F937-C7B1-47D3-B67F-A62EFF666E3E}">
          <x14:id>{0135F8A9-1FDD-46D1-8084-170C41F84C79}</x14:id>
        </ext>
      </extLst>
    </cfRule>
  </conditionalFormatting>
  <pageMargins left="0.7" right="0.7" top="0.75" bottom="0.75" header="0.3" footer="0.3"/>
  <drawing r:id="rId4"/>
  <extLst>
    <ext xmlns:x14="http://schemas.microsoft.com/office/spreadsheetml/2009/9/main" uri="{78C0D931-6437-407d-A8EE-F0AAD7539E65}">
      <x14:conditionalFormattings>
        <x14:conditionalFormatting xmlns:xm="http://schemas.microsoft.com/office/excel/2006/main">
          <x14:cfRule type="dataBar" id="{2ECC289D-B0B5-491C-899C-CA5213E12679}">
            <x14:dataBar minLength="0" maxLength="100" gradient="0">
              <x14:cfvo type="autoMin"/>
              <x14:cfvo type="autoMax"/>
              <x14:negativeFillColor rgb="FFFF0000"/>
              <x14:axisColor rgb="FF000000"/>
            </x14:dataBar>
          </x14:cfRule>
          <xm:sqref>G2:G11</xm:sqref>
        </x14:conditionalFormatting>
        <x14:conditionalFormatting xmlns:xm="http://schemas.microsoft.com/office/excel/2006/main" pivot="1">
          <x14:cfRule type="dataBar" id="{0135F8A9-1FDD-46D1-8084-170C41F84C79}">
            <x14:dataBar minLength="0" maxLength="100" border="1" negativeBarBorderColorSameAsPositive="0">
              <x14:cfvo type="autoMin"/>
              <x14:cfvo type="autoMax"/>
              <x14:borderColor rgb="FF63C384"/>
              <x14:negativeFillColor rgb="FFFF0000"/>
              <x14:negativeBorderColor rgb="FFFF0000"/>
              <x14:axisColor rgb="FF000000"/>
            </x14:dataBar>
          </x14:cfRule>
          <xm:sqref>G18:G24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DF5C0-72B5-4409-B1BB-70A89E0E5A6F}">
  <dimension ref="A1:L53"/>
  <sheetViews>
    <sheetView workbookViewId="0">
      <selection activeCell="O16" sqref="O16"/>
    </sheetView>
  </sheetViews>
  <sheetFormatPr defaultRowHeight="15"/>
  <cols>
    <col min="1" max="1" width="11" customWidth="1"/>
    <col min="2" max="2" width="27.85546875" bestFit="1" customWidth="1"/>
    <col min="3" max="3" width="16.85546875" bestFit="1" customWidth="1"/>
    <col min="4" max="4" width="9.28515625" bestFit="1" customWidth="1"/>
    <col min="5" max="5" width="11.28515625" bestFit="1" customWidth="1"/>
    <col min="6" max="6" width="6.5703125" bestFit="1" customWidth="1"/>
    <col min="7" max="7" width="11.28515625" bestFit="1" customWidth="1"/>
    <col min="8" max="8" width="20.85546875" bestFit="1" customWidth="1"/>
    <col min="9" max="9" width="10.85546875" bestFit="1" customWidth="1"/>
    <col min="11" max="11" width="7.28515625" bestFit="1" customWidth="1"/>
  </cols>
  <sheetData>
    <row r="1" spans="1:12">
      <c r="A1" s="2" t="s">
        <v>0</v>
      </c>
      <c r="B1" s="2" t="s">
        <v>1</v>
      </c>
      <c r="C1" s="2" t="s">
        <v>2</v>
      </c>
      <c r="D1" s="2" t="s">
        <v>93</v>
      </c>
      <c r="E1" s="2" t="s">
        <v>3</v>
      </c>
      <c r="F1" s="2" t="s">
        <v>4</v>
      </c>
      <c r="G1" s="2" t="s">
        <v>5</v>
      </c>
      <c r="H1" s="2" t="s">
        <v>6</v>
      </c>
      <c r="I1" s="2" t="s">
        <v>7</v>
      </c>
      <c r="J1" s="22" t="s">
        <v>105</v>
      </c>
      <c r="K1" s="18" t="s">
        <v>114</v>
      </c>
      <c r="L1" s="18" t="s">
        <v>115</v>
      </c>
    </row>
    <row r="2" spans="1:12">
      <c r="A2" s="3">
        <v>107</v>
      </c>
      <c r="B2" s="3" t="s">
        <v>8</v>
      </c>
      <c r="C2" s="3" t="s">
        <v>9</v>
      </c>
      <c r="D2" s="16">
        <v>45658</v>
      </c>
      <c r="E2" s="3" t="s">
        <v>10</v>
      </c>
      <c r="F2" s="3">
        <v>25</v>
      </c>
      <c r="G2" s="3">
        <v>500</v>
      </c>
      <c r="H2" s="4">
        <v>12500</v>
      </c>
      <c r="I2" s="9" t="s">
        <v>11</v>
      </c>
      <c r="J2" s="23" t="str">
        <f>VLOOKUP(TRIM(C2), Suppliers!$A$2:$B$11, 2, FALSE)</f>
        <v>SanDisk</v>
      </c>
      <c r="K2" s="19" t="str">
        <f>_xlfn.XLOOKUP(C2, Suppliers!$A$2:$A$11, Supplier2!$C$2:$C$11, "Not Found")</f>
        <v>West</v>
      </c>
      <c r="L2" s="19" t="str">
        <f>_xlfn.XLOOKUP(C2, Suppliers!$A$2:$A$11, Supplier2!$D$2:$D$11, "Not Found")</f>
        <v>A</v>
      </c>
    </row>
    <row r="3" spans="1:12">
      <c r="A3" s="3">
        <v>105</v>
      </c>
      <c r="B3" s="3" t="s">
        <v>12</v>
      </c>
      <c r="C3" s="3" t="s">
        <v>13</v>
      </c>
      <c r="D3" s="16">
        <v>45689</v>
      </c>
      <c r="E3" s="3" t="s">
        <v>10</v>
      </c>
      <c r="F3" s="3">
        <v>15</v>
      </c>
      <c r="G3" s="4">
        <v>2000</v>
      </c>
      <c r="H3" s="4">
        <v>30000</v>
      </c>
      <c r="I3" s="3" t="s">
        <v>14</v>
      </c>
      <c r="J3" s="23" t="str">
        <f>VLOOKUP(TRIM(C3), Suppliers!$A$2:$B$11, 2, FALSE)</f>
        <v>Sony</v>
      </c>
      <c r="K3" s="19" t="str">
        <f>_xlfn.XLOOKUP(C3, Suppliers!$A$2:$A$11, Supplier2!$C$2:$C$11, "Not Found")</f>
        <v>South</v>
      </c>
      <c r="L3" s="19" t="str">
        <f>_xlfn.XLOOKUP(C3, Suppliers!$A$2:$A$11, Supplier2!$D$2:$D$11, "Not Found")</f>
        <v>B</v>
      </c>
    </row>
    <row r="4" spans="1:12">
      <c r="A4" s="3">
        <v>102</v>
      </c>
      <c r="B4" s="3" t="s">
        <v>15</v>
      </c>
      <c r="C4" s="3" t="s">
        <v>16</v>
      </c>
      <c r="D4" s="16">
        <v>45658</v>
      </c>
      <c r="E4" s="3" t="s">
        <v>10</v>
      </c>
      <c r="F4" s="3">
        <v>10</v>
      </c>
      <c r="G4" s="3">
        <v>800</v>
      </c>
      <c r="H4" s="4">
        <v>8000</v>
      </c>
      <c r="I4" s="9" t="s">
        <v>11</v>
      </c>
      <c r="J4" s="23" t="str">
        <f>VLOOKUP(TRIM(C4), Suppliers!$A$2:$B$11, 2, FALSE)</f>
        <v>Logitech</v>
      </c>
      <c r="K4" s="19" t="str">
        <f>_xlfn.XLOOKUP(C4, Suppliers!$A$2:$A$11, Supplier2!$C$2:$C$11, "Not Found")</f>
        <v>North</v>
      </c>
      <c r="L4" s="19" t="str">
        <f>_xlfn.XLOOKUP(C4, Suppliers!$A$2:$A$11, Supplier2!$D$2:$D$11, "Not Found")</f>
        <v>A</v>
      </c>
    </row>
    <row r="5" spans="1:12">
      <c r="A5" s="3">
        <v>109</v>
      </c>
      <c r="B5" s="3" t="s">
        <v>17</v>
      </c>
      <c r="C5" s="3" t="s">
        <v>18</v>
      </c>
      <c r="D5" s="16">
        <v>45717</v>
      </c>
      <c r="E5" s="3" t="s">
        <v>19</v>
      </c>
      <c r="F5" s="3">
        <v>8</v>
      </c>
      <c r="G5" s="4">
        <v>7000</v>
      </c>
      <c r="H5" s="4">
        <v>56000</v>
      </c>
      <c r="I5" s="9" t="s">
        <v>11</v>
      </c>
      <c r="J5" s="23" t="str">
        <f>VLOOKUP(TRIM(C5), Suppliers!$A$2:$B$11, 2, FALSE)</f>
        <v>Ikea</v>
      </c>
      <c r="K5" s="19" t="str">
        <f>_xlfn.XLOOKUP(C5, Suppliers!$A$2:$A$11, Supplier2!$C$2:$C$11, "Not Found")</f>
        <v>East</v>
      </c>
      <c r="L5" s="19" t="str">
        <f>_xlfn.XLOOKUP(C5, Suppliers!$A$2:$A$11, Supplier2!$D$2:$D$11, "Not Found")</f>
        <v>B</v>
      </c>
    </row>
    <row r="6" spans="1:12">
      <c r="A6" s="3">
        <v>103</v>
      </c>
      <c r="B6" s="3" t="s">
        <v>20</v>
      </c>
      <c r="C6" s="3" t="s">
        <v>21</v>
      </c>
      <c r="D6" s="16">
        <v>45717</v>
      </c>
      <c r="E6" s="3" t="s">
        <v>10</v>
      </c>
      <c r="F6" s="3">
        <v>6</v>
      </c>
      <c r="G6" s="4">
        <v>1200</v>
      </c>
      <c r="H6" s="4">
        <v>7200</v>
      </c>
      <c r="I6" s="3" t="s">
        <v>14</v>
      </c>
      <c r="J6" s="23" t="str">
        <f>VLOOKUP(TRIM(C6), Suppliers!$A$2:$B$11, 2, FALSE)</f>
        <v>Dell</v>
      </c>
      <c r="K6" s="19" t="str">
        <f>_xlfn.XLOOKUP(C6, Suppliers!$A$2:$A$11, Supplier2!$C$2:$C$11, "Not Found")</f>
        <v>West</v>
      </c>
      <c r="L6" s="19" t="str">
        <f>_xlfn.XLOOKUP(C6, Suppliers!$A$2:$A$11, Supplier2!$D$2:$D$11, "Not Found")</f>
        <v>A</v>
      </c>
    </row>
    <row r="7" spans="1:12">
      <c r="A7" s="3">
        <v>108</v>
      </c>
      <c r="B7" s="3" t="s">
        <v>22</v>
      </c>
      <c r="C7" s="3" t="s">
        <v>23</v>
      </c>
      <c r="D7" s="16">
        <v>45748</v>
      </c>
      <c r="E7" s="3" t="s">
        <v>10</v>
      </c>
      <c r="F7" s="3">
        <v>4</v>
      </c>
      <c r="G7" s="4">
        <v>20000</v>
      </c>
      <c r="H7" s="4">
        <v>80000</v>
      </c>
      <c r="I7" s="9" t="s">
        <v>11</v>
      </c>
      <c r="J7" s="23" t="str">
        <f>VLOOKUP(TRIM(C7), Suppliers!$A$2:$B$11, 2, FALSE)</f>
        <v>Samsung</v>
      </c>
      <c r="K7" s="19" t="str">
        <f>_xlfn.XLOOKUP(C7, Suppliers!$A$2:$A$11, Supplier2!$C$2:$C$11, "Not Found")</f>
        <v>North</v>
      </c>
      <c r="L7" s="19" t="str">
        <f>_xlfn.XLOOKUP(C7, Suppliers!$A$2:$A$11, Supplier2!$D$2:$D$11, "Not Found")</f>
        <v>A</v>
      </c>
    </row>
    <row r="8" spans="1:12">
      <c r="A8" s="3">
        <v>104</v>
      </c>
      <c r="B8" s="3" t="s">
        <v>24</v>
      </c>
      <c r="C8" s="3" t="s">
        <v>25</v>
      </c>
      <c r="D8" s="16">
        <v>45778</v>
      </c>
      <c r="E8" s="3" t="s">
        <v>10</v>
      </c>
      <c r="F8" s="3">
        <v>3</v>
      </c>
      <c r="G8" s="4">
        <v>12000</v>
      </c>
      <c r="H8" s="4">
        <v>36000</v>
      </c>
      <c r="I8" s="3" t="s">
        <v>14</v>
      </c>
      <c r="J8" s="23" t="str">
        <f>VLOOKUP(TRIM(C8), Suppliers!$A$2:$B$11, 2, FALSE)</f>
        <v>LG</v>
      </c>
      <c r="K8" s="19" t="str">
        <f>_xlfn.XLOOKUP(C8, Suppliers!$A$2:$A$11, Supplier2!$C$2:$C$11, "Not Found")</f>
        <v>South</v>
      </c>
      <c r="L8" s="19" t="str">
        <f>_xlfn.XLOOKUP(C8, Suppliers!$A$2:$A$11, Supplier2!$D$2:$D$11, "Not Found")</f>
        <v>B</v>
      </c>
    </row>
    <row r="9" spans="1:12">
      <c r="A9" s="3">
        <v>101</v>
      </c>
      <c r="B9" s="3" t="s">
        <v>26</v>
      </c>
      <c r="C9" s="3" t="s">
        <v>27</v>
      </c>
      <c r="D9" s="16">
        <v>45839</v>
      </c>
      <c r="E9" s="3" t="s">
        <v>10</v>
      </c>
      <c r="F9" s="3">
        <v>2</v>
      </c>
      <c r="G9" s="4">
        <v>55000</v>
      </c>
      <c r="H9" s="4">
        <v>110000</v>
      </c>
      <c r="I9" s="9" t="s">
        <v>11</v>
      </c>
      <c r="J9" s="23" t="str">
        <f>VLOOKUP(TRIM(C9), Suppliers!$A$2:$B$11, 2, FALSE)</f>
        <v>HP</v>
      </c>
      <c r="K9" s="19" t="str">
        <f>_xlfn.XLOOKUP(C9, Suppliers!$A$2:$A$11, Supplier2!$C$2:$C$11, "Not Found")</f>
        <v>East</v>
      </c>
      <c r="L9" s="19" t="str">
        <f>_xlfn.XLOOKUP(C9, Suppliers!$A$2:$A$11, Supplier2!$D$2:$D$11, "Not Found")</f>
        <v>A+</v>
      </c>
    </row>
    <row r="10" spans="1:12">
      <c r="A10" s="3">
        <v>110</v>
      </c>
      <c r="B10" s="3" t="s">
        <v>28</v>
      </c>
      <c r="C10" s="3" t="s">
        <v>29</v>
      </c>
      <c r="D10" s="16">
        <v>45839</v>
      </c>
      <c r="E10" s="3" t="s">
        <v>19</v>
      </c>
      <c r="F10" s="3">
        <v>2</v>
      </c>
      <c r="G10" s="4">
        <v>15000</v>
      </c>
      <c r="H10" s="4">
        <v>30000</v>
      </c>
      <c r="I10" s="9" t="s">
        <v>11</v>
      </c>
      <c r="J10" s="23" t="str">
        <f>VLOOKUP(TRIM(C10), Suppliers!$A$2:$B$11, 2, FALSE)</f>
        <v>Godrej</v>
      </c>
      <c r="K10" s="19" t="str">
        <f>_xlfn.XLOOKUP(C10, Suppliers!$A$2:$A$11, Supplier2!$C$2:$C$11, "Not Found")</f>
        <v>West</v>
      </c>
      <c r="L10" s="19" t="str">
        <f>_xlfn.XLOOKUP(C10, Suppliers!$A$2:$A$11, Supplier2!$D$2:$D$11, "Not Found")</f>
        <v>A</v>
      </c>
    </row>
    <row r="11" spans="1:12">
      <c r="A11" s="3">
        <v>106</v>
      </c>
      <c r="B11" s="3" t="s">
        <v>30</v>
      </c>
      <c r="C11" s="3" t="s">
        <v>31</v>
      </c>
      <c r="D11" s="16">
        <v>45870</v>
      </c>
      <c r="E11" s="3" t="s">
        <v>10</v>
      </c>
      <c r="F11" s="3">
        <v>1</v>
      </c>
      <c r="G11" s="4">
        <v>18000</v>
      </c>
      <c r="H11" s="4">
        <v>18000</v>
      </c>
      <c r="I11" s="9" t="s">
        <v>11</v>
      </c>
      <c r="J11" s="23" t="str">
        <f>VLOOKUP(TRIM(C11), Suppliers!$A$2:$B$11, 2, FALSE)</f>
        <v>Canon</v>
      </c>
      <c r="K11" s="19" t="str">
        <f>_xlfn.XLOOKUP(C11, Suppliers!$A$2:$A$11, Supplier2!$C$2:$C$11, "Not Found")</f>
        <v>South</v>
      </c>
      <c r="L11" s="19" t="str">
        <f>_xlfn.XLOOKUP(C11, Suppliers!$A$2:$A$11, Supplier2!$D$2:$D$11, "Not Found")</f>
        <v>B+</v>
      </c>
    </row>
    <row r="14" spans="1:12">
      <c r="B14" s="14" t="s">
        <v>64</v>
      </c>
      <c r="C14" s="14" t="s">
        <v>79</v>
      </c>
    </row>
    <row r="15" spans="1:12">
      <c r="B15" s="14" t="s">
        <v>73</v>
      </c>
      <c r="C15" t="s">
        <v>121</v>
      </c>
      <c r="D15" t="s">
        <v>120</v>
      </c>
      <c r="E15" t="s">
        <v>118</v>
      </c>
      <c r="F15" t="s">
        <v>116</v>
      </c>
      <c r="G15" t="s">
        <v>74</v>
      </c>
    </row>
    <row r="16" spans="1:12">
      <c r="B16" s="15" t="s">
        <v>10</v>
      </c>
      <c r="C16" s="1">
        <v>110000</v>
      </c>
      <c r="D16" s="1">
        <v>88000</v>
      </c>
      <c r="E16" s="1">
        <v>84000</v>
      </c>
      <c r="F16" s="1">
        <v>19700</v>
      </c>
      <c r="G16" s="1">
        <v>301700</v>
      </c>
    </row>
    <row r="17" spans="2:7">
      <c r="B17" s="15" t="s">
        <v>19</v>
      </c>
      <c r="C17" s="1">
        <v>56000</v>
      </c>
      <c r="D17" s="1"/>
      <c r="E17" s="1"/>
      <c r="F17" s="1">
        <v>30000</v>
      </c>
      <c r="G17" s="1">
        <v>86000</v>
      </c>
    </row>
    <row r="18" spans="2:7">
      <c r="B18" s="15" t="s">
        <v>74</v>
      </c>
      <c r="C18" s="1">
        <v>166000</v>
      </c>
      <c r="D18" s="1">
        <v>88000</v>
      </c>
      <c r="E18" s="1">
        <v>84000</v>
      </c>
      <c r="F18" s="1">
        <v>49700</v>
      </c>
      <c r="G18" s="1">
        <v>387700</v>
      </c>
    </row>
    <row r="27" spans="2:7">
      <c r="B27" s="14" t="s">
        <v>73</v>
      </c>
      <c r="C27" t="s">
        <v>64</v>
      </c>
    </row>
    <row r="28" spans="2:7">
      <c r="B28" s="15" t="s">
        <v>27</v>
      </c>
      <c r="C28" s="1">
        <v>110000</v>
      </c>
    </row>
    <row r="29" spans="2:7">
      <c r="B29" s="15" t="s">
        <v>23</v>
      </c>
      <c r="C29" s="1">
        <v>80000</v>
      </c>
    </row>
    <row r="30" spans="2:7">
      <c r="B30" s="15" t="s">
        <v>18</v>
      </c>
      <c r="C30" s="1">
        <v>56000</v>
      </c>
    </row>
    <row r="31" spans="2:7">
      <c r="B31" s="15" t="s">
        <v>25</v>
      </c>
      <c r="C31" s="1">
        <v>36000</v>
      </c>
    </row>
    <row r="32" spans="2:7">
      <c r="B32" s="15" t="s">
        <v>13</v>
      </c>
      <c r="C32" s="1">
        <v>30000</v>
      </c>
    </row>
    <row r="33" spans="2:5">
      <c r="B33" s="15" t="s">
        <v>29</v>
      </c>
      <c r="C33" s="1">
        <v>30000</v>
      </c>
    </row>
    <row r="34" spans="2:5">
      <c r="B34" s="15" t="s">
        <v>31</v>
      </c>
      <c r="C34" s="1">
        <v>18000</v>
      </c>
    </row>
    <row r="35" spans="2:5">
      <c r="B35" s="15" t="s">
        <v>9</v>
      </c>
      <c r="C35" s="1">
        <v>12500</v>
      </c>
    </row>
    <row r="36" spans="2:5">
      <c r="B36" s="15" t="s">
        <v>16</v>
      </c>
      <c r="C36" s="1">
        <v>8000</v>
      </c>
    </row>
    <row r="37" spans="2:5">
      <c r="B37" s="15" t="s">
        <v>21</v>
      </c>
      <c r="C37" s="1">
        <v>7200</v>
      </c>
    </row>
    <row r="38" spans="2:5">
      <c r="B38" s="15" t="s">
        <v>74</v>
      </c>
      <c r="C38" s="1">
        <v>387700</v>
      </c>
    </row>
    <row r="44" spans="2:5">
      <c r="B44" s="14" t="s">
        <v>64</v>
      </c>
      <c r="C44" s="14" t="s">
        <v>79</v>
      </c>
    </row>
    <row r="45" spans="2:5">
      <c r="B45" s="14" t="s">
        <v>73</v>
      </c>
      <c r="C45" t="s">
        <v>10</v>
      </c>
      <c r="D45" t="s">
        <v>19</v>
      </c>
      <c r="E45" t="s">
        <v>74</v>
      </c>
    </row>
    <row r="46" spans="2:5">
      <c r="B46" s="15" t="s">
        <v>94</v>
      </c>
      <c r="C46" s="1">
        <v>20500</v>
      </c>
      <c r="D46" s="1"/>
      <c r="E46" s="1">
        <v>20500</v>
      </c>
    </row>
    <row r="47" spans="2:5">
      <c r="B47" s="15" t="s">
        <v>95</v>
      </c>
      <c r="C47" s="1">
        <v>30000</v>
      </c>
      <c r="D47" s="1"/>
      <c r="E47" s="1">
        <v>30000</v>
      </c>
    </row>
    <row r="48" spans="2:5">
      <c r="B48" s="15" t="s">
        <v>96</v>
      </c>
      <c r="C48" s="1">
        <v>7200</v>
      </c>
      <c r="D48" s="1">
        <v>56000</v>
      </c>
      <c r="E48" s="1">
        <v>63200</v>
      </c>
    </row>
    <row r="49" spans="2:5">
      <c r="B49" s="15" t="s">
        <v>97</v>
      </c>
      <c r="C49" s="1">
        <v>80000</v>
      </c>
      <c r="D49" s="1"/>
      <c r="E49" s="1">
        <v>80000</v>
      </c>
    </row>
    <row r="50" spans="2:5">
      <c r="B50" s="15" t="s">
        <v>98</v>
      </c>
      <c r="C50" s="1">
        <v>36000</v>
      </c>
      <c r="D50" s="1"/>
      <c r="E50" s="1">
        <v>36000</v>
      </c>
    </row>
    <row r="51" spans="2:5">
      <c r="B51" s="15" t="s">
        <v>99</v>
      </c>
      <c r="C51" s="1">
        <v>110000</v>
      </c>
      <c r="D51" s="1">
        <v>30000</v>
      </c>
      <c r="E51" s="1">
        <v>140000</v>
      </c>
    </row>
    <row r="52" spans="2:5">
      <c r="B52" s="15" t="s">
        <v>100</v>
      </c>
      <c r="C52" s="1">
        <v>18000</v>
      </c>
      <c r="D52" s="1"/>
      <c r="E52" s="1">
        <v>18000</v>
      </c>
    </row>
    <row r="53" spans="2:5">
      <c r="B53" s="15" t="s">
        <v>74</v>
      </c>
      <c r="C53" s="1">
        <v>301700</v>
      </c>
      <c r="D53" s="1">
        <v>86000</v>
      </c>
      <c r="E53" s="1">
        <v>387700</v>
      </c>
    </row>
  </sheetData>
  <conditionalFormatting sqref="F2:F11">
    <cfRule type="colorScale" priority="2">
      <colorScale>
        <cfvo type="min"/>
        <cfvo type="percentile" val="50"/>
        <cfvo type="max"/>
        <color rgb="FFF8696B"/>
        <color rgb="FFFFEB84"/>
        <color rgb="FF63BE7B"/>
      </colorScale>
    </cfRule>
  </conditionalFormatting>
  <conditionalFormatting sqref="G2:G11">
    <cfRule type="dataBar" priority="1">
      <dataBar>
        <cfvo type="min"/>
        <cfvo type="max"/>
        <color rgb="FFD6007B"/>
      </dataBar>
      <extLst>
        <ext xmlns:x14="http://schemas.microsoft.com/office/spreadsheetml/2009/9/main" uri="{B025F937-C7B1-47D3-B67F-A62EFF666E3E}">
          <x14:id>{71AC832F-7B83-4900-83FF-7CF258B494A4}</x14:id>
        </ext>
      </extLst>
    </cfRule>
  </conditionalFormatting>
  <conditionalFormatting sqref="H2:H11">
    <cfRule type="cellIs" dxfId="1" priority="3" operator="greaterThan">
      <formula>5000</formula>
    </cfRule>
    <cfRule type="cellIs" dxfId="0" priority="4" operator="greaterThan">
      <formula>5000</formula>
    </cfRule>
  </conditionalFormatting>
  <pageMargins left="0.7" right="0.7" top="0.75" bottom="0.75" header="0.3" footer="0.3"/>
  <drawing r:id="rId4"/>
  <extLst>
    <ext xmlns:x14="http://schemas.microsoft.com/office/spreadsheetml/2009/9/main" uri="{78C0D931-6437-407d-A8EE-F0AAD7539E65}">
      <x14:conditionalFormattings>
        <x14:conditionalFormatting xmlns:xm="http://schemas.microsoft.com/office/excel/2006/main">
          <x14:cfRule type="dataBar" id="{71AC832F-7B83-4900-83FF-7CF258B494A4}">
            <x14:dataBar minLength="0" maxLength="100" gradient="0">
              <x14:cfvo type="autoMin"/>
              <x14:cfvo type="autoMax"/>
              <x14:negativeFillColor rgb="FFFF0000"/>
              <x14:axisColor rgb="FF000000"/>
            </x14:dataBar>
          </x14:cfRule>
          <xm:sqref>G2:G11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9CDD1-089A-4BC3-A193-1EC3D2D37027}">
  <dimension ref="A1:D11"/>
  <sheetViews>
    <sheetView workbookViewId="0">
      <selection activeCell="O25" sqref="O25"/>
    </sheetView>
  </sheetViews>
  <sheetFormatPr defaultRowHeight="15"/>
  <cols>
    <col min="1" max="1" width="13.5703125" customWidth="1"/>
    <col min="2" max="2" width="12.42578125" customWidth="1"/>
    <col min="3" max="3" width="12.28515625" customWidth="1"/>
    <col min="4" max="4" width="9.7109375" customWidth="1"/>
  </cols>
  <sheetData>
    <row r="1" spans="1:4">
      <c r="A1" s="20" t="s">
        <v>2</v>
      </c>
      <c r="B1" s="20" t="s">
        <v>106</v>
      </c>
      <c r="C1" s="20" t="s">
        <v>114</v>
      </c>
      <c r="D1" s="20" t="s">
        <v>115</v>
      </c>
    </row>
    <row r="2" spans="1:4">
      <c r="A2" s="21" t="s">
        <v>9</v>
      </c>
      <c r="B2" s="21" t="s">
        <v>107</v>
      </c>
      <c r="C2" s="21" t="s">
        <v>116</v>
      </c>
      <c r="D2" s="21" t="s">
        <v>117</v>
      </c>
    </row>
    <row r="3" spans="1:4">
      <c r="A3" s="21" t="s">
        <v>13</v>
      </c>
      <c r="B3" s="21" t="s">
        <v>104</v>
      </c>
      <c r="C3" s="21" t="s">
        <v>118</v>
      </c>
      <c r="D3" s="21" t="s">
        <v>119</v>
      </c>
    </row>
    <row r="4" spans="1:4">
      <c r="A4" s="21" t="s">
        <v>16</v>
      </c>
      <c r="B4" s="21" t="s">
        <v>108</v>
      </c>
      <c r="C4" s="21" t="s">
        <v>120</v>
      </c>
      <c r="D4" s="21" t="s">
        <v>117</v>
      </c>
    </row>
    <row r="5" spans="1:4">
      <c r="A5" s="21" t="s">
        <v>18</v>
      </c>
      <c r="B5" s="21" t="s">
        <v>103</v>
      </c>
      <c r="C5" s="21" t="s">
        <v>121</v>
      </c>
      <c r="D5" s="21" t="s">
        <v>119</v>
      </c>
    </row>
    <row r="6" spans="1:4">
      <c r="A6" s="21" t="s">
        <v>21</v>
      </c>
      <c r="B6" s="21" t="s">
        <v>102</v>
      </c>
      <c r="C6" s="21" t="s">
        <v>116</v>
      </c>
      <c r="D6" s="21" t="s">
        <v>117</v>
      </c>
    </row>
    <row r="7" spans="1:4">
      <c r="A7" s="21" t="s">
        <v>23</v>
      </c>
      <c r="B7" s="21" t="s">
        <v>101</v>
      </c>
      <c r="C7" s="21" t="s">
        <v>120</v>
      </c>
      <c r="D7" s="21" t="s">
        <v>117</v>
      </c>
    </row>
    <row r="8" spans="1:4">
      <c r="A8" s="21" t="s">
        <v>25</v>
      </c>
      <c r="B8" s="21" t="s">
        <v>109</v>
      </c>
      <c r="C8" s="21" t="s">
        <v>118</v>
      </c>
      <c r="D8" s="21" t="s">
        <v>119</v>
      </c>
    </row>
    <row r="9" spans="1:4">
      <c r="A9" s="21" t="s">
        <v>27</v>
      </c>
      <c r="B9" s="21" t="s">
        <v>110</v>
      </c>
      <c r="C9" s="21" t="s">
        <v>121</v>
      </c>
      <c r="D9" s="21" t="s">
        <v>122</v>
      </c>
    </row>
    <row r="10" spans="1:4">
      <c r="A10" s="21" t="s">
        <v>29</v>
      </c>
      <c r="B10" s="21" t="s">
        <v>111</v>
      </c>
      <c r="C10" s="21" t="s">
        <v>116</v>
      </c>
      <c r="D10" s="21" t="s">
        <v>117</v>
      </c>
    </row>
    <row r="11" spans="1:4">
      <c r="A11" s="21" t="s">
        <v>31</v>
      </c>
      <c r="B11" s="21" t="s">
        <v>112</v>
      </c>
      <c r="C11" s="21" t="s">
        <v>118</v>
      </c>
      <c r="D11" s="21" t="s">
        <v>123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020B9-99D3-4A09-9877-21102C2C1B01}">
  <dimension ref="A1:G49"/>
  <sheetViews>
    <sheetView workbookViewId="0">
      <selection activeCell="K6" sqref="K6"/>
    </sheetView>
  </sheetViews>
  <sheetFormatPr defaultRowHeight="15"/>
  <cols>
    <col min="1" max="1" width="14" bestFit="1" customWidth="1"/>
    <col min="2" max="2" width="18.85546875" bestFit="1" customWidth="1"/>
    <col min="3" max="3" width="12.7109375" customWidth="1"/>
    <col min="4" max="4" width="16.28515625" customWidth="1"/>
    <col min="5" max="5" width="13.42578125" customWidth="1"/>
    <col min="6" max="6" width="11.42578125" bestFit="1" customWidth="1"/>
  </cols>
  <sheetData>
    <row r="1" spans="1:7" ht="19.5" customHeight="1">
      <c r="A1" s="20" t="s">
        <v>0</v>
      </c>
      <c r="B1" s="20" t="s">
        <v>124</v>
      </c>
      <c r="C1" s="18" t="s">
        <v>3</v>
      </c>
      <c r="D1" s="20" t="s">
        <v>125</v>
      </c>
      <c r="E1" s="20" t="s">
        <v>126</v>
      </c>
      <c r="F1" s="20" t="s">
        <v>134</v>
      </c>
    </row>
    <row r="2" spans="1:7" ht="22.5" customHeight="1">
      <c r="A2" s="21">
        <v>1001</v>
      </c>
      <c r="B2" s="39">
        <v>45296</v>
      </c>
      <c r="C2" s="21" t="s">
        <v>10</v>
      </c>
      <c r="D2" s="21" t="s">
        <v>127</v>
      </c>
      <c r="E2" s="40">
        <v>12500</v>
      </c>
      <c r="F2" s="19" t="str">
        <f>TEXT(B2, "MMM-YYYY")</f>
        <v>Jan-2024</v>
      </c>
    </row>
    <row r="3" spans="1:7">
      <c r="A3" s="21">
        <v>1002</v>
      </c>
      <c r="B3" s="39">
        <v>45298</v>
      </c>
      <c r="C3" s="21" t="s">
        <v>128</v>
      </c>
      <c r="D3" s="21" t="s">
        <v>129</v>
      </c>
      <c r="E3" s="40">
        <v>4200</v>
      </c>
      <c r="F3" s="19" t="str">
        <f t="shared" ref="F3:F9" si="0">TEXT(B3, "MMM-YYYY")</f>
        <v>Jan-2024</v>
      </c>
    </row>
    <row r="4" spans="1:7">
      <c r="A4" s="21">
        <v>1003</v>
      </c>
      <c r="B4" s="39">
        <v>45303</v>
      </c>
      <c r="C4" s="21" t="s">
        <v>130</v>
      </c>
      <c r="D4" s="21" t="s">
        <v>131</v>
      </c>
      <c r="E4" s="40">
        <v>7800</v>
      </c>
      <c r="F4" s="19" t="str">
        <f t="shared" si="0"/>
        <v>Jan-2024</v>
      </c>
    </row>
    <row r="5" spans="1:7">
      <c r="A5" s="21">
        <v>1004</v>
      </c>
      <c r="B5" s="39">
        <v>45344</v>
      </c>
      <c r="C5" s="21" t="s">
        <v>10</v>
      </c>
      <c r="D5" s="21" t="s">
        <v>132</v>
      </c>
      <c r="E5" s="40">
        <v>15000</v>
      </c>
      <c r="F5" s="19" t="str">
        <f t="shared" si="0"/>
        <v>Feb-2024</v>
      </c>
    </row>
    <row r="6" spans="1:7">
      <c r="A6" s="21">
        <v>1005</v>
      </c>
      <c r="B6" s="39">
        <v>45350</v>
      </c>
      <c r="C6" s="21" t="s">
        <v>128</v>
      </c>
      <c r="D6" s="19" t="s">
        <v>127</v>
      </c>
      <c r="E6" s="40">
        <v>3500</v>
      </c>
      <c r="F6" s="19" t="str">
        <f t="shared" si="0"/>
        <v>Feb-2024</v>
      </c>
    </row>
    <row r="7" spans="1:7">
      <c r="A7" s="21">
        <v>1006</v>
      </c>
      <c r="B7" s="39">
        <v>45354</v>
      </c>
      <c r="C7" s="21" t="s">
        <v>10</v>
      </c>
      <c r="D7" s="21" t="s">
        <v>133</v>
      </c>
      <c r="E7" s="40">
        <v>18200</v>
      </c>
      <c r="F7" s="19" t="str">
        <f t="shared" si="0"/>
        <v>Mar-2024</v>
      </c>
    </row>
    <row r="8" spans="1:7">
      <c r="A8" s="21">
        <v>1007</v>
      </c>
      <c r="B8" s="39">
        <v>45366</v>
      </c>
      <c r="C8" s="21" t="s">
        <v>130</v>
      </c>
      <c r="D8" s="21" t="s">
        <v>129</v>
      </c>
      <c r="E8" s="40">
        <v>6400</v>
      </c>
      <c r="F8" s="19" t="str">
        <f t="shared" si="0"/>
        <v>Mar-2024</v>
      </c>
    </row>
    <row r="9" spans="1:7">
      <c r="A9" s="21">
        <v>1008</v>
      </c>
      <c r="B9" s="39">
        <v>45379</v>
      </c>
      <c r="C9" s="21" t="s">
        <v>10</v>
      </c>
      <c r="D9" s="21" t="s">
        <v>132</v>
      </c>
      <c r="E9" s="40">
        <v>21000</v>
      </c>
      <c r="F9" s="19" t="str">
        <f t="shared" si="0"/>
        <v>Mar-2024</v>
      </c>
    </row>
    <row r="11" spans="1:7" ht="15.75">
      <c r="G11" s="24" t="s">
        <v>139</v>
      </c>
    </row>
    <row r="12" spans="1:7">
      <c r="A12" s="14" t="s">
        <v>73</v>
      </c>
      <c r="B12" t="s">
        <v>138</v>
      </c>
    </row>
    <row r="13" spans="1:7">
      <c r="A13" s="15" t="s">
        <v>135</v>
      </c>
      <c r="B13" s="1">
        <v>18500</v>
      </c>
    </row>
    <row r="14" spans="1:7">
      <c r="A14" s="15" t="s">
        <v>136</v>
      </c>
      <c r="B14" s="1">
        <v>24500</v>
      </c>
    </row>
    <row r="15" spans="1:7">
      <c r="A15" s="15" t="s">
        <v>137</v>
      </c>
      <c r="B15" s="1">
        <v>45600</v>
      </c>
    </row>
    <row r="16" spans="1:7">
      <c r="A16" s="15" t="s">
        <v>74</v>
      </c>
      <c r="B16" s="1">
        <v>88600</v>
      </c>
    </row>
    <row r="28" spans="1:7" ht="15.75">
      <c r="A28" s="14" t="s">
        <v>73</v>
      </c>
      <c r="B28" t="s">
        <v>138</v>
      </c>
      <c r="G28" s="24" t="s">
        <v>140</v>
      </c>
    </row>
    <row r="29" spans="1:7">
      <c r="A29" s="15" t="s">
        <v>10</v>
      </c>
      <c r="B29" s="1">
        <v>66700</v>
      </c>
    </row>
    <row r="30" spans="1:7">
      <c r="A30" s="15" t="s">
        <v>128</v>
      </c>
      <c r="B30" s="1">
        <v>7700</v>
      </c>
    </row>
    <row r="31" spans="1:7">
      <c r="A31" s="15" t="s">
        <v>130</v>
      </c>
      <c r="B31" s="1">
        <v>14200</v>
      </c>
    </row>
    <row r="32" spans="1:7">
      <c r="A32" s="15" t="s">
        <v>74</v>
      </c>
      <c r="B32" s="1">
        <v>88600</v>
      </c>
    </row>
    <row r="43" spans="1:6">
      <c r="A43" s="14" t="s">
        <v>73</v>
      </c>
      <c r="B43" t="s">
        <v>138</v>
      </c>
    </row>
    <row r="44" spans="1:6" ht="15.75">
      <c r="A44" s="15" t="s">
        <v>132</v>
      </c>
      <c r="B44" s="1">
        <v>36000</v>
      </c>
      <c r="F44" s="24" t="s">
        <v>141</v>
      </c>
    </row>
    <row r="45" spans="1:6">
      <c r="A45" s="15" t="s">
        <v>133</v>
      </c>
      <c r="B45" s="1">
        <v>18200</v>
      </c>
    </row>
    <row r="46" spans="1:6">
      <c r="A46" s="15" t="s">
        <v>127</v>
      </c>
      <c r="B46" s="1">
        <v>16000</v>
      </c>
    </row>
    <row r="47" spans="1:6">
      <c r="A47" s="15" t="s">
        <v>129</v>
      </c>
      <c r="B47" s="1">
        <v>10600</v>
      </c>
    </row>
    <row r="48" spans="1:6">
      <c r="A48" s="15" t="s">
        <v>131</v>
      </c>
      <c r="B48" s="1">
        <v>7800</v>
      </c>
    </row>
    <row r="49" spans="1:2">
      <c r="A49" s="15" t="s">
        <v>74</v>
      </c>
      <c r="B49" s="1">
        <v>88600</v>
      </c>
    </row>
  </sheetData>
  <pageMargins left="0.7" right="0.7" top="0.75" bottom="0.75" header="0.3" footer="0.3"/>
  <drawing r:id="rId4"/>
  <extLst>
    <ext xmlns:x14="http://schemas.microsoft.com/office/spreadsheetml/2009/9/main" uri="{05C60535-1F16-4fd2-B633-F4F36F0B64E0}">
      <x14:sparklineGroups xmlns:xm="http://schemas.microsoft.com/office/excel/2006/main">
        <x14:sparklineGroup type="column" displayEmptyCellsAs="gap" xr2:uid="{45ADFB1B-B4CA-45EA-9448-F6D7E3451F9C}">
          <x14:colorSeries rgb="FF323232"/>
          <x14:colorNegative rgb="FFD00000"/>
          <x14:colorAxis rgb="FF000000"/>
          <x14:colorMarkers rgb="FFD00000"/>
          <x14:colorFirst rgb="FFD00000"/>
          <x14:colorLast rgb="FFD00000"/>
          <x14:colorHigh rgb="FFD00000"/>
          <x14:colorLow rgb="FFD00000"/>
          <x14:sparklines>
            <x14:sparkline>
              <xm:f>Mini.project!D29:D29</xm:f>
              <xm:sqref>L26</xm:sqref>
            </x14:sparkline>
          </x14:sparklines>
        </x14:sparklineGroup>
      </x14:sparklineGroups>
    </ex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Summary</vt:lpstr>
      <vt:lpstr>Sheet2</vt:lpstr>
      <vt:lpstr>product_sale_analyzer</vt:lpstr>
      <vt:lpstr>Suppliers</vt:lpstr>
      <vt:lpstr>Summary2</vt:lpstr>
      <vt:lpstr>Asgnmt – SalesAnalysisRep</vt:lpstr>
      <vt:lpstr>Supplier2</vt:lpstr>
      <vt:lpstr>Mini.project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Goutham K</cp:lastModifiedBy>
  <cp:revision/>
  <dcterms:created xsi:type="dcterms:W3CDTF">2025-08-21T08:25:18Z</dcterms:created>
  <dcterms:modified xsi:type="dcterms:W3CDTF">2025-08-28T14:26:33Z</dcterms:modified>
  <cp:category/>
  <cp:contentStatus/>
</cp:coreProperties>
</file>