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xcel\"/>
    </mc:Choice>
  </mc:AlternateContent>
  <xr:revisionPtr revIDLastSave="0" documentId="13_ncr:1_{C1067A23-FA18-45B4-A4F0-6C8AF8063ED3}" xr6:coauthVersionLast="47" xr6:coauthVersionMax="47" xr10:uidLastSave="{00000000-0000-0000-0000-000000000000}"/>
  <bookViews>
    <workbookView xWindow="-110" yWindow="-110" windowWidth="19420" windowHeight="10420" activeTab="1" xr2:uid="{20EC8DAF-E7C5-4021-A6E0-1735CCB34419}"/>
  </bookViews>
  <sheets>
    <sheet name="V-21" sheetId="1" r:id="rId1"/>
    <sheet name="V-22" sheetId="2" r:id="rId2"/>
    <sheet name="V-23" sheetId="4" r:id="rId3"/>
    <sheet name="V-24" sheetId="5" r:id="rId4"/>
    <sheet name="V-25" sheetId="6" r:id="rId5"/>
    <sheet name="Sheet1" sheetId="7" r:id="rId6"/>
    <sheet name="Sheet2" sheetId="8" r:id="rId7"/>
    <sheet name="V-26(SUMMER)" sheetId="9" r:id="rId8"/>
    <sheet name="RAINY" sheetId="10" r:id="rId9"/>
    <sheet name="WINTER" sheetId="11" r:id="rId10"/>
    <sheet name="Sheet6" sheetId="12" r:id="rId11"/>
    <sheet name="V-27" sheetId="13" r:id="rId12"/>
    <sheet name="Sheet9" sheetId="15" r:id="rId13"/>
    <sheet name="V-28" sheetId="14" r:id="rId14"/>
    <sheet name="V-29" sheetId="16" r:id="rId15"/>
    <sheet name="V-30" sheetId="18" r:id="rId16"/>
  </sheets>
  <calcPr calcId="191029"/>
  <pivotCaches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4" i="1"/>
  <c r="L8" i="18"/>
  <c r="M8" i="18"/>
  <c r="N8" i="18"/>
  <c r="O8" i="18"/>
  <c r="L9" i="18"/>
  <c r="M9" i="18"/>
  <c r="N9" i="18"/>
  <c r="O9" i="18"/>
  <c r="L10" i="18"/>
  <c r="M10" i="18"/>
  <c r="N10" i="18"/>
  <c r="O10" i="18"/>
  <c r="L11" i="18"/>
  <c r="M11" i="18"/>
  <c r="N11" i="18"/>
  <c r="O11" i="18"/>
  <c r="L12" i="18"/>
  <c r="M12" i="18"/>
  <c r="N12" i="18"/>
  <c r="O12" i="18"/>
  <c r="K9" i="18"/>
  <c r="K10" i="18"/>
  <c r="K11" i="18"/>
  <c r="K12" i="18"/>
  <c r="K8" i="18"/>
  <c r="G9" i="18"/>
  <c r="G11" i="18"/>
  <c r="G12" i="18"/>
  <c r="G8" i="18"/>
  <c r="F9" i="18"/>
  <c r="F10" i="18"/>
  <c r="G10" i="18" s="1"/>
  <c r="F11" i="18"/>
  <c r="F12" i="18"/>
  <c r="F8" i="18"/>
  <c r="D24" i="13"/>
  <c r="E24" i="13"/>
  <c r="C24" i="13"/>
  <c r="D23" i="13"/>
  <c r="E23" i="13"/>
  <c r="C23" i="13"/>
  <c r="D22" i="13"/>
  <c r="E22" i="13"/>
  <c r="C22" i="13"/>
  <c r="D21" i="13"/>
  <c r="E21" i="13"/>
  <c r="C21" i="13"/>
  <c r="D20" i="13"/>
  <c r="E20" i="13"/>
  <c r="C20" i="13"/>
  <c r="H7" i="12"/>
  <c r="H8" i="12"/>
  <c r="H9" i="12"/>
  <c r="D7" i="12"/>
  <c r="E7" i="12"/>
  <c r="F7" i="12"/>
  <c r="G7" i="12"/>
  <c r="D8" i="12"/>
  <c r="E8" i="12"/>
  <c r="F8" i="12"/>
  <c r="G8" i="12"/>
  <c r="D9" i="12"/>
  <c r="E9" i="12"/>
  <c r="F9" i="12"/>
  <c r="G9" i="12"/>
  <c r="D10" i="12"/>
  <c r="E10" i="12"/>
  <c r="F10" i="12"/>
  <c r="G10" i="12"/>
  <c r="E6" i="12"/>
  <c r="F6" i="12"/>
  <c r="G6" i="12"/>
  <c r="D6" i="12"/>
  <c r="H7" i="11"/>
  <c r="H8" i="11"/>
  <c r="H9" i="11"/>
  <c r="H10" i="11"/>
  <c r="H6" i="11"/>
  <c r="H7" i="10"/>
  <c r="H8" i="10"/>
  <c r="H9" i="10"/>
  <c r="H10" i="10"/>
  <c r="H6" i="10"/>
  <c r="H7" i="9"/>
  <c r="H8" i="9"/>
  <c r="H9" i="9"/>
  <c r="H10" i="9"/>
  <c r="H10" i="12" s="1"/>
  <c r="H6" i="9"/>
  <c r="H6" i="12" s="1"/>
  <c r="G6" i="8"/>
  <c r="G9" i="8"/>
  <c r="G10" i="8"/>
  <c r="G11" i="8"/>
  <c r="G12" i="8"/>
  <c r="G13" i="8"/>
  <c r="G14" i="8"/>
  <c r="G5" i="8"/>
  <c r="F6" i="8"/>
  <c r="F8" i="8"/>
  <c r="F9" i="8"/>
  <c r="F10" i="8"/>
  <c r="F11" i="8"/>
  <c r="F12" i="8"/>
  <c r="F13" i="8"/>
  <c r="F14" i="8"/>
  <c r="F5" i="8"/>
  <c r="E6" i="8"/>
  <c r="E7" i="8"/>
  <c r="E9" i="8"/>
  <c r="E10" i="8"/>
  <c r="E11" i="8"/>
  <c r="E12" i="8"/>
  <c r="E13" i="8"/>
  <c r="E14" i="8"/>
  <c r="E5" i="8"/>
  <c r="G6" i="7"/>
  <c r="G7" i="7"/>
  <c r="F7" i="8" s="1"/>
  <c r="G7" i="8" s="1"/>
  <c r="G8" i="7"/>
  <c r="G9" i="7"/>
  <c r="G10" i="7"/>
  <c r="G11" i="7"/>
  <c r="G12" i="7"/>
  <c r="G13" i="7"/>
  <c r="G14" i="7"/>
  <c r="G5" i="7"/>
  <c r="G6" i="6"/>
  <c r="G7" i="6"/>
  <c r="G8" i="6"/>
  <c r="E8" i="8" s="1"/>
  <c r="G8" i="8" s="1"/>
  <c r="G9" i="6"/>
  <c r="G10" i="6"/>
  <c r="G11" i="6"/>
  <c r="G12" i="6"/>
  <c r="G13" i="6"/>
  <c r="G14" i="6"/>
  <c r="G5" i="6"/>
  <c r="F17" i="5" l="1"/>
  <c r="F14" i="5"/>
  <c r="F10" i="5"/>
  <c r="F8" i="5"/>
  <c r="F18" i="5" s="1"/>
  <c r="F30" i="4"/>
  <c r="F31" i="4"/>
  <c r="F32" i="4"/>
  <c r="F33" i="4"/>
  <c r="F34" i="4"/>
  <c r="F29" i="4"/>
  <c r="N23" i="4"/>
  <c r="N24" i="4"/>
  <c r="N22" i="4"/>
  <c r="N16" i="4"/>
  <c r="N17" i="4"/>
  <c r="N18" i="4"/>
  <c r="N15" i="4"/>
  <c r="N9" i="4"/>
  <c r="N10" i="4"/>
  <c r="N11" i="4"/>
  <c r="N8" i="4"/>
  <c r="F23" i="4"/>
  <c r="F24" i="4"/>
  <c r="F25" i="4"/>
  <c r="F22" i="4"/>
  <c r="F16" i="4"/>
  <c r="F17" i="4"/>
  <c r="F18" i="4"/>
  <c r="F15" i="4"/>
  <c r="F10" i="4"/>
  <c r="F11" i="4"/>
  <c r="F9" i="4"/>
  <c r="F8" i="4"/>
  <c r="G10" i="2"/>
  <c r="G9" i="2"/>
  <c r="G8" i="2"/>
  <c r="G7" i="2"/>
  <c r="G6" i="2"/>
  <c r="G5" i="2"/>
  <c r="G4" i="2"/>
  <c r="C11" i="2"/>
  <c r="C10" i="2"/>
  <c r="C9" i="2"/>
  <c r="C8" i="2"/>
  <c r="C7" i="2"/>
  <c r="C6" i="2"/>
  <c r="C5" i="2"/>
  <c r="C4" i="2"/>
  <c r="G17" i="1"/>
  <c r="G16" i="1"/>
  <c r="G15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<sst xmlns="http://schemas.openxmlformats.org/spreadsheetml/2006/main" count="533" uniqueCount="292">
  <si>
    <t>SUM</t>
  </si>
  <si>
    <t>SUMIF</t>
  </si>
  <si>
    <t>SUMIFS</t>
  </si>
  <si>
    <t>AVERAGE</t>
  </si>
  <si>
    <t xml:space="preserve">AVERAGEIF </t>
  </si>
  <si>
    <t>AVERAGEIFS</t>
  </si>
  <si>
    <t>COUNT</t>
  </si>
  <si>
    <t>COUTIF</t>
  </si>
  <si>
    <t>COUNTIFS</t>
  </si>
  <si>
    <t>SALES REPORT</t>
  </si>
  <si>
    <t>CITY</t>
  </si>
  <si>
    <t>PRODUCT</t>
  </si>
  <si>
    <t>SALES</t>
  </si>
  <si>
    <t>HYDERABAD</t>
  </si>
  <si>
    <t>DELHI</t>
  </si>
  <si>
    <t>MUMBAI</t>
  </si>
  <si>
    <t>CURD</t>
  </si>
  <si>
    <t>ICE CREAM</t>
  </si>
  <si>
    <t>MILK</t>
  </si>
  <si>
    <t>TOTAL SALES</t>
  </si>
  <si>
    <t>TOTAL MILK SALES</t>
  </si>
  <si>
    <t>TOTAL MILK SLES IN HYDERABAD</t>
  </si>
  <si>
    <t>AVERAGE SALES</t>
  </si>
  <si>
    <t>AVERAGE CURD SALES</t>
  </si>
  <si>
    <t>AVERAGE CURG SALES IN MUMBAI</t>
  </si>
  <si>
    <t>COUNT OF SALES</t>
  </si>
  <si>
    <t>COUNT OF ICE CREAM PRODUCT</t>
  </si>
  <si>
    <t>COUNT IF ICE CREAM PRODUCT IN DELHI</t>
  </si>
  <si>
    <t>AVERAGE IF</t>
  </si>
  <si>
    <t>AVERAGE IFS</t>
  </si>
  <si>
    <t>COUNTIF</t>
  </si>
  <si>
    <t>"IF HAVE ONLY MORE THAN ONE CONDITION, IT HAS TO USE SUM IF FUNCTION"</t>
  </si>
  <si>
    <t>"IF HAVE ONLY ONE CONDITION ,IT HAS TO USE SUM IFS FUNCTION."</t>
  </si>
  <si>
    <t>" IF YOU WANT TOTAL SUM ,YOU HAVE TO USE SUM FUNCTION."(NO CONDITION)</t>
  </si>
  <si>
    <t>MATH FUNCTION</t>
  </si>
  <si>
    <t>FUNCTION</t>
  </si>
  <si>
    <t>VALUE</t>
  </si>
  <si>
    <t>REESULT</t>
  </si>
  <si>
    <t>FACTORIAL</t>
  </si>
  <si>
    <t>LCM</t>
  </si>
  <si>
    <t>GCD</t>
  </si>
  <si>
    <t>MOD</t>
  </si>
  <si>
    <t>QUOTIENT</t>
  </si>
  <si>
    <t>POWER</t>
  </si>
  <si>
    <t>SQUARE ROOT</t>
  </si>
  <si>
    <t>5*8</t>
  </si>
  <si>
    <t>24,36</t>
  </si>
  <si>
    <t>27/5</t>
  </si>
  <si>
    <t>8 POWER OF 2</t>
  </si>
  <si>
    <t xml:space="preserve">MATH FUNCTION </t>
  </si>
  <si>
    <t>RESULT</t>
  </si>
  <si>
    <t>INTEGER</t>
  </si>
  <si>
    <t>ODD</t>
  </si>
  <si>
    <t>EVEN</t>
  </si>
  <si>
    <t>ROUND</t>
  </si>
  <si>
    <t>ABSOLUT</t>
  </si>
  <si>
    <t>BINARY TO DECIMAL</t>
  </si>
  <si>
    <t>GCD IS A HCF</t>
  </si>
  <si>
    <t>MOD WILL BE GIVE REMINDER VALUVE ONLY.</t>
  </si>
  <si>
    <t>(ABSULT) -12 IS CHANGED TO POSITIVE NUMBER(12).</t>
  </si>
  <si>
    <t>OCTAL TO DECIMAL</t>
  </si>
  <si>
    <t>2.5 IS  CHANGED TO 2(INTIGER)</t>
  </si>
  <si>
    <t>4 IS CHANGED TO 5(ODD)</t>
  </si>
  <si>
    <t>7 IS CHANGED TO 8(EVEN)</t>
  </si>
  <si>
    <t>CONVER FONCTION</t>
  </si>
  <si>
    <t>TIME</t>
  </si>
  <si>
    <t>DISTANCE</t>
  </si>
  <si>
    <t>LENGTH</t>
  </si>
  <si>
    <t>MASS</t>
  </si>
  <si>
    <t>LIQUID</t>
  </si>
  <si>
    <t>TEMPARATURE</t>
  </si>
  <si>
    <t>MEMORY</t>
  </si>
  <si>
    <t xml:space="preserve">TIME MESURMENTS </t>
  </si>
  <si>
    <t>NUMBER</t>
  </si>
  <si>
    <t>CONVERTING FROM</t>
  </si>
  <si>
    <t>CONVERTING TO</t>
  </si>
  <si>
    <t>yr</t>
  </si>
  <si>
    <t>day</t>
  </si>
  <si>
    <t>hr</t>
  </si>
  <si>
    <t>mn</t>
  </si>
  <si>
    <t>sec</t>
  </si>
  <si>
    <t>UNITS</t>
  </si>
  <si>
    <t>CODE</t>
  </si>
  <si>
    <t>year</t>
  </si>
  <si>
    <t>days</t>
  </si>
  <si>
    <t>hours</t>
  </si>
  <si>
    <t>minutes</t>
  </si>
  <si>
    <t>seconds</t>
  </si>
  <si>
    <t>DISTANCE MESURMENTS</t>
  </si>
  <si>
    <t>mi</t>
  </si>
  <si>
    <t>km</t>
  </si>
  <si>
    <t>cm</t>
  </si>
  <si>
    <t>m</t>
  </si>
  <si>
    <t>mm</t>
  </si>
  <si>
    <t>miles</t>
  </si>
  <si>
    <t>kilometers</t>
  </si>
  <si>
    <t>centimeters</t>
  </si>
  <si>
    <t>millimeters</t>
  </si>
  <si>
    <t>miters</t>
  </si>
  <si>
    <t>LENGTH MESURMENTS</t>
  </si>
  <si>
    <t>yd</t>
  </si>
  <si>
    <t>ft</t>
  </si>
  <si>
    <t>in</t>
  </si>
  <si>
    <t>yards</t>
  </si>
  <si>
    <t>feet</t>
  </si>
  <si>
    <t>inches</t>
  </si>
  <si>
    <t>MASS MESURMENTS</t>
  </si>
  <si>
    <t>ton</t>
  </si>
  <si>
    <t>kilogram</t>
  </si>
  <si>
    <t>gram</t>
  </si>
  <si>
    <t>kg</t>
  </si>
  <si>
    <t>ibm</t>
  </si>
  <si>
    <t>g</t>
  </si>
  <si>
    <t>ppounds</t>
  </si>
  <si>
    <t>yon</t>
  </si>
  <si>
    <t>lbm</t>
  </si>
  <si>
    <t>LIQUID MESURMENTS</t>
  </si>
  <si>
    <t>kl</t>
  </si>
  <si>
    <t>l</t>
  </si>
  <si>
    <t>cl</t>
  </si>
  <si>
    <t>ml</t>
  </si>
  <si>
    <t>kilometer</t>
  </si>
  <si>
    <t>liter</t>
  </si>
  <si>
    <t>celiliter</t>
  </si>
  <si>
    <t>mililiter</t>
  </si>
  <si>
    <t>lt</t>
  </si>
  <si>
    <t>TEMPARATURE MESURMENTS</t>
  </si>
  <si>
    <t>F</t>
  </si>
  <si>
    <t>C</t>
  </si>
  <si>
    <t>K</t>
  </si>
  <si>
    <t>kelvin</t>
  </si>
  <si>
    <t>fahrenheit</t>
  </si>
  <si>
    <t>celcius</t>
  </si>
  <si>
    <t>k</t>
  </si>
  <si>
    <t>f</t>
  </si>
  <si>
    <t>c</t>
  </si>
  <si>
    <t>MEMORY MESURMENTS</t>
  </si>
  <si>
    <t>Tbyte</t>
  </si>
  <si>
    <t>Gbyte</t>
  </si>
  <si>
    <t>Mbyte</t>
  </si>
  <si>
    <t>byte</t>
  </si>
  <si>
    <t>bit</t>
  </si>
  <si>
    <t>BIT</t>
  </si>
  <si>
    <t>BYTE</t>
  </si>
  <si>
    <t>KILO BYTE</t>
  </si>
  <si>
    <t>MEGA BYTE</t>
  </si>
  <si>
    <t>GIGA BYTE</t>
  </si>
  <si>
    <t>TERA BYTE</t>
  </si>
  <si>
    <t>kbyte</t>
  </si>
  <si>
    <t>SUBTOTAI</t>
  </si>
  <si>
    <t xml:space="preserve">MILK PRODUCT SALES REPORT </t>
  </si>
  <si>
    <t>BRANCH</t>
  </si>
  <si>
    <t>TONED MILK</t>
  </si>
  <si>
    <t>STANDARD MILK</t>
  </si>
  <si>
    <t>BANGALORE</t>
  </si>
  <si>
    <t>TONED MILK Total</t>
  </si>
  <si>
    <t>STANDARD MILK Total</t>
  </si>
  <si>
    <t>PRODUCT Total</t>
  </si>
  <si>
    <t>CURD Total</t>
  </si>
  <si>
    <t>Grand Total</t>
  </si>
  <si>
    <t>#.IN HOME TAB CLICK A SORT&amp;FILTER THEN SELECTED TO PRODUCT OPTION.</t>
  </si>
  <si>
    <t>#. FIRST SELECT TO ENTIRE BOX.</t>
  </si>
  <si>
    <t>#.GO TO DATA TAB IN THAT CLICK A SUBTOTAL THEN SELECTED TO FIRST OPTION.</t>
  </si>
  <si>
    <t>CALCULATING DIFFERENT SHEETS</t>
  </si>
  <si>
    <t>S.NO</t>
  </si>
  <si>
    <t>NAME</t>
  </si>
  <si>
    <t>MATHS</t>
  </si>
  <si>
    <t>SCIENCE</t>
  </si>
  <si>
    <t>SOCIAL</t>
  </si>
  <si>
    <t>Raviteja</t>
  </si>
  <si>
    <t>Hudha</t>
  </si>
  <si>
    <t>Hema</t>
  </si>
  <si>
    <t>Simha</t>
  </si>
  <si>
    <t>Khushiraa</t>
  </si>
  <si>
    <t>Prerana</t>
  </si>
  <si>
    <t>Uma</t>
  </si>
  <si>
    <t>Girija</t>
  </si>
  <si>
    <t>Latha</t>
  </si>
  <si>
    <t>Kareem</t>
  </si>
  <si>
    <t>PERCENTAGGE</t>
  </si>
  <si>
    <t>STUDENT REPORT 2020</t>
  </si>
  <si>
    <t>STUDENT REPORT 2021</t>
  </si>
  <si>
    <t>% IN 2020</t>
  </si>
  <si>
    <t>DEFFERENT IN %</t>
  </si>
  <si>
    <t>% IN 2021</t>
  </si>
  <si>
    <t>3D  FORMULA</t>
  </si>
  <si>
    <t>SUMMER SALES</t>
  </si>
  <si>
    <t>EMPLOYEE NAME</t>
  </si>
  <si>
    <t>MAR</t>
  </si>
  <si>
    <t>APR</t>
  </si>
  <si>
    <t>MAY</t>
  </si>
  <si>
    <t>JUNE</t>
  </si>
  <si>
    <t>TOTAL</t>
  </si>
  <si>
    <t>MAIRAH</t>
  </si>
  <si>
    <t>JAIRAH</t>
  </si>
  <si>
    <t>IMRAN</t>
  </si>
  <si>
    <t>JOHN</t>
  </si>
  <si>
    <t>JYOSHNA</t>
  </si>
  <si>
    <t>RAINY SALES</t>
  </si>
  <si>
    <t>JULY</t>
  </si>
  <si>
    <t>AUG</t>
  </si>
  <si>
    <t>SEPT</t>
  </si>
  <si>
    <t>OCT</t>
  </si>
  <si>
    <t>WINTER SALES</t>
  </si>
  <si>
    <t>NOV</t>
  </si>
  <si>
    <t>DEC</t>
  </si>
  <si>
    <t>JAN</t>
  </si>
  <si>
    <t>FEB</t>
  </si>
  <si>
    <t>1 ST MONTH</t>
  </si>
  <si>
    <t>2ND MONTH</t>
  </si>
  <si>
    <t>3RD MONTH</t>
  </si>
  <si>
    <t>4TH MONTH</t>
  </si>
  <si>
    <t>TOTAL YEARS</t>
  </si>
  <si>
    <t>TYPES OF COUNT FUNCTON</t>
  </si>
  <si>
    <t>COUNTA</t>
  </si>
  <si>
    <t>COUNTBLANK</t>
  </si>
  <si>
    <t>STUDENT MARKS</t>
  </si>
  <si>
    <t xml:space="preserve">COUNT </t>
  </si>
  <si>
    <t>NO STUDENT ATTENDED</t>
  </si>
  <si>
    <t>TOTAL STUDENTS</t>
  </si>
  <si>
    <t>STUDENT ABOVE 90</t>
  </si>
  <si>
    <t>STUDENT BETWEEN 70 TO 90</t>
  </si>
  <si>
    <t>RESULT UNKNOW</t>
  </si>
  <si>
    <t>AB</t>
  </si>
  <si>
    <t>ONLY HAVE ONE CONDITION THEN THIS HAVE TO USE THE FUNCTION.</t>
  </si>
  <si>
    <t xml:space="preserve"> IF HAVE MORE THAN ONE CONDITION,THIS HAVE TO USE COUNTIFS FUNCTION.</t>
  </si>
  <si>
    <t xml:space="preserve">PIVOT TABLE </t>
  </si>
  <si>
    <t xml:space="preserve">SALES TABLE </t>
  </si>
  <si>
    <t>EMP NAME</t>
  </si>
  <si>
    <t>SALES 2019</t>
  </si>
  <si>
    <t>SALES 2020</t>
  </si>
  <si>
    <t>RAVI</t>
  </si>
  <si>
    <t>AJAY</t>
  </si>
  <si>
    <t>KRISHNA</t>
  </si>
  <si>
    <t>RAM</t>
  </si>
  <si>
    <t>RAJA</t>
  </si>
  <si>
    <t>Row Labels</t>
  </si>
  <si>
    <t>Sum of SALES 2019</t>
  </si>
  <si>
    <t>Sum of SALES 2020</t>
  </si>
  <si>
    <t>(All)</t>
  </si>
  <si>
    <t>FLASH FILL</t>
  </si>
  <si>
    <t xml:space="preserve">TEXT </t>
  </si>
  <si>
    <t>DATE</t>
  </si>
  <si>
    <t>FULL NAME</t>
  </si>
  <si>
    <t>FIRST NAME</t>
  </si>
  <si>
    <t>LAST NAME</t>
  </si>
  <si>
    <t>AJAY KUMAR</t>
  </si>
  <si>
    <t>RAVI KUMAR</t>
  </si>
  <si>
    <t>VIJSY KUMSR</t>
  </si>
  <si>
    <t>KEERTI REDDY</t>
  </si>
  <si>
    <t>VENKAT RAO</t>
  </si>
  <si>
    <t>IMRAN KHAN</t>
  </si>
  <si>
    <t>KAVITHA PAUL</t>
  </si>
  <si>
    <t>VIJAY GOUD</t>
  </si>
  <si>
    <t>VIJSY</t>
  </si>
  <si>
    <t>KEERTI</t>
  </si>
  <si>
    <t>VENKAT</t>
  </si>
  <si>
    <t>KAVITHA</t>
  </si>
  <si>
    <t>VIJAY</t>
  </si>
  <si>
    <t xml:space="preserve"> </t>
  </si>
  <si>
    <t xml:space="preserve">AJAY </t>
  </si>
  <si>
    <t>KUMAR</t>
  </si>
  <si>
    <t>KUMSR</t>
  </si>
  <si>
    <t>REDDY</t>
  </si>
  <si>
    <t>RAO</t>
  </si>
  <si>
    <t>KHAN</t>
  </si>
  <si>
    <t>PAUL</t>
  </si>
  <si>
    <t>GOUD</t>
  </si>
  <si>
    <t>DR.Ajay Kumar</t>
  </si>
  <si>
    <t>DR.Ravi Kumar</t>
  </si>
  <si>
    <t>DR.Vijsy Kumsr</t>
  </si>
  <si>
    <t>DR.Keerti Reddy</t>
  </si>
  <si>
    <t>DR.Venkat Rao</t>
  </si>
  <si>
    <t>DR.Imran Khan</t>
  </si>
  <si>
    <t>DR.Kavitha Paul</t>
  </si>
  <si>
    <t>DR.Vijay Goud</t>
  </si>
  <si>
    <t>DR.First Name Last Name</t>
  </si>
  <si>
    <t>ADMISSION NUMBER</t>
  </si>
  <si>
    <t>1011-405-1001</t>
  </si>
  <si>
    <t>1011-407-1003</t>
  </si>
  <si>
    <t>1011-401-1008</t>
  </si>
  <si>
    <t>1011-405-1009</t>
  </si>
  <si>
    <t>1011-407-1012</t>
  </si>
  <si>
    <t>1011-405-1015</t>
  </si>
  <si>
    <t xml:space="preserve">PHONE NUMBER </t>
  </si>
  <si>
    <t>CTRL+E</t>
  </si>
  <si>
    <t>CELL REFERENCE</t>
  </si>
  <si>
    <t>RELATIVE CELL REFERENCE</t>
  </si>
  <si>
    <t>ABSOLUTE CELL REFERENCE</t>
  </si>
  <si>
    <t>MIXED CELL REFERENCE</t>
  </si>
  <si>
    <t>AVEREGE</t>
  </si>
  <si>
    <t>MAX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</si>
</sst>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lgerian"/>
      <family val="5"/>
    </font>
    <font>
      <sz val="11"/>
      <name val="Arial Black"/>
      <family val="2"/>
    </font>
    <font>
      <b/>
      <i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/>
      <right style="double">
        <color rgb="FF3F3F3F"/>
      </right>
      <top/>
      <bottom/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5" fillId="7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4" borderId="0" xfId="0" applyFont="1" applyFill="1"/>
    <xf numFmtId="0" fontId="1" fillId="3" borderId="1" xfId="0" applyFont="1" applyFill="1" applyBorder="1"/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4" fillId="0" borderId="0" xfId="0" applyFont="1"/>
    <xf numFmtId="0" fontId="8" fillId="6" borderId="3" xfId="3" applyFont="1" applyBorder="1"/>
    <xf numFmtId="0" fontId="8" fillId="6" borderId="4" xfId="3" applyFont="1" applyBorder="1"/>
    <xf numFmtId="0" fontId="9" fillId="5" borderId="5" xfId="2" applyFont="1" applyBorder="1"/>
    <xf numFmtId="0" fontId="9" fillId="5" borderId="6" xfId="2" applyFont="1" applyBorder="1"/>
    <xf numFmtId="0" fontId="9" fillId="5" borderId="7" xfId="2" applyFont="1" applyBorder="1"/>
    <xf numFmtId="0" fontId="9" fillId="5" borderId="2" xfId="2" applyFont="1" applyBorder="1"/>
    <xf numFmtId="0" fontId="9" fillId="5" borderId="8" xfId="2" applyFont="1" applyBorder="1"/>
    <xf numFmtId="0" fontId="9" fillId="5" borderId="9" xfId="2" applyFont="1" applyBorder="1"/>
    <xf numFmtId="0" fontId="9" fillId="5" borderId="10" xfId="2" applyFont="1" applyBorder="1"/>
    <xf numFmtId="0" fontId="9" fillId="5" borderId="11" xfId="2" applyFont="1" applyBorder="1"/>
    <xf numFmtId="0" fontId="8" fillId="6" borderId="12" xfId="3" applyFont="1" applyBorder="1"/>
    <xf numFmtId="0" fontId="4" fillId="7" borderId="2" xfId="4" applyFont="1" applyBorder="1"/>
    <xf numFmtId="0" fontId="10" fillId="0" borderId="0" xfId="0" applyFont="1"/>
    <xf numFmtId="0" fontId="8" fillId="6" borderId="1" xfId="3" applyFont="1" applyBorder="1"/>
    <xf numFmtId="0" fontId="7" fillId="6" borderId="1" xfId="3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7" fillId="6" borderId="0" xfId="3"/>
    <xf numFmtId="0" fontId="7" fillId="6" borderId="0" xfId="3" applyBorder="1"/>
  </cellXfs>
  <cellStyles count="5">
    <cellStyle name="40% - Accent4" xfId="4" builtinId="43"/>
    <cellStyle name="Accent1" xfId="3" builtinId="29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part 3.xlsx]Sheet9!PivotTable1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SALES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Sheet9!$A$4:$A$7</c:f>
              <c:strCache>
                <c:ptCount val="3"/>
                <c:pt idx="0">
                  <c:v>BANGALORE</c:v>
                </c:pt>
                <c:pt idx="1">
                  <c:v>HYDERABAD</c:v>
                </c:pt>
                <c:pt idx="2">
                  <c:v>MUMBAI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100000</c:v>
                </c:pt>
                <c:pt idx="1">
                  <c:v>136000</c:v>
                </c:pt>
                <c:pt idx="2">
                  <c:v>123000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7-4DD4-AF1E-3D61E98830C7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SALES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Sheet9!$A$4:$A$7</c:f>
              <c:strCache>
                <c:ptCount val="3"/>
                <c:pt idx="0">
                  <c:v>BANGALORE</c:v>
                </c:pt>
                <c:pt idx="1">
                  <c:v>HYDERABAD</c:v>
                </c:pt>
                <c:pt idx="2">
                  <c:v>MUMBAI</c:v>
                </c:pt>
              </c:strCache>
            </c:strRef>
          </c:cat>
          <c:val>
            <c:numRef>
              <c:f>Sheet9!$C$4:$C$7</c:f>
              <c:numCache>
                <c:formatCode>General</c:formatCode>
                <c:ptCount val="3"/>
                <c:pt idx="0">
                  <c:v>78300</c:v>
                </c:pt>
                <c:pt idx="1">
                  <c:v>153000</c:v>
                </c:pt>
                <c:pt idx="2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7-4DD4-AF1E-3D61E98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29487"/>
        <c:axId val="607831983"/>
      </c:barChart>
      <c:catAx>
        <c:axId val="60782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31983"/>
        <c:crosses val="autoZero"/>
        <c:auto val="1"/>
        <c:lblAlgn val="ctr"/>
        <c:lblOffset val="100"/>
        <c:noMultiLvlLbl val="0"/>
      </c:catAx>
      <c:valAx>
        <c:axId val="6078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3</xdr:row>
      <xdr:rowOff>41275</xdr:rowOff>
    </xdr:from>
    <xdr:to>
      <xdr:col>8</xdr:col>
      <xdr:colOff>279400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BE097-AC29-391B-B5DC-9E14A6FCA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34.03507928241" createdVersion="8" refreshedVersion="8" minRefreshableVersion="3" recordCount="10" xr:uid="{B837AAB3-E654-4CE2-B013-9A0C7E5CA657}">
  <cacheSource type="worksheet">
    <worksheetSource ref="B4:E14" sheet="V-28"/>
  </cacheSource>
  <cacheFields count="4">
    <cacheField name="EMP NAME" numFmtId="0">
      <sharedItems count="5">
        <s v="RAVI"/>
        <s v="AJAY"/>
        <s v="KRISHNA"/>
        <s v="RAM"/>
        <s v="RAJA"/>
      </sharedItems>
    </cacheField>
    <cacheField name="BRANCH" numFmtId="0">
      <sharedItems count="3">
        <s v="HYDERABAD"/>
        <s v="BANGALORE"/>
        <s v="MUMBAI"/>
      </sharedItems>
    </cacheField>
    <cacheField name="SALES 2019" numFmtId="0">
      <sharedItems containsSemiMixedTypes="0" containsString="0" containsNumber="1" containsInteger="1" minValue="20000" maxValue="51000" count="10">
        <n v="20000"/>
        <n v="30000"/>
        <n v="40000"/>
        <n v="35000"/>
        <n v="25000"/>
        <n v="34000"/>
        <n v="45000"/>
        <n v="42000"/>
        <n v="37000"/>
        <n v="51000"/>
      </sharedItems>
    </cacheField>
    <cacheField name="SALES 2020" numFmtId="0">
      <sharedItems containsSemiMixedTypes="0" containsString="0" containsNumber="1" containsInteger="1" minValue="300" maxValue="51000"/>
    </cacheField>
  </cacheFields>
  <extLst>
    <ext xmlns:x14="http://schemas.microsoft.com/office/spreadsheetml/2009/9/main" uri="{725AE2AE-9491-48be-B2B4-4EB974FC3084}">
      <x14:pivotCacheDefinition pivotCacheId="14917486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42000"/>
  </r>
  <r>
    <x v="1"/>
    <x v="1"/>
    <x v="1"/>
    <n v="37000"/>
  </r>
  <r>
    <x v="2"/>
    <x v="0"/>
    <x v="2"/>
    <n v="51000"/>
  </r>
  <r>
    <x v="3"/>
    <x v="2"/>
    <x v="3"/>
    <n v="35000"/>
  </r>
  <r>
    <x v="0"/>
    <x v="1"/>
    <x v="4"/>
    <n v="41000"/>
  </r>
  <r>
    <x v="1"/>
    <x v="0"/>
    <x v="5"/>
    <n v="20000"/>
  </r>
  <r>
    <x v="2"/>
    <x v="1"/>
    <x v="6"/>
    <n v="300"/>
  </r>
  <r>
    <x v="4"/>
    <x v="0"/>
    <x v="7"/>
    <n v="40000"/>
  </r>
  <r>
    <x v="0"/>
    <x v="2"/>
    <x v="8"/>
    <n v="35000"/>
  </r>
  <r>
    <x v="1"/>
    <x v="2"/>
    <x v="9"/>
    <n v="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0AAF7-E1E5-4BA8-A2EE-02697A2DA8F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 rowPageCount="1" colPageCount="1"/>
  <pivotFields count="4">
    <pivotField axis="axisPage" showAll="0">
      <items count="6">
        <item x="1"/>
        <item x="2"/>
        <item x="4"/>
        <item x="3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ALES 2019" fld="2" baseField="0" baseItem="0"/>
    <dataField name="Sum of SALES 2020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A072-3D42-455B-8807-E855AD163F76}">
  <dimension ref="A2:I17"/>
  <sheetViews>
    <sheetView workbookViewId="0">
      <selection activeCell="D19" sqref="D19"/>
    </sheetView>
  </sheetViews>
  <sheetFormatPr defaultRowHeight="14.5" x14ac:dyDescent="0.35"/>
  <cols>
    <col min="2" max="2" width="11.81640625" customWidth="1"/>
    <col min="3" max="3" width="10.36328125" customWidth="1"/>
    <col min="6" max="6" width="36.54296875" customWidth="1"/>
    <col min="8" max="8" width="11.453125" bestFit="1" customWidth="1"/>
    <col min="13" max="13" width="11.6328125" customWidth="1"/>
    <col min="14" max="14" width="11.1796875" customWidth="1"/>
  </cols>
  <sheetData>
    <row r="2" spans="1:9" x14ac:dyDescent="0.35">
      <c r="A2" t="s">
        <v>0</v>
      </c>
      <c r="B2" t="s">
        <v>3</v>
      </c>
      <c r="C2" t="s">
        <v>6</v>
      </c>
    </row>
    <row r="3" spans="1:9" x14ac:dyDescent="0.35">
      <c r="A3" t="s">
        <v>1</v>
      </c>
      <c r="B3" t="s">
        <v>4</v>
      </c>
      <c r="C3" t="s">
        <v>7</v>
      </c>
    </row>
    <row r="4" spans="1:9" x14ac:dyDescent="0.35">
      <c r="A4" t="s">
        <v>2</v>
      </c>
      <c r="B4" t="s">
        <v>5</v>
      </c>
      <c r="C4" t="s">
        <v>8</v>
      </c>
    </row>
    <row r="6" spans="1:9" ht="26" x14ac:dyDescent="0.6">
      <c r="C6" s="1" t="s">
        <v>9</v>
      </c>
      <c r="D6" s="1"/>
    </row>
    <row r="7" spans="1:9" x14ac:dyDescent="0.35">
      <c r="B7" s="3" t="s">
        <v>10</v>
      </c>
      <c r="C7" s="3" t="s">
        <v>11</v>
      </c>
      <c r="D7" s="3" t="s">
        <v>12</v>
      </c>
      <c r="F7" s="2" t="s">
        <v>19</v>
      </c>
      <c r="G7" s="2">
        <f>SUM(D8:D16)</f>
        <v>310000</v>
      </c>
      <c r="H7" t="s">
        <v>0</v>
      </c>
      <c r="I7" t="s">
        <v>33</v>
      </c>
    </row>
    <row r="8" spans="1:9" x14ac:dyDescent="0.35">
      <c r="B8" s="4" t="s">
        <v>13</v>
      </c>
      <c r="C8" s="4" t="s">
        <v>18</v>
      </c>
      <c r="D8" s="4">
        <v>35000</v>
      </c>
      <c r="F8" s="2" t="s">
        <v>20</v>
      </c>
      <c r="G8" s="2">
        <f>SUMIF(C8:C16,"MILK",D8:D16)</f>
        <v>95000</v>
      </c>
      <c r="H8" t="s">
        <v>1</v>
      </c>
      <c r="I8" t="s">
        <v>31</v>
      </c>
    </row>
    <row r="9" spans="1:9" x14ac:dyDescent="0.35">
      <c r="B9" s="4" t="s">
        <v>13</v>
      </c>
      <c r="C9" s="4" t="s">
        <v>16</v>
      </c>
      <c r="D9" s="4">
        <v>30000</v>
      </c>
      <c r="F9" s="2" t="s">
        <v>21</v>
      </c>
      <c r="G9" s="2">
        <f>SUMIFS(D8:D16,C8:C16,"MILK",B8:B16,"HYDERABAD")</f>
        <v>35000</v>
      </c>
      <c r="H9" t="s">
        <v>2</v>
      </c>
      <c r="I9" t="s">
        <v>32</v>
      </c>
    </row>
    <row r="10" spans="1:9" x14ac:dyDescent="0.35">
      <c r="B10" s="4" t="s">
        <v>13</v>
      </c>
      <c r="C10" s="4" t="s">
        <v>17</v>
      </c>
      <c r="D10" s="4">
        <v>40000</v>
      </c>
    </row>
    <row r="11" spans="1:9" x14ac:dyDescent="0.35">
      <c r="B11" s="4" t="s">
        <v>14</v>
      </c>
      <c r="C11" s="4" t="s">
        <v>18</v>
      </c>
      <c r="D11" s="4">
        <v>20000</v>
      </c>
      <c r="F11" s="2" t="s">
        <v>22</v>
      </c>
      <c r="G11" s="2">
        <f>AVERAGE(D8:D16)</f>
        <v>34444.444444444445</v>
      </c>
      <c r="H11" t="s">
        <v>3</v>
      </c>
    </row>
    <row r="12" spans="1:9" x14ac:dyDescent="0.35">
      <c r="B12" s="4" t="s">
        <v>14</v>
      </c>
      <c r="C12" s="4" t="s">
        <v>17</v>
      </c>
      <c r="D12" s="4">
        <v>43000</v>
      </c>
      <c r="F12" s="2" t="s">
        <v>23</v>
      </c>
      <c r="G12" s="2">
        <f>AVERAGEIF(C8:C16,"CURD",D8:D16)</f>
        <v>34000</v>
      </c>
      <c r="H12" t="s">
        <v>28</v>
      </c>
    </row>
    <row r="13" spans="1:9" x14ac:dyDescent="0.35">
      <c r="B13" s="4" t="s">
        <v>14</v>
      </c>
      <c r="C13" s="4" t="s">
        <v>16</v>
      </c>
      <c r="D13" s="4">
        <v>35000</v>
      </c>
      <c r="F13" s="2" t="s">
        <v>24</v>
      </c>
      <c r="G13" s="2">
        <f>AVERAGEIFS(D8:D16,C8:C16,"CURD",B8:B16,"MUMBAI")</f>
        <v>37000</v>
      </c>
      <c r="H13" t="s">
        <v>29</v>
      </c>
    </row>
    <row r="14" spans="1:9" x14ac:dyDescent="0.35">
      <c r="B14" s="4" t="s">
        <v>15</v>
      </c>
      <c r="C14" s="4" t="s">
        <v>18</v>
      </c>
      <c r="D14" s="4">
        <v>40000</v>
      </c>
      <c r="G14">
        <f>AVERAGEIFS(D8:D16,C8:C16,"CURD",B8:B16,"HYDERABAD")</f>
        <v>30000</v>
      </c>
    </row>
    <row r="15" spans="1:9" x14ac:dyDescent="0.35">
      <c r="B15" s="4" t="s">
        <v>15</v>
      </c>
      <c r="C15" s="4" t="s">
        <v>16</v>
      </c>
      <c r="D15" s="4">
        <v>37000</v>
      </c>
      <c r="F15" s="2" t="s">
        <v>25</v>
      </c>
      <c r="G15" s="2">
        <f>COUNT(D8:D16)</f>
        <v>9</v>
      </c>
      <c r="H15" t="s">
        <v>6</v>
      </c>
    </row>
    <row r="16" spans="1:9" x14ac:dyDescent="0.35">
      <c r="B16" s="4" t="s">
        <v>15</v>
      </c>
      <c r="C16" s="4" t="s">
        <v>17</v>
      </c>
      <c r="D16" s="4">
        <v>30000</v>
      </c>
      <c r="F16" s="2" t="s">
        <v>26</v>
      </c>
      <c r="G16" s="2">
        <f>COUNTIF(C8:C16,"ICE CREAM")</f>
        <v>3</v>
      </c>
      <c r="H16" t="s">
        <v>30</v>
      </c>
    </row>
    <row r="17" spans="6:8" x14ac:dyDescent="0.35">
      <c r="F17" s="2" t="s">
        <v>27</v>
      </c>
      <c r="G17" s="2">
        <f>COUNTIFS(C8:C16,"ICE CREAM",B8:B16,"DELHI")</f>
        <v>1</v>
      </c>
      <c r="H17" t="s">
        <v>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5375-4023-40EA-B0D6-B3F27233242E}">
  <dimension ref="C4:H10"/>
  <sheetViews>
    <sheetView workbookViewId="0">
      <selection activeCell="H21" sqref="H21"/>
    </sheetView>
  </sheetViews>
  <sheetFormatPr defaultRowHeight="14.5" x14ac:dyDescent="0.35"/>
  <cols>
    <col min="3" max="3" width="16.90625" customWidth="1"/>
  </cols>
  <sheetData>
    <row r="4" spans="3:8" ht="26" x14ac:dyDescent="0.6">
      <c r="C4" s="1" t="s">
        <v>203</v>
      </c>
      <c r="D4" s="1"/>
    </row>
    <row r="5" spans="3:8" x14ac:dyDescent="0.35">
      <c r="C5" t="s">
        <v>187</v>
      </c>
      <c r="D5" t="s">
        <v>204</v>
      </c>
      <c r="E5" t="s">
        <v>205</v>
      </c>
      <c r="F5" t="s">
        <v>206</v>
      </c>
      <c r="G5" t="s">
        <v>207</v>
      </c>
      <c r="H5" t="s">
        <v>192</v>
      </c>
    </row>
    <row r="6" spans="3:8" x14ac:dyDescent="0.35">
      <c r="C6" t="s">
        <v>193</v>
      </c>
      <c r="D6">
        <v>3000</v>
      </c>
      <c r="E6">
        <v>2700</v>
      </c>
      <c r="F6">
        <v>3500</v>
      </c>
      <c r="G6">
        <v>2000</v>
      </c>
      <c r="H6">
        <f>SUM(D6:G6)</f>
        <v>11200</v>
      </c>
    </row>
    <row r="7" spans="3:8" x14ac:dyDescent="0.35">
      <c r="C7" t="s">
        <v>194</v>
      </c>
      <c r="D7">
        <v>4000</v>
      </c>
      <c r="E7">
        <v>4500</v>
      </c>
      <c r="F7">
        <v>4300</v>
      </c>
      <c r="G7">
        <v>3000</v>
      </c>
      <c r="H7">
        <f t="shared" ref="H7:H10" si="0">SUM(D7:G7)</f>
        <v>15800</v>
      </c>
    </row>
    <row r="8" spans="3:8" x14ac:dyDescent="0.35">
      <c r="C8" t="s">
        <v>195</v>
      </c>
      <c r="D8">
        <v>3900</v>
      </c>
      <c r="E8">
        <v>3700</v>
      </c>
      <c r="F8">
        <v>4100</v>
      </c>
      <c r="G8">
        <v>3600</v>
      </c>
      <c r="H8">
        <f t="shared" si="0"/>
        <v>15300</v>
      </c>
    </row>
    <row r="9" spans="3:8" x14ac:dyDescent="0.35">
      <c r="C9" t="s">
        <v>196</v>
      </c>
      <c r="D9">
        <v>4600</v>
      </c>
      <c r="E9">
        <v>2700</v>
      </c>
      <c r="F9">
        <v>3800</v>
      </c>
      <c r="G9">
        <v>3000</v>
      </c>
      <c r="H9">
        <f t="shared" si="0"/>
        <v>14100</v>
      </c>
    </row>
    <row r="10" spans="3:8" x14ac:dyDescent="0.35">
      <c r="C10" t="s">
        <v>197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9DBB-3169-45EF-B623-D9DEF5F53C07}">
  <dimension ref="C4:H10"/>
  <sheetViews>
    <sheetView workbookViewId="0">
      <selection activeCell="H14" sqref="H14"/>
    </sheetView>
  </sheetViews>
  <sheetFormatPr defaultRowHeight="14.5" x14ac:dyDescent="0.35"/>
  <cols>
    <col min="3" max="3" width="16.36328125" customWidth="1"/>
    <col min="4" max="4" width="11.08984375" customWidth="1"/>
    <col min="5" max="5" width="11.6328125" customWidth="1"/>
    <col min="6" max="6" width="11.54296875" customWidth="1"/>
    <col min="7" max="7" width="11.36328125" customWidth="1"/>
    <col min="8" max="8" width="11.6328125" customWidth="1"/>
  </cols>
  <sheetData>
    <row r="4" spans="3:8" ht="26" x14ac:dyDescent="0.6">
      <c r="C4" s="1" t="s">
        <v>19</v>
      </c>
      <c r="D4" s="1"/>
    </row>
    <row r="5" spans="3:8" x14ac:dyDescent="0.35">
      <c r="C5" t="s">
        <v>187</v>
      </c>
      <c r="D5" t="s">
        <v>208</v>
      </c>
      <c r="E5" t="s">
        <v>209</v>
      </c>
      <c r="F5" t="s">
        <v>210</v>
      </c>
      <c r="G5" t="s">
        <v>211</v>
      </c>
      <c r="H5" t="s">
        <v>212</v>
      </c>
    </row>
    <row r="6" spans="3:8" x14ac:dyDescent="0.35">
      <c r="C6" t="s">
        <v>193</v>
      </c>
      <c r="D6">
        <f>'V-26(SUMMER)'!D6+RAINY!D6+WINTER!D6</f>
        <v>8500</v>
      </c>
      <c r="E6">
        <f>'V-26(SUMMER)'!E6+RAINY!E6+WINTER!E6</f>
        <v>7700</v>
      </c>
      <c r="F6">
        <f>'V-26(SUMMER)'!F6+RAINY!F6+WINTER!F6</f>
        <v>9000</v>
      </c>
      <c r="G6">
        <f>'V-26(SUMMER)'!G6+RAINY!G6+WINTER!G6</f>
        <v>8100</v>
      </c>
      <c r="H6">
        <f>'V-26(SUMMER)'!H6+RAINY!H6+WINTER!H6</f>
        <v>33300</v>
      </c>
    </row>
    <row r="7" spans="3:8" x14ac:dyDescent="0.35">
      <c r="C7" t="s">
        <v>194</v>
      </c>
      <c r="D7">
        <f>'V-26(SUMMER)'!D7+RAINY!D7+WINTER!D7</f>
        <v>11600</v>
      </c>
      <c r="E7">
        <f>'V-26(SUMMER)'!E7+RAINY!E7+WINTER!E7</f>
        <v>11500</v>
      </c>
      <c r="F7">
        <f>'V-26(SUMMER)'!F7+RAINY!F7+WINTER!F7</f>
        <v>13000</v>
      </c>
      <c r="G7">
        <f>'V-26(SUMMER)'!G7+RAINY!G7+WINTER!G7</f>
        <v>12100</v>
      </c>
      <c r="H7">
        <f>'V-26(SUMMER)'!H7+RAINY!H7+WINTER!H7</f>
        <v>48200</v>
      </c>
    </row>
    <row r="8" spans="3:8" x14ac:dyDescent="0.35">
      <c r="C8" t="s">
        <v>195</v>
      </c>
      <c r="D8">
        <f>'V-26(SUMMER)'!D8+RAINY!D8+WINTER!D8</f>
        <v>8700</v>
      </c>
      <c r="E8">
        <f>'V-26(SUMMER)'!E8+RAINY!E8+WINTER!E8</f>
        <v>10700</v>
      </c>
      <c r="F8">
        <f>'V-26(SUMMER)'!F8+RAINY!F8+WINTER!F8</f>
        <v>11400</v>
      </c>
      <c r="G8">
        <f>'V-26(SUMMER)'!G8+RAINY!G8+WINTER!G8</f>
        <v>11400</v>
      </c>
      <c r="H8">
        <f>'V-26(SUMMER)'!H8+RAINY!H8+WINTER!H8</f>
        <v>42200</v>
      </c>
    </row>
    <row r="9" spans="3:8" x14ac:dyDescent="0.35">
      <c r="C9" t="s">
        <v>196</v>
      </c>
      <c r="D9">
        <f>'V-26(SUMMER)'!D9+RAINY!D9+WINTER!D9</f>
        <v>11400</v>
      </c>
      <c r="E9">
        <f>'V-26(SUMMER)'!E9+RAINY!E9+WINTER!E9</f>
        <v>10500</v>
      </c>
      <c r="F9">
        <f>'V-26(SUMMER)'!F9+RAINY!F9+WINTER!F9</f>
        <v>11100</v>
      </c>
      <c r="G9">
        <f>'V-26(SUMMER)'!G9+RAINY!G9+WINTER!G9</f>
        <v>9500</v>
      </c>
      <c r="H9">
        <f>'V-26(SUMMER)'!H9+RAINY!H9+WINTER!H9</f>
        <v>42500</v>
      </c>
    </row>
    <row r="10" spans="3:8" x14ac:dyDescent="0.35">
      <c r="C10" t="s">
        <v>197</v>
      </c>
      <c r="D10">
        <f>'V-26(SUMMER)'!D10+RAINY!D10+WINTER!D10</f>
        <v>4200</v>
      </c>
      <c r="E10">
        <f>'V-26(SUMMER)'!E10+RAINY!E10+WINTER!E10</f>
        <v>4000</v>
      </c>
      <c r="F10">
        <f>'V-26(SUMMER)'!F10+RAINY!F10+WINTER!F10</f>
        <v>3500</v>
      </c>
      <c r="G10">
        <f>'V-26(SUMMER)'!G10+RAINY!G10+WINTER!G10</f>
        <v>3700</v>
      </c>
      <c r="H10">
        <f>'V-26(SUMMER)'!H10+RAINY!H10+WINTER!H10</f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9D64-51F1-44B8-8B78-257B53E77D00}">
  <dimension ref="A1:F24"/>
  <sheetViews>
    <sheetView topLeftCell="A8" workbookViewId="0">
      <selection activeCell="G19" sqref="G19"/>
    </sheetView>
  </sheetViews>
  <sheetFormatPr defaultRowHeight="14.5" x14ac:dyDescent="0.35"/>
  <cols>
    <col min="1" max="1" width="12.36328125" customWidth="1"/>
    <col min="2" max="2" width="25.08984375" customWidth="1"/>
  </cols>
  <sheetData>
    <row r="1" spans="1:5" x14ac:dyDescent="0.35">
      <c r="A1" t="s">
        <v>213</v>
      </c>
    </row>
    <row r="2" spans="1:5" x14ac:dyDescent="0.35">
      <c r="A2" t="s">
        <v>6</v>
      </c>
    </row>
    <row r="3" spans="1:5" x14ac:dyDescent="0.35">
      <c r="A3" t="s">
        <v>214</v>
      </c>
    </row>
    <row r="4" spans="1:5" x14ac:dyDescent="0.35">
      <c r="A4" t="s">
        <v>30</v>
      </c>
    </row>
    <row r="5" spans="1:5" x14ac:dyDescent="0.35">
      <c r="A5" t="s">
        <v>8</v>
      </c>
    </row>
    <row r="6" spans="1:5" x14ac:dyDescent="0.35">
      <c r="A6" t="s">
        <v>215</v>
      </c>
    </row>
    <row r="8" spans="1:5" x14ac:dyDescent="0.35">
      <c r="B8" t="s">
        <v>216</v>
      </c>
    </row>
    <row r="9" spans="1:5" ht="16" x14ac:dyDescent="0.4">
      <c r="B9" s="25" t="s">
        <v>165</v>
      </c>
      <c r="C9" s="25" t="s">
        <v>166</v>
      </c>
      <c r="D9" s="25" t="s">
        <v>167</v>
      </c>
      <c r="E9" s="25" t="s">
        <v>168</v>
      </c>
    </row>
    <row r="10" spans="1:5" x14ac:dyDescent="0.35">
      <c r="B10" s="2" t="s">
        <v>169</v>
      </c>
      <c r="C10" s="2">
        <v>67</v>
      </c>
      <c r="D10" s="2">
        <v>67</v>
      </c>
      <c r="E10" s="2">
        <v>98</v>
      </c>
    </row>
    <row r="11" spans="1:5" x14ac:dyDescent="0.35">
      <c r="B11" s="2" t="s">
        <v>170</v>
      </c>
      <c r="C11" s="2">
        <v>78</v>
      </c>
      <c r="D11" s="2">
        <v>89</v>
      </c>
      <c r="E11" s="2">
        <v>76</v>
      </c>
    </row>
    <row r="12" spans="1:5" x14ac:dyDescent="0.35">
      <c r="B12" s="2" t="s">
        <v>171</v>
      </c>
      <c r="C12" s="2">
        <v>98</v>
      </c>
      <c r="D12" s="2">
        <v>89</v>
      </c>
      <c r="E12" s="2">
        <v>80</v>
      </c>
    </row>
    <row r="13" spans="1:5" x14ac:dyDescent="0.35">
      <c r="B13" s="2" t="s">
        <v>172</v>
      </c>
      <c r="C13" s="2">
        <v>80</v>
      </c>
      <c r="D13" s="2">
        <v>98</v>
      </c>
      <c r="E13" s="2">
        <v>90</v>
      </c>
    </row>
    <row r="14" spans="1:5" x14ac:dyDescent="0.35">
      <c r="B14" s="2" t="s">
        <v>173</v>
      </c>
      <c r="C14" s="2">
        <v>47</v>
      </c>
      <c r="D14" s="2">
        <v>45</v>
      </c>
      <c r="E14" s="2">
        <v>58</v>
      </c>
    </row>
    <row r="15" spans="1:5" x14ac:dyDescent="0.35">
      <c r="B15" s="2" t="s">
        <v>174</v>
      </c>
      <c r="C15" s="2" t="s">
        <v>223</v>
      </c>
      <c r="D15" s="2">
        <v>25</v>
      </c>
      <c r="E15" s="2">
        <v>69</v>
      </c>
    </row>
    <row r="16" spans="1:5" x14ac:dyDescent="0.35">
      <c r="B16" s="2" t="s">
        <v>175</v>
      </c>
      <c r="C16" s="2">
        <v>35</v>
      </c>
      <c r="D16" s="2">
        <v>34</v>
      </c>
      <c r="E16" s="2">
        <v>45</v>
      </c>
    </row>
    <row r="17" spans="1:6" x14ac:dyDescent="0.35">
      <c r="B17" s="2" t="s">
        <v>176</v>
      </c>
      <c r="C17" s="2"/>
      <c r="D17" s="2"/>
      <c r="E17" s="2"/>
    </row>
    <row r="19" spans="1:6" ht="16" x14ac:dyDescent="0.4">
      <c r="B19" s="26"/>
      <c r="C19" s="25" t="s">
        <v>166</v>
      </c>
      <c r="D19" s="25" t="s">
        <v>167</v>
      </c>
      <c r="E19" s="25" t="s">
        <v>168</v>
      </c>
    </row>
    <row r="20" spans="1:6" x14ac:dyDescent="0.35">
      <c r="A20" t="s">
        <v>217</v>
      </c>
      <c r="B20" s="2" t="s">
        <v>218</v>
      </c>
      <c r="C20" s="2">
        <f>COUNT(C10:C17)</f>
        <v>6</v>
      </c>
      <c r="D20" s="2">
        <f t="shared" ref="D20:E20" si="0">COUNT(D10:D17)</f>
        <v>7</v>
      </c>
      <c r="E20" s="2">
        <f t="shared" si="0"/>
        <v>7</v>
      </c>
    </row>
    <row r="21" spans="1:6" x14ac:dyDescent="0.35">
      <c r="A21" t="s">
        <v>214</v>
      </c>
      <c r="B21" s="2" t="s">
        <v>219</v>
      </c>
      <c r="C21" s="2">
        <f>COUNTA(C10:C18)</f>
        <v>7</v>
      </c>
      <c r="D21" s="2">
        <f t="shared" ref="D21:E21" si="1">COUNTA(D10:D18)</f>
        <v>7</v>
      </c>
      <c r="E21" s="2">
        <f t="shared" si="1"/>
        <v>7</v>
      </c>
    </row>
    <row r="22" spans="1:6" x14ac:dyDescent="0.35">
      <c r="A22" t="s">
        <v>30</v>
      </c>
      <c r="B22" s="2" t="s">
        <v>220</v>
      </c>
      <c r="C22" s="2">
        <f>COUNTIF(C10:C17,"&gt;90")</f>
        <v>1</v>
      </c>
      <c r="D22" s="2">
        <f t="shared" ref="D22:E22" si="2">COUNTIF(D10:D17,"&gt;90")</f>
        <v>1</v>
      </c>
      <c r="E22" s="2">
        <f t="shared" si="2"/>
        <v>1</v>
      </c>
      <c r="F22" t="s">
        <v>224</v>
      </c>
    </row>
    <row r="23" spans="1:6" x14ac:dyDescent="0.35">
      <c r="A23" t="s">
        <v>8</v>
      </c>
      <c r="B23" s="2" t="s">
        <v>221</v>
      </c>
      <c r="C23" s="2">
        <f>COUNTIFS(C10:C17,"&gt;70",C10:C17,"&lt;90")</f>
        <v>2</v>
      </c>
      <c r="D23" s="2">
        <f t="shared" ref="D23:E23" si="3">COUNTIFS(D10:D17,"&gt;70",D10:D17,"&lt;90")</f>
        <v>2</v>
      </c>
      <c r="E23" s="2">
        <f t="shared" si="3"/>
        <v>2</v>
      </c>
      <c r="F23" t="s">
        <v>225</v>
      </c>
    </row>
    <row r="24" spans="1:6" x14ac:dyDescent="0.35">
      <c r="A24" t="s">
        <v>215</v>
      </c>
      <c r="B24" s="2" t="s">
        <v>222</v>
      </c>
      <c r="C24" s="2">
        <f>COUNTBLANK(C10:C17)</f>
        <v>1</v>
      </c>
      <c r="D24" s="2">
        <f t="shared" ref="D24:E24" si="4">COUNTBLANK(D10:D17)</f>
        <v>1</v>
      </c>
      <c r="E24" s="2">
        <f t="shared" si="4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EC52-DE30-425C-BDFA-27480C4E28D1}">
  <dimension ref="A1:C7"/>
  <sheetViews>
    <sheetView zoomScaleNormal="100" workbookViewId="0">
      <selection activeCell="A4" sqref="A4"/>
    </sheetView>
  </sheetViews>
  <sheetFormatPr defaultRowHeight="14.5" x14ac:dyDescent="0.35"/>
  <cols>
    <col min="1" max="1" width="12.36328125" bestFit="1" customWidth="1"/>
    <col min="2" max="3" width="16.453125" bestFit="1" customWidth="1"/>
  </cols>
  <sheetData>
    <row r="1" spans="1:3" x14ac:dyDescent="0.35">
      <c r="A1" s="27" t="s">
        <v>228</v>
      </c>
      <c r="B1" t="s">
        <v>239</v>
      </c>
    </row>
    <row r="3" spans="1:3" x14ac:dyDescent="0.35">
      <c r="A3" s="27" t="s">
        <v>236</v>
      </c>
      <c r="B3" t="s">
        <v>237</v>
      </c>
      <c r="C3" t="s">
        <v>238</v>
      </c>
    </row>
    <row r="4" spans="1:3" x14ac:dyDescent="0.35">
      <c r="A4" s="28" t="s">
        <v>154</v>
      </c>
      <c r="B4">
        <v>100000</v>
      </c>
      <c r="C4">
        <v>78300</v>
      </c>
    </row>
    <row r="5" spans="1:3" x14ac:dyDescent="0.35">
      <c r="A5" s="28" t="s">
        <v>13</v>
      </c>
      <c r="B5">
        <v>136000</v>
      </c>
      <c r="C5">
        <v>153000</v>
      </c>
    </row>
    <row r="6" spans="1:3" x14ac:dyDescent="0.35">
      <c r="A6" s="28" t="s">
        <v>15</v>
      </c>
      <c r="B6">
        <v>123000</v>
      </c>
      <c r="C6">
        <v>95000</v>
      </c>
    </row>
    <row r="7" spans="1:3" x14ac:dyDescent="0.35">
      <c r="A7" s="28" t="s">
        <v>159</v>
      </c>
      <c r="B7">
        <v>359000</v>
      </c>
      <c r="C7">
        <v>326300</v>
      </c>
    </row>
  </sheetData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3E08-73DB-4925-9B7B-DB5740DFFE55}">
  <dimension ref="A1:E14"/>
  <sheetViews>
    <sheetView workbookViewId="0">
      <selection activeCell="B4" sqref="B4:E14"/>
    </sheetView>
  </sheetViews>
  <sheetFormatPr defaultRowHeight="14.5" x14ac:dyDescent="0.35"/>
  <cols>
    <col min="2" max="2" width="12.54296875" customWidth="1"/>
    <col min="3" max="3" width="12.90625" customWidth="1"/>
    <col min="4" max="4" width="10.26953125" customWidth="1"/>
    <col min="5" max="5" width="10.453125" customWidth="1"/>
  </cols>
  <sheetData>
    <row r="1" spans="1:5" x14ac:dyDescent="0.35">
      <c r="A1" t="s">
        <v>226</v>
      </c>
    </row>
    <row r="3" spans="1:5" ht="23.5" x14ac:dyDescent="0.55000000000000004">
      <c r="B3" s="7" t="s">
        <v>227</v>
      </c>
      <c r="C3" s="7"/>
    </row>
    <row r="4" spans="1:5" x14ac:dyDescent="0.35">
      <c r="B4" t="s">
        <v>228</v>
      </c>
      <c r="C4" t="s">
        <v>151</v>
      </c>
      <c r="D4" t="s">
        <v>229</v>
      </c>
      <c r="E4" t="s">
        <v>230</v>
      </c>
    </row>
    <row r="5" spans="1:5" x14ac:dyDescent="0.35">
      <c r="B5" t="s">
        <v>231</v>
      </c>
      <c r="C5" t="s">
        <v>13</v>
      </c>
      <c r="D5">
        <v>20000</v>
      </c>
      <c r="E5">
        <v>42000</v>
      </c>
    </row>
    <row r="6" spans="1:5" x14ac:dyDescent="0.35">
      <c r="B6" t="s">
        <v>232</v>
      </c>
      <c r="C6" t="s">
        <v>154</v>
      </c>
      <c r="D6">
        <v>30000</v>
      </c>
      <c r="E6">
        <v>37000</v>
      </c>
    </row>
    <row r="7" spans="1:5" x14ac:dyDescent="0.35">
      <c r="B7" t="s">
        <v>233</v>
      </c>
      <c r="C7" t="s">
        <v>13</v>
      </c>
      <c r="D7">
        <v>40000</v>
      </c>
      <c r="E7">
        <v>51000</v>
      </c>
    </row>
    <row r="8" spans="1:5" x14ac:dyDescent="0.35">
      <c r="B8" t="s">
        <v>234</v>
      </c>
      <c r="C8" t="s">
        <v>15</v>
      </c>
      <c r="D8">
        <v>35000</v>
      </c>
      <c r="E8">
        <v>35000</v>
      </c>
    </row>
    <row r="9" spans="1:5" x14ac:dyDescent="0.35">
      <c r="B9" t="s">
        <v>231</v>
      </c>
      <c r="C9" t="s">
        <v>154</v>
      </c>
      <c r="D9">
        <v>25000</v>
      </c>
      <c r="E9">
        <v>41000</v>
      </c>
    </row>
    <row r="10" spans="1:5" x14ac:dyDescent="0.35">
      <c r="B10" t="s">
        <v>232</v>
      </c>
      <c r="C10" t="s">
        <v>13</v>
      </c>
      <c r="D10">
        <v>34000</v>
      </c>
      <c r="E10">
        <v>20000</v>
      </c>
    </row>
    <row r="11" spans="1:5" x14ac:dyDescent="0.35">
      <c r="B11" t="s">
        <v>233</v>
      </c>
      <c r="C11" t="s">
        <v>154</v>
      </c>
      <c r="D11">
        <v>45000</v>
      </c>
      <c r="E11">
        <v>300</v>
      </c>
    </row>
    <row r="12" spans="1:5" x14ac:dyDescent="0.35">
      <c r="B12" t="s">
        <v>235</v>
      </c>
      <c r="C12" t="s">
        <v>13</v>
      </c>
      <c r="D12">
        <v>42000</v>
      </c>
      <c r="E12">
        <v>40000</v>
      </c>
    </row>
    <row r="13" spans="1:5" x14ac:dyDescent="0.35">
      <c r="B13" t="s">
        <v>231</v>
      </c>
      <c r="C13" t="s">
        <v>15</v>
      </c>
      <c r="D13">
        <v>37000</v>
      </c>
      <c r="E13">
        <v>35000</v>
      </c>
    </row>
    <row r="14" spans="1:5" x14ac:dyDescent="0.35">
      <c r="B14" t="s">
        <v>232</v>
      </c>
      <c r="C14" t="s">
        <v>15</v>
      </c>
      <c r="D14">
        <v>51000</v>
      </c>
      <c r="E14">
        <v>25000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2687-2C97-4A59-9999-3AF02571C383}">
  <dimension ref="A1:L20"/>
  <sheetViews>
    <sheetView topLeftCell="A2" workbookViewId="0">
      <selection activeCell="K15" sqref="K15"/>
    </sheetView>
  </sheetViews>
  <sheetFormatPr defaultRowHeight="14.5" x14ac:dyDescent="0.35"/>
  <cols>
    <col min="2" max="2" width="13.453125" customWidth="1"/>
    <col min="3" max="3" width="12.6328125" customWidth="1"/>
    <col min="4" max="4" width="12.1796875" customWidth="1"/>
    <col min="9" max="9" width="18.1796875" customWidth="1"/>
    <col min="10" max="10" width="10.81640625" bestFit="1" customWidth="1"/>
  </cols>
  <sheetData>
    <row r="1" spans="1:12" ht="26" x14ac:dyDescent="0.6">
      <c r="A1" s="1" t="s">
        <v>240</v>
      </c>
    </row>
    <row r="2" spans="1:12" x14ac:dyDescent="0.35">
      <c r="A2" t="s">
        <v>241</v>
      </c>
    </row>
    <row r="3" spans="1:12" x14ac:dyDescent="0.35">
      <c r="A3" t="s">
        <v>73</v>
      </c>
    </row>
    <row r="4" spans="1:12" x14ac:dyDescent="0.35">
      <c r="A4" t="s">
        <v>242</v>
      </c>
    </row>
    <row r="6" spans="1:12" x14ac:dyDescent="0.35">
      <c r="B6" t="s">
        <v>243</v>
      </c>
      <c r="C6" t="s">
        <v>244</v>
      </c>
      <c r="D6" t="s">
        <v>245</v>
      </c>
      <c r="E6" t="s">
        <v>276</v>
      </c>
      <c r="I6" t="s">
        <v>277</v>
      </c>
      <c r="J6" t="s">
        <v>73</v>
      </c>
      <c r="L6" t="s">
        <v>285</v>
      </c>
    </row>
    <row r="7" spans="1:12" x14ac:dyDescent="0.35">
      <c r="B7" t="s">
        <v>246</v>
      </c>
      <c r="C7" t="s">
        <v>260</v>
      </c>
      <c r="D7" t="s">
        <v>261</v>
      </c>
      <c r="E7" t="s">
        <v>268</v>
      </c>
      <c r="I7" t="s">
        <v>278</v>
      </c>
      <c r="J7">
        <v>1001</v>
      </c>
    </row>
    <row r="8" spans="1:12" x14ac:dyDescent="0.35">
      <c r="B8" t="s">
        <v>247</v>
      </c>
      <c r="C8" t="s">
        <v>231</v>
      </c>
      <c r="D8" t="s">
        <v>261</v>
      </c>
      <c r="E8" t="s">
        <v>269</v>
      </c>
      <c r="I8" t="s">
        <v>279</v>
      </c>
      <c r="J8">
        <v>1003</v>
      </c>
    </row>
    <row r="9" spans="1:12" x14ac:dyDescent="0.35">
      <c r="B9" t="s">
        <v>248</v>
      </c>
      <c r="C9" t="s">
        <v>254</v>
      </c>
      <c r="D9" t="s">
        <v>262</v>
      </c>
      <c r="E9" t="s">
        <v>270</v>
      </c>
      <c r="I9" t="s">
        <v>280</v>
      </c>
      <c r="J9">
        <v>1008</v>
      </c>
    </row>
    <row r="10" spans="1:12" x14ac:dyDescent="0.35">
      <c r="B10" t="s">
        <v>249</v>
      </c>
      <c r="C10" t="s">
        <v>255</v>
      </c>
      <c r="D10" t="s">
        <v>263</v>
      </c>
      <c r="E10" t="s">
        <v>271</v>
      </c>
      <c r="I10" t="s">
        <v>281</v>
      </c>
      <c r="J10">
        <v>1009</v>
      </c>
    </row>
    <row r="11" spans="1:12" x14ac:dyDescent="0.35">
      <c r="B11" t="s">
        <v>250</v>
      </c>
      <c r="C11" t="s">
        <v>256</v>
      </c>
      <c r="D11" t="s">
        <v>264</v>
      </c>
      <c r="E11" t="s">
        <v>272</v>
      </c>
      <c r="I11" t="s">
        <v>282</v>
      </c>
      <c r="J11">
        <v>1012</v>
      </c>
    </row>
    <row r="12" spans="1:12" x14ac:dyDescent="0.35">
      <c r="B12" t="s">
        <v>251</v>
      </c>
      <c r="C12" t="s">
        <v>195</v>
      </c>
      <c r="D12" t="s">
        <v>265</v>
      </c>
      <c r="E12" t="s">
        <v>273</v>
      </c>
      <c r="I12" t="s">
        <v>283</v>
      </c>
      <c r="J12">
        <v>1015</v>
      </c>
    </row>
    <row r="13" spans="1:12" x14ac:dyDescent="0.35">
      <c r="B13" t="s">
        <v>252</v>
      </c>
      <c r="C13" t="s">
        <v>257</v>
      </c>
      <c r="D13" t="s">
        <v>266</v>
      </c>
      <c r="E13" t="s">
        <v>274</v>
      </c>
    </row>
    <row r="14" spans="1:12" x14ac:dyDescent="0.35">
      <c r="B14" t="s">
        <v>253</v>
      </c>
      <c r="C14" t="s">
        <v>258</v>
      </c>
      <c r="D14" t="s">
        <v>267</v>
      </c>
      <c r="E14" t="s">
        <v>275</v>
      </c>
      <c r="I14" t="s">
        <v>284</v>
      </c>
      <c r="J14" t="s">
        <v>73</v>
      </c>
    </row>
    <row r="15" spans="1:12" x14ac:dyDescent="0.35">
      <c r="I15">
        <v>9867542321</v>
      </c>
      <c r="J15">
        <v>9867542321</v>
      </c>
    </row>
    <row r="16" spans="1:12" x14ac:dyDescent="0.35">
      <c r="I16">
        <v>7543865533</v>
      </c>
      <c r="J16">
        <v>7543865533</v>
      </c>
    </row>
    <row r="17" spans="9:10" x14ac:dyDescent="0.35">
      <c r="I17">
        <v>5220188745</v>
      </c>
      <c r="J17">
        <v>5220188745</v>
      </c>
    </row>
    <row r="18" spans="9:10" x14ac:dyDescent="0.35">
      <c r="I18">
        <v>2896511957</v>
      </c>
      <c r="J18">
        <v>2896511957</v>
      </c>
    </row>
    <row r="19" spans="9:10" x14ac:dyDescent="0.35">
      <c r="I19">
        <v>5728351698</v>
      </c>
      <c r="J19">
        <v>5728351698</v>
      </c>
    </row>
    <row r="20" spans="9:10" x14ac:dyDescent="0.35">
      <c r="I20" t="s">
        <v>259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F551-EF3A-438C-BB45-3F73ADCDA9C6}">
  <dimension ref="A1:O13"/>
  <sheetViews>
    <sheetView workbookViewId="0">
      <selection activeCell="J16" sqref="J16"/>
    </sheetView>
  </sheetViews>
  <sheetFormatPr defaultRowHeight="14.5" x14ac:dyDescent="0.35"/>
  <cols>
    <col min="7" max="7" width="9.90625" customWidth="1"/>
    <col min="9" max="9" width="13.36328125" customWidth="1"/>
  </cols>
  <sheetData>
    <row r="1" spans="1:15" x14ac:dyDescent="0.35">
      <c r="A1" t="s">
        <v>286</v>
      </c>
    </row>
    <row r="2" spans="1:15" x14ac:dyDescent="0.35">
      <c r="A2" t="s">
        <v>287</v>
      </c>
    </row>
    <row r="3" spans="1:15" x14ac:dyDescent="0.35">
      <c r="A3" t="s">
        <v>288</v>
      </c>
    </row>
    <row r="4" spans="1:15" x14ac:dyDescent="0.35">
      <c r="A4" t="s">
        <v>289</v>
      </c>
      <c r="I4" t="s">
        <v>291</v>
      </c>
      <c r="J4">
        <v>300</v>
      </c>
    </row>
    <row r="6" spans="1:15" ht="15" thickBot="1" x14ac:dyDescent="0.4"/>
    <row r="7" spans="1:15" ht="16.5" thickBot="1" x14ac:dyDescent="0.45">
      <c r="B7" s="13" t="s">
        <v>165</v>
      </c>
      <c r="C7" s="13" t="s">
        <v>166</v>
      </c>
      <c r="D7" s="13" t="s">
        <v>167</v>
      </c>
      <c r="E7" s="13" t="s">
        <v>168</v>
      </c>
      <c r="F7" s="22" t="s">
        <v>192</v>
      </c>
      <c r="G7" s="22" t="s">
        <v>290</v>
      </c>
      <c r="J7" s="31" t="s">
        <v>73</v>
      </c>
      <c r="K7" s="30">
        <v>1</v>
      </c>
      <c r="L7" s="30">
        <v>2</v>
      </c>
      <c r="M7" s="30">
        <v>3</v>
      </c>
      <c r="N7" s="30">
        <v>4</v>
      </c>
      <c r="O7" s="30">
        <v>5</v>
      </c>
    </row>
    <row r="8" spans="1:15" ht="17.5" thickBot="1" x14ac:dyDescent="0.55000000000000004">
      <c r="B8" s="15" t="s">
        <v>169</v>
      </c>
      <c r="C8" s="15">
        <v>87</v>
      </c>
      <c r="D8" s="15">
        <v>36</v>
      </c>
      <c r="E8" s="15">
        <v>56</v>
      </c>
      <c r="F8">
        <f>C8+D8+E8</f>
        <v>179</v>
      </c>
      <c r="G8" s="29">
        <f>F8/J$4</f>
        <v>0.59666666666666668</v>
      </c>
      <c r="J8" s="30">
        <v>10</v>
      </c>
      <c r="K8">
        <f>$J8*K$7</f>
        <v>10</v>
      </c>
      <c r="L8">
        <f t="shared" ref="L8:O8" si="0">$J8*L$7</f>
        <v>20</v>
      </c>
      <c r="M8">
        <f t="shared" si="0"/>
        <v>30</v>
      </c>
      <c r="N8">
        <f t="shared" si="0"/>
        <v>40</v>
      </c>
      <c r="O8">
        <f t="shared" si="0"/>
        <v>50</v>
      </c>
    </row>
    <row r="9" spans="1:15" ht="18" thickTop="1" thickBot="1" x14ac:dyDescent="0.55000000000000004">
      <c r="B9" s="17" t="s">
        <v>170</v>
      </c>
      <c r="C9" s="17">
        <v>65</v>
      </c>
      <c r="D9" s="17">
        <v>47</v>
      </c>
      <c r="E9" s="17">
        <v>78</v>
      </c>
      <c r="F9">
        <f t="shared" ref="F9:F12" si="1">C9+D9+E9</f>
        <v>190</v>
      </c>
      <c r="G9" s="29">
        <f t="shared" ref="G9:G12" si="2">F9/J$4</f>
        <v>0.6333333333333333</v>
      </c>
      <c r="J9" s="30">
        <v>20</v>
      </c>
      <c r="K9">
        <f t="shared" ref="K9:O12" si="3">$J9*K$7</f>
        <v>20</v>
      </c>
      <c r="L9">
        <f t="shared" si="3"/>
        <v>40</v>
      </c>
      <c r="M9">
        <f t="shared" si="3"/>
        <v>60</v>
      </c>
      <c r="N9">
        <f t="shared" si="3"/>
        <v>80</v>
      </c>
      <c r="O9">
        <f t="shared" si="3"/>
        <v>100</v>
      </c>
    </row>
    <row r="10" spans="1:15" ht="18" thickTop="1" thickBot="1" x14ac:dyDescent="0.55000000000000004">
      <c r="B10" s="17" t="s">
        <v>171</v>
      </c>
      <c r="C10" s="17">
        <v>89</v>
      </c>
      <c r="D10" s="17">
        <v>58</v>
      </c>
      <c r="E10" s="17">
        <v>88</v>
      </c>
      <c r="F10">
        <f t="shared" si="1"/>
        <v>235</v>
      </c>
      <c r="G10" s="29">
        <f t="shared" si="2"/>
        <v>0.78333333333333333</v>
      </c>
      <c r="J10" s="30">
        <v>30</v>
      </c>
      <c r="K10">
        <f t="shared" si="3"/>
        <v>30</v>
      </c>
      <c r="L10">
        <f t="shared" si="3"/>
        <v>60</v>
      </c>
      <c r="M10">
        <f t="shared" si="3"/>
        <v>90</v>
      </c>
      <c r="N10">
        <f t="shared" si="3"/>
        <v>120</v>
      </c>
      <c r="O10">
        <f t="shared" si="3"/>
        <v>150</v>
      </c>
    </row>
    <row r="11" spans="1:15" ht="18" thickTop="1" thickBot="1" x14ac:dyDescent="0.55000000000000004">
      <c r="B11" s="17" t="s">
        <v>172</v>
      </c>
      <c r="C11" s="17">
        <v>80</v>
      </c>
      <c r="D11" s="17">
        <v>78</v>
      </c>
      <c r="E11" s="17">
        <v>90</v>
      </c>
      <c r="F11">
        <f t="shared" si="1"/>
        <v>248</v>
      </c>
      <c r="G11" s="29">
        <f t="shared" si="2"/>
        <v>0.82666666666666666</v>
      </c>
      <c r="J11" s="30">
        <v>40</v>
      </c>
      <c r="K11">
        <f t="shared" si="3"/>
        <v>40</v>
      </c>
      <c r="L11">
        <f t="shared" si="3"/>
        <v>80</v>
      </c>
      <c r="M11">
        <f t="shared" si="3"/>
        <v>120</v>
      </c>
      <c r="N11">
        <f t="shared" si="3"/>
        <v>160</v>
      </c>
      <c r="O11">
        <f t="shared" si="3"/>
        <v>200</v>
      </c>
    </row>
    <row r="12" spans="1:15" ht="18" thickTop="1" thickBot="1" x14ac:dyDescent="0.55000000000000004">
      <c r="B12" s="17" t="s">
        <v>173</v>
      </c>
      <c r="C12" s="17">
        <v>47</v>
      </c>
      <c r="D12" s="17">
        <v>78</v>
      </c>
      <c r="E12" s="17">
        <v>35</v>
      </c>
      <c r="F12">
        <f t="shared" si="1"/>
        <v>160</v>
      </c>
      <c r="G12" s="29">
        <f t="shared" si="2"/>
        <v>0.53333333333333333</v>
      </c>
      <c r="J12" s="30">
        <v>50</v>
      </c>
      <c r="K12">
        <f t="shared" si="3"/>
        <v>50</v>
      </c>
      <c r="L12">
        <f t="shared" si="3"/>
        <v>100</v>
      </c>
      <c r="M12">
        <f t="shared" si="3"/>
        <v>150</v>
      </c>
      <c r="N12">
        <f t="shared" si="3"/>
        <v>200</v>
      </c>
      <c r="O12">
        <f t="shared" si="3"/>
        <v>250</v>
      </c>
    </row>
    <row r="13" spans="1:15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0BA4-F200-4F13-8BEB-F45F1DFD1EBA}">
  <dimension ref="A2:I14"/>
  <sheetViews>
    <sheetView tabSelected="1" workbookViewId="0">
      <selection activeCell="C7" sqref="C7"/>
    </sheetView>
  </sheetViews>
  <sheetFormatPr defaultRowHeight="14.5" x14ac:dyDescent="0.35"/>
  <cols>
    <col min="1" max="1" width="17.26953125" customWidth="1"/>
    <col min="2" max="2" width="13.90625" customWidth="1"/>
    <col min="3" max="3" width="15.1796875" customWidth="1"/>
    <col min="4" max="4" width="5.453125" customWidth="1"/>
    <col min="5" max="5" width="17.7265625" customWidth="1"/>
    <col min="6" max="6" width="11.7265625" customWidth="1"/>
    <col min="7" max="7" width="14.7265625" customWidth="1"/>
  </cols>
  <sheetData>
    <row r="2" spans="1:9" ht="26" x14ac:dyDescent="0.6">
      <c r="A2" s="1" t="s">
        <v>34</v>
      </c>
      <c r="B2" s="1"/>
      <c r="E2" s="1" t="s">
        <v>49</v>
      </c>
      <c r="F2" s="1"/>
    </row>
    <row r="3" spans="1:9" ht="26" x14ac:dyDescent="0.6">
      <c r="A3" s="5" t="s">
        <v>35</v>
      </c>
      <c r="B3" s="5" t="s">
        <v>36</v>
      </c>
      <c r="C3" s="5" t="s">
        <v>37</v>
      </c>
      <c r="E3" s="5" t="s">
        <v>35</v>
      </c>
      <c r="F3" s="5" t="s">
        <v>36</v>
      </c>
      <c r="G3" s="5" t="s">
        <v>50</v>
      </c>
    </row>
    <row r="4" spans="1:9" x14ac:dyDescent="0.35">
      <c r="A4" s="6" t="s">
        <v>11</v>
      </c>
      <c r="B4" s="6" t="s">
        <v>45</v>
      </c>
      <c r="C4" s="6">
        <f>PRODUCT(5,8)</f>
        <v>40</v>
      </c>
      <c r="E4" s="6" t="s">
        <v>51</v>
      </c>
      <c r="F4" s="6">
        <v>2.5</v>
      </c>
      <c r="G4" s="6">
        <f>INT(F4)</f>
        <v>2</v>
      </c>
      <c r="I4" t="s">
        <v>61</v>
      </c>
    </row>
    <row r="5" spans="1:9" x14ac:dyDescent="0.35">
      <c r="A5" s="6" t="s">
        <v>38</v>
      </c>
      <c r="B5" s="6">
        <v>4</v>
      </c>
      <c r="C5" s="6">
        <f>FACT(4)</f>
        <v>24</v>
      </c>
      <c r="E5" s="6" t="s">
        <v>52</v>
      </c>
      <c r="F5" s="6">
        <v>4</v>
      </c>
      <c r="G5" s="6">
        <f>ODD(F5)</f>
        <v>5</v>
      </c>
      <c r="I5" t="s">
        <v>62</v>
      </c>
    </row>
    <row r="6" spans="1:9" x14ac:dyDescent="0.35">
      <c r="A6" s="6" t="s">
        <v>39</v>
      </c>
      <c r="B6" s="6" t="s">
        <v>46</v>
      </c>
      <c r="C6" s="6">
        <f>LCM(24,36)</f>
        <v>72</v>
      </c>
      <c r="E6" s="6" t="s">
        <v>53</v>
      </c>
      <c r="F6" s="6">
        <v>7</v>
      </c>
      <c r="G6" s="6">
        <f>EVEN(F6)</f>
        <v>8</v>
      </c>
      <c r="I6" t="s">
        <v>63</v>
      </c>
    </row>
    <row r="7" spans="1:9" x14ac:dyDescent="0.35">
      <c r="A7" s="6" t="s">
        <v>40</v>
      </c>
      <c r="B7" s="6" t="s">
        <v>46</v>
      </c>
      <c r="C7" s="6">
        <f>GCD(24,36)</f>
        <v>12</v>
      </c>
      <c r="E7" s="6" t="s">
        <v>54</v>
      </c>
      <c r="F7" s="6">
        <v>1.5555000000000001</v>
      </c>
      <c r="G7" s="6">
        <f>ROUND(F7,0)</f>
        <v>2</v>
      </c>
    </row>
    <row r="8" spans="1:9" x14ac:dyDescent="0.35">
      <c r="A8" s="6" t="s">
        <v>41</v>
      </c>
      <c r="B8" s="6" t="s">
        <v>47</v>
      </c>
      <c r="C8" s="6">
        <f>MOD(27,5)</f>
        <v>2</v>
      </c>
      <c r="E8" s="6" t="s">
        <v>55</v>
      </c>
      <c r="F8" s="6">
        <v>-12</v>
      </c>
      <c r="G8" s="6">
        <f>ABS(F8)</f>
        <v>12</v>
      </c>
      <c r="I8" t="s">
        <v>59</v>
      </c>
    </row>
    <row r="9" spans="1:9" x14ac:dyDescent="0.35">
      <c r="A9" s="6" t="s">
        <v>42</v>
      </c>
      <c r="B9" s="6" t="s">
        <v>47</v>
      </c>
      <c r="C9" s="6">
        <f>QUOTIENT(27,5)</f>
        <v>5</v>
      </c>
      <c r="E9" s="6" t="s">
        <v>56</v>
      </c>
      <c r="F9" s="6">
        <v>101</v>
      </c>
      <c r="G9" s="6">
        <f>_xlfn.DECIMAL(F9,2)</f>
        <v>5</v>
      </c>
    </row>
    <row r="10" spans="1:9" x14ac:dyDescent="0.35">
      <c r="A10" s="6" t="s">
        <v>43</v>
      </c>
      <c r="B10" s="6" t="s">
        <v>48</v>
      </c>
      <c r="C10" s="6">
        <f>POWER(8,2)</f>
        <v>64</v>
      </c>
      <c r="E10" s="6" t="s">
        <v>60</v>
      </c>
      <c r="F10" s="6">
        <v>25</v>
      </c>
      <c r="G10" s="6">
        <f>_xlfn.DECIMAL(F10,8)</f>
        <v>21</v>
      </c>
    </row>
    <row r="11" spans="1:9" x14ac:dyDescent="0.35">
      <c r="A11" s="6" t="s">
        <v>44</v>
      </c>
      <c r="B11" s="6">
        <v>144</v>
      </c>
      <c r="C11" s="6">
        <f>SQRT(144)</f>
        <v>12</v>
      </c>
    </row>
    <row r="13" spans="1:9" x14ac:dyDescent="0.35">
      <c r="A13" t="s">
        <v>57</v>
      </c>
    </row>
    <row r="14" spans="1:9" x14ac:dyDescent="0.35">
      <c r="A14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6AF2-962B-4F77-A02C-0449FF725DCD}">
  <dimension ref="A2:Q34"/>
  <sheetViews>
    <sheetView workbookViewId="0">
      <selection activeCell="A19" sqref="A19"/>
    </sheetView>
  </sheetViews>
  <sheetFormatPr defaultRowHeight="14.5" x14ac:dyDescent="0.35"/>
  <cols>
    <col min="1" max="1" width="13.6328125" customWidth="1"/>
    <col min="2" max="2" width="3.453125" customWidth="1"/>
    <col min="4" max="4" width="18.7265625" customWidth="1"/>
    <col min="5" max="5" width="14.81640625" customWidth="1"/>
    <col min="7" max="7" width="2.26953125" customWidth="1"/>
    <col min="8" max="8" width="14.08984375" customWidth="1"/>
    <col min="10" max="10" width="2.81640625" customWidth="1"/>
    <col min="11" max="11" width="8.36328125" customWidth="1"/>
    <col min="12" max="12" width="17.81640625" customWidth="1"/>
    <col min="13" max="13" width="14.26953125" customWidth="1"/>
    <col min="15" max="15" width="3.08984375" customWidth="1"/>
  </cols>
  <sheetData>
    <row r="2" spans="1:17" ht="23.5" x14ac:dyDescent="0.55000000000000004">
      <c r="A2" s="7" t="s">
        <v>64</v>
      </c>
      <c r="B2" s="7"/>
    </row>
    <row r="3" spans="1:17" x14ac:dyDescent="0.35">
      <c r="A3" t="s">
        <v>65</v>
      </c>
    </row>
    <row r="4" spans="1:17" x14ac:dyDescent="0.35">
      <c r="A4" t="s">
        <v>66</v>
      </c>
    </row>
    <row r="5" spans="1:17" x14ac:dyDescent="0.35">
      <c r="A5" t="s">
        <v>67</v>
      </c>
    </row>
    <row r="6" spans="1:17" ht="26" x14ac:dyDescent="0.6">
      <c r="A6" t="s">
        <v>68</v>
      </c>
      <c r="C6" s="1" t="s">
        <v>72</v>
      </c>
      <c r="D6" s="1"/>
      <c r="K6" s="1" t="s">
        <v>106</v>
      </c>
      <c r="L6" s="1"/>
    </row>
    <row r="7" spans="1:17" x14ac:dyDescent="0.35">
      <c r="A7" t="s">
        <v>69</v>
      </c>
      <c r="C7" s="8" t="s">
        <v>73</v>
      </c>
      <c r="D7" s="8" t="s">
        <v>74</v>
      </c>
      <c r="E7" s="8" t="s">
        <v>75</v>
      </c>
      <c r="F7" s="8" t="s">
        <v>50</v>
      </c>
      <c r="H7" s="8" t="s">
        <v>81</v>
      </c>
      <c r="I7" s="8" t="s">
        <v>82</v>
      </c>
      <c r="K7" s="8" t="s">
        <v>73</v>
      </c>
      <c r="L7" s="8" t="s">
        <v>74</v>
      </c>
      <c r="M7" s="8" t="s">
        <v>75</v>
      </c>
      <c r="N7" s="8" t="s">
        <v>50</v>
      </c>
      <c r="P7" s="8" t="s">
        <v>81</v>
      </c>
      <c r="Q7" s="8" t="s">
        <v>82</v>
      </c>
    </row>
    <row r="8" spans="1:17" x14ac:dyDescent="0.35">
      <c r="A8" t="s">
        <v>70</v>
      </c>
      <c r="C8" s="2">
        <v>1</v>
      </c>
      <c r="D8" s="2" t="s">
        <v>76</v>
      </c>
      <c r="E8" s="2" t="s">
        <v>77</v>
      </c>
      <c r="F8" s="2">
        <f>CONVERT(1,"yr","day")</f>
        <v>365.25</v>
      </c>
      <c r="H8" s="2" t="s">
        <v>83</v>
      </c>
      <c r="I8" s="2" t="s">
        <v>76</v>
      </c>
      <c r="K8" s="2">
        <v>1</v>
      </c>
      <c r="L8" s="2" t="s">
        <v>107</v>
      </c>
      <c r="M8" s="2" t="s">
        <v>110</v>
      </c>
      <c r="N8" s="2">
        <f>CONVERT(K8,L8,M8)</f>
        <v>907.18474000000003</v>
      </c>
      <c r="P8" s="2" t="s">
        <v>107</v>
      </c>
      <c r="Q8" s="2" t="s">
        <v>114</v>
      </c>
    </row>
    <row r="9" spans="1:17" x14ac:dyDescent="0.35">
      <c r="A9" t="s">
        <v>71</v>
      </c>
      <c r="C9" s="2">
        <v>1</v>
      </c>
      <c r="D9" s="2" t="s">
        <v>77</v>
      </c>
      <c r="E9" s="2" t="s">
        <v>78</v>
      </c>
      <c r="F9" s="2">
        <f>CONVERT(1,"day","hr")</f>
        <v>24</v>
      </c>
      <c r="H9" s="2" t="s">
        <v>84</v>
      </c>
      <c r="I9" s="2" t="s">
        <v>77</v>
      </c>
      <c r="K9" s="2">
        <v>1</v>
      </c>
      <c r="L9" s="2" t="s">
        <v>110</v>
      </c>
      <c r="M9" s="2" t="s">
        <v>115</v>
      </c>
      <c r="N9" s="2">
        <f t="shared" ref="N9:N11" si="0">CONVERT(K9,L9,M9)</f>
        <v>2.2046226218487757</v>
      </c>
      <c r="P9" s="2" t="s">
        <v>108</v>
      </c>
      <c r="Q9" s="2" t="s">
        <v>110</v>
      </c>
    </row>
    <row r="10" spans="1:17" x14ac:dyDescent="0.35">
      <c r="C10" s="2">
        <v>1</v>
      </c>
      <c r="D10" s="2" t="s">
        <v>78</v>
      </c>
      <c r="E10" s="2" t="s">
        <v>79</v>
      </c>
      <c r="F10" s="2">
        <f>CONVERT(C10,D10,E10)</f>
        <v>60</v>
      </c>
      <c r="H10" s="2" t="s">
        <v>85</v>
      </c>
      <c r="I10" s="2" t="s">
        <v>78</v>
      </c>
      <c r="K10" s="2">
        <v>1</v>
      </c>
      <c r="L10" s="2" t="s">
        <v>110</v>
      </c>
      <c r="M10" s="2" t="s">
        <v>112</v>
      </c>
      <c r="N10" s="2">
        <f t="shared" si="0"/>
        <v>1000</v>
      </c>
      <c r="P10" s="2" t="s">
        <v>113</v>
      </c>
      <c r="Q10" s="2" t="s">
        <v>111</v>
      </c>
    </row>
    <row r="11" spans="1:17" x14ac:dyDescent="0.35">
      <c r="C11" s="2">
        <v>1</v>
      </c>
      <c r="D11" s="2" t="s">
        <v>79</v>
      </c>
      <c r="E11" s="2" t="s">
        <v>80</v>
      </c>
      <c r="F11" s="2">
        <f>CONVERT(C11,D11,E11)</f>
        <v>60</v>
      </c>
      <c r="H11" s="2" t="s">
        <v>86</v>
      </c>
      <c r="I11" s="2" t="s">
        <v>79</v>
      </c>
      <c r="K11" s="2">
        <v>1</v>
      </c>
      <c r="L11" s="2" t="s">
        <v>115</v>
      </c>
      <c r="M11" s="2" t="s">
        <v>112</v>
      </c>
      <c r="N11" s="2">
        <f t="shared" si="0"/>
        <v>453.59237000000002</v>
      </c>
      <c r="P11" s="2" t="s">
        <v>109</v>
      </c>
      <c r="Q11" s="2" t="s">
        <v>112</v>
      </c>
    </row>
    <row r="12" spans="1:17" x14ac:dyDescent="0.35">
      <c r="H12" s="2" t="s">
        <v>87</v>
      </c>
      <c r="I12" s="2" t="s">
        <v>80</v>
      </c>
    </row>
    <row r="13" spans="1:17" ht="26" x14ac:dyDescent="0.6">
      <c r="C13" s="1" t="s">
        <v>88</v>
      </c>
      <c r="D13" s="1"/>
      <c r="K13" s="1" t="s">
        <v>116</v>
      </c>
      <c r="L13" s="1"/>
    </row>
    <row r="14" spans="1:17" x14ac:dyDescent="0.35">
      <c r="C14" s="8" t="s">
        <v>73</v>
      </c>
      <c r="D14" s="8" t="s">
        <v>74</v>
      </c>
      <c r="E14" s="8" t="s">
        <v>75</v>
      </c>
      <c r="F14" s="8" t="s">
        <v>50</v>
      </c>
      <c r="H14" s="8" t="s">
        <v>81</v>
      </c>
      <c r="I14" s="8" t="s">
        <v>82</v>
      </c>
      <c r="K14" s="8" t="s">
        <v>73</v>
      </c>
      <c r="L14" s="8" t="s">
        <v>74</v>
      </c>
      <c r="M14" s="8" t="s">
        <v>75</v>
      </c>
      <c r="N14" s="8" t="s">
        <v>50</v>
      </c>
      <c r="P14" s="8" t="s">
        <v>81</v>
      </c>
      <c r="Q14" s="8" t="s">
        <v>82</v>
      </c>
    </row>
    <row r="15" spans="1:17" x14ac:dyDescent="0.35">
      <c r="C15" s="2">
        <v>1</v>
      </c>
      <c r="D15" s="2" t="s">
        <v>89</v>
      </c>
      <c r="E15" s="2" t="s">
        <v>90</v>
      </c>
      <c r="F15" s="2">
        <f>CONVERT(C15,D15,E15)</f>
        <v>1.6093440000000001</v>
      </c>
      <c r="H15" s="2" t="s">
        <v>94</v>
      </c>
      <c r="I15" s="2" t="s">
        <v>89</v>
      </c>
      <c r="K15" s="2">
        <v>1</v>
      </c>
      <c r="L15" s="2" t="s">
        <v>117</v>
      </c>
      <c r="M15" s="2" t="s">
        <v>118</v>
      </c>
      <c r="N15" s="2">
        <f>CONVERT(K15,L15,M15)</f>
        <v>1000</v>
      </c>
      <c r="P15" s="8" t="s">
        <v>121</v>
      </c>
      <c r="Q15" s="8" t="s">
        <v>117</v>
      </c>
    </row>
    <row r="16" spans="1:17" x14ac:dyDescent="0.35">
      <c r="C16" s="2">
        <v>1</v>
      </c>
      <c r="D16" s="2" t="s">
        <v>90</v>
      </c>
      <c r="E16" s="2" t="s">
        <v>92</v>
      </c>
      <c r="F16" s="2">
        <f t="shared" ref="F16:F18" si="1">CONVERT(C16,D16,E16)</f>
        <v>1000</v>
      </c>
      <c r="H16" s="2" t="s">
        <v>95</v>
      </c>
      <c r="I16" s="2" t="s">
        <v>90</v>
      </c>
      <c r="K16" s="2">
        <v>1</v>
      </c>
      <c r="L16" s="2" t="s">
        <v>118</v>
      </c>
      <c r="M16" s="2" t="s">
        <v>119</v>
      </c>
      <c r="N16" s="2">
        <f t="shared" ref="N16:N18" si="2">CONVERT(K16,L16,M16)</f>
        <v>100</v>
      </c>
      <c r="P16" s="8" t="s">
        <v>122</v>
      </c>
      <c r="Q16" s="8" t="s">
        <v>125</v>
      </c>
    </row>
    <row r="17" spans="3:17" x14ac:dyDescent="0.35">
      <c r="C17" s="2">
        <v>1</v>
      </c>
      <c r="D17" s="2" t="s">
        <v>89</v>
      </c>
      <c r="E17" s="2" t="s">
        <v>91</v>
      </c>
      <c r="F17" s="2">
        <f t="shared" si="1"/>
        <v>160934.39999999999</v>
      </c>
      <c r="H17" t="s">
        <v>98</v>
      </c>
      <c r="I17" s="2" t="s">
        <v>89</v>
      </c>
      <c r="K17" s="2">
        <v>1</v>
      </c>
      <c r="L17" s="2" t="s">
        <v>119</v>
      </c>
      <c r="M17" s="2" t="s">
        <v>120</v>
      </c>
      <c r="N17" s="2">
        <f t="shared" si="2"/>
        <v>10</v>
      </c>
      <c r="P17" s="8" t="s">
        <v>123</v>
      </c>
      <c r="Q17" s="8" t="s">
        <v>119</v>
      </c>
    </row>
    <row r="18" spans="3:17" x14ac:dyDescent="0.35">
      <c r="C18" s="2">
        <v>1</v>
      </c>
      <c r="D18" s="2" t="s">
        <v>91</v>
      </c>
      <c r="E18" s="2" t="s">
        <v>93</v>
      </c>
      <c r="F18" s="2">
        <f t="shared" si="1"/>
        <v>10</v>
      </c>
      <c r="H18" s="2" t="s">
        <v>96</v>
      </c>
      <c r="I18" s="2" t="s">
        <v>91</v>
      </c>
      <c r="K18" s="2">
        <v>1</v>
      </c>
      <c r="L18" s="2" t="s">
        <v>117</v>
      </c>
      <c r="M18" s="2" t="s">
        <v>120</v>
      </c>
      <c r="N18" s="2">
        <f t="shared" si="2"/>
        <v>1000000</v>
      </c>
      <c r="P18" s="8" t="s">
        <v>124</v>
      </c>
      <c r="Q18" s="8" t="s">
        <v>120</v>
      </c>
    </row>
    <row r="19" spans="3:17" x14ac:dyDescent="0.35">
      <c r="H19" s="2" t="s">
        <v>97</v>
      </c>
      <c r="I19" s="2" t="s">
        <v>93</v>
      </c>
    </row>
    <row r="20" spans="3:17" ht="26" x14ac:dyDescent="0.6">
      <c r="C20" s="1" t="s">
        <v>99</v>
      </c>
      <c r="D20" s="1"/>
      <c r="K20" s="9" t="s">
        <v>126</v>
      </c>
      <c r="L20" s="9"/>
    </row>
    <row r="21" spans="3:17" x14ac:dyDescent="0.35">
      <c r="C21" s="8" t="s">
        <v>73</v>
      </c>
      <c r="D21" s="8" t="s">
        <v>74</v>
      </c>
      <c r="E21" s="8" t="s">
        <v>75</v>
      </c>
      <c r="F21" s="8" t="s">
        <v>50</v>
      </c>
      <c r="H21" s="8" t="s">
        <v>81</v>
      </c>
      <c r="I21" s="8" t="s">
        <v>82</v>
      </c>
      <c r="K21" s="8" t="s">
        <v>73</v>
      </c>
      <c r="L21" s="8" t="s">
        <v>74</v>
      </c>
      <c r="M21" s="8" t="s">
        <v>75</v>
      </c>
      <c r="N21" s="8" t="s">
        <v>50</v>
      </c>
      <c r="P21" s="8" t="s">
        <v>81</v>
      </c>
      <c r="Q21" s="8" t="s">
        <v>82</v>
      </c>
    </row>
    <row r="22" spans="3:17" x14ac:dyDescent="0.35">
      <c r="C22" s="2">
        <v>1</v>
      </c>
      <c r="D22" s="2" t="s">
        <v>89</v>
      </c>
      <c r="E22" s="2" t="s">
        <v>100</v>
      </c>
      <c r="F22" s="2">
        <f>CONVERT(C22,D22,E22)</f>
        <v>1760</v>
      </c>
      <c r="H22" s="2" t="s">
        <v>94</v>
      </c>
      <c r="I22" s="2" t="s">
        <v>89</v>
      </c>
      <c r="K22" s="2">
        <v>0</v>
      </c>
      <c r="L22" s="2" t="s">
        <v>128</v>
      </c>
      <c r="M22" s="2" t="s">
        <v>127</v>
      </c>
      <c r="N22" s="2">
        <f>CONVERT(K22,L22,M22)</f>
        <v>32</v>
      </c>
      <c r="P22" s="8" t="s">
        <v>130</v>
      </c>
      <c r="Q22" s="8" t="s">
        <v>133</v>
      </c>
    </row>
    <row r="23" spans="3:17" x14ac:dyDescent="0.35">
      <c r="C23" s="2">
        <v>1</v>
      </c>
      <c r="D23" s="2" t="s">
        <v>100</v>
      </c>
      <c r="E23" s="2" t="s">
        <v>101</v>
      </c>
      <c r="F23" s="2">
        <f t="shared" ref="F23:F25" si="3">CONVERT(C23,D23,E23)</f>
        <v>3</v>
      </c>
      <c r="H23" s="2" t="s">
        <v>103</v>
      </c>
      <c r="I23" s="2" t="s">
        <v>100</v>
      </c>
      <c r="K23" s="2">
        <v>0</v>
      </c>
      <c r="L23" s="2" t="s">
        <v>127</v>
      </c>
      <c r="M23" s="2" t="s">
        <v>129</v>
      </c>
      <c r="N23" s="2">
        <f t="shared" ref="N23:N24" si="4">CONVERT(K23,L23,M23)</f>
        <v>255.37222222222221</v>
      </c>
      <c r="P23" s="8" t="s">
        <v>131</v>
      </c>
      <c r="Q23" s="8" t="s">
        <v>134</v>
      </c>
    </row>
    <row r="24" spans="3:17" x14ac:dyDescent="0.35">
      <c r="C24" s="2">
        <v>1</v>
      </c>
      <c r="D24" s="2" t="s">
        <v>101</v>
      </c>
      <c r="E24" s="2" t="s">
        <v>102</v>
      </c>
      <c r="F24" s="2">
        <f t="shared" si="3"/>
        <v>12</v>
      </c>
      <c r="H24" s="2" t="s">
        <v>104</v>
      </c>
      <c r="I24" s="2" t="s">
        <v>101</v>
      </c>
      <c r="K24" s="2">
        <v>1</v>
      </c>
      <c r="L24" s="2" t="s">
        <v>128</v>
      </c>
      <c r="M24" s="2" t="s">
        <v>129</v>
      </c>
      <c r="N24" s="2">
        <f t="shared" si="4"/>
        <v>274.14999999999998</v>
      </c>
      <c r="P24" s="8" t="s">
        <v>132</v>
      </c>
      <c r="Q24" s="8" t="s">
        <v>135</v>
      </c>
    </row>
    <row r="25" spans="3:17" x14ac:dyDescent="0.35">
      <c r="C25" s="2">
        <v>1</v>
      </c>
      <c r="D25" s="2" t="s">
        <v>100</v>
      </c>
      <c r="E25" s="2" t="s">
        <v>102</v>
      </c>
      <c r="F25" s="2">
        <f t="shared" si="3"/>
        <v>36</v>
      </c>
      <c r="H25" s="2" t="s">
        <v>105</v>
      </c>
      <c r="I25" s="2" t="s">
        <v>102</v>
      </c>
    </row>
    <row r="27" spans="3:17" ht="26" x14ac:dyDescent="0.6">
      <c r="C27" s="1" t="s">
        <v>136</v>
      </c>
      <c r="D27" s="1"/>
    </row>
    <row r="28" spans="3:17" x14ac:dyDescent="0.35">
      <c r="C28" s="8" t="s">
        <v>73</v>
      </c>
      <c r="D28" s="8" t="s">
        <v>74</v>
      </c>
      <c r="E28" s="8" t="s">
        <v>75</v>
      </c>
      <c r="F28" s="8" t="s">
        <v>50</v>
      </c>
      <c r="H28" s="8" t="s">
        <v>81</v>
      </c>
      <c r="I28" s="8" t="s">
        <v>82</v>
      </c>
    </row>
    <row r="29" spans="3:17" x14ac:dyDescent="0.35">
      <c r="C29" s="2">
        <v>1</v>
      </c>
      <c r="D29" s="2" t="s">
        <v>137</v>
      </c>
      <c r="E29" s="2" t="s">
        <v>138</v>
      </c>
      <c r="F29" s="2">
        <f>CONVERT(C29,D29,E29)</f>
        <v>1000</v>
      </c>
      <c r="H29" s="2" t="s">
        <v>142</v>
      </c>
      <c r="I29" s="2" t="s">
        <v>141</v>
      </c>
    </row>
    <row r="30" spans="3:17" x14ac:dyDescent="0.35">
      <c r="C30" s="2">
        <v>1</v>
      </c>
      <c r="D30" s="2" t="s">
        <v>138</v>
      </c>
      <c r="E30" s="2" t="s">
        <v>139</v>
      </c>
      <c r="F30" s="2">
        <f t="shared" ref="F30:F34" si="5">CONVERT(C30,D30,E30)</f>
        <v>1000</v>
      </c>
      <c r="H30" s="2" t="s">
        <v>143</v>
      </c>
      <c r="I30" s="2" t="s">
        <v>140</v>
      </c>
    </row>
    <row r="31" spans="3:17" x14ac:dyDescent="0.35">
      <c r="C31" s="2">
        <v>1</v>
      </c>
      <c r="D31" s="2" t="s">
        <v>139</v>
      </c>
      <c r="E31" s="2" t="s">
        <v>148</v>
      </c>
      <c r="F31" s="2">
        <f t="shared" si="5"/>
        <v>1000</v>
      </c>
      <c r="H31" s="2" t="s">
        <v>144</v>
      </c>
      <c r="I31" s="2" t="s">
        <v>148</v>
      </c>
    </row>
    <row r="32" spans="3:17" x14ac:dyDescent="0.35">
      <c r="C32" s="2">
        <v>1</v>
      </c>
      <c r="D32" s="2" t="s">
        <v>148</v>
      </c>
      <c r="E32" s="2" t="s">
        <v>140</v>
      </c>
      <c r="F32" s="2">
        <f t="shared" si="5"/>
        <v>1000</v>
      </c>
      <c r="H32" s="2" t="s">
        <v>145</v>
      </c>
      <c r="I32" s="2" t="s">
        <v>139</v>
      </c>
    </row>
    <row r="33" spans="3:9" x14ac:dyDescent="0.35">
      <c r="C33" s="2">
        <v>1</v>
      </c>
      <c r="D33" s="2" t="s">
        <v>140</v>
      </c>
      <c r="E33" s="2" t="s">
        <v>141</v>
      </c>
      <c r="F33" s="2">
        <f t="shared" si="5"/>
        <v>8</v>
      </c>
      <c r="H33" s="2" t="s">
        <v>146</v>
      </c>
      <c r="I33" s="2" t="s">
        <v>138</v>
      </c>
    </row>
    <row r="34" spans="3:9" x14ac:dyDescent="0.35">
      <c r="C34" s="2">
        <v>1</v>
      </c>
      <c r="D34" s="2" t="s">
        <v>148</v>
      </c>
      <c r="E34" s="2" t="s">
        <v>141</v>
      </c>
      <c r="F34" s="2">
        <f t="shared" si="5"/>
        <v>8000</v>
      </c>
      <c r="H34" s="2" t="s">
        <v>147</v>
      </c>
      <c r="I34" s="2" t="s">
        <v>137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1CFB-C39F-43B2-8BC5-6528AC9145B0}">
  <dimension ref="A1:H18"/>
  <sheetViews>
    <sheetView workbookViewId="0">
      <selection activeCell="C20" sqref="C20"/>
    </sheetView>
  </sheetViews>
  <sheetFormatPr defaultRowHeight="14.5" outlineLevelRow="2" x14ac:dyDescent="0.35"/>
  <cols>
    <col min="4" max="4" width="18.7265625" customWidth="1"/>
    <col min="5" max="6" width="15.54296875" customWidth="1"/>
  </cols>
  <sheetData>
    <row r="1" spans="1:8" ht="26" x14ac:dyDescent="0.6">
      <c r="A1" s="1" t="s">
        <v>149</v>
      </c>
    </row>
    <row r="3" spans="1:8" ht="23.5" x14ac:dyDescent="0.55000000000000004">
      <c r="D3" s="7" t="s">
        <v>150</v>
      </c>
      <c r="E3" s="7"/>
      <c r="F3" s="7"/>
      <c r="H3" t="s">
        <v>161</v>
      </c>
    </row>
    <row r="4" spans="1:8" x14ac:dyDescent="0.35">
      <c r="D4" s="8" t="s">
        <v>11</v>
      </c>
      <c r="E4" s="8" t="s">
        <v>151</v>
      </c>
      <c r="F4" s="8" t="s">
        <v>12</v>
      </c>
      <c r="H4" s="10" t="s">
        <v>160</v>
      </c>
    </row>
    <row r="5" spans="1:8" outlineLevel="2" x14ac:dyDescent="0.35">
      <c r="D5" s="2" t="s">
        <v>16</v>
      </c>
      <c r="E5" s="2" t="s">
        <v>13</v>
      </c>
      <c r="F5" s="2">
        <v>37000</v>
      </c>
      <c r="H5" t="s">
        <v>162</v>
      </c>
    </row>
    <row r="6" spans="1:8" outlineLevel="2" x14ac:dyDescent="0.35">
      <c r="D6" s="2" t="s">
        <v>16</v>
      </c>
      <c r="E6" s="2" t="s">
        <v>154</v>
      </c>
      <c r="F6" s="2">
        <v>40000</v>
      </c>
    </row>
    <row r="7" spans="1:8" outlineLevel="2" x14ac:dyDescent="0.35">
      <c r="D7" s="2" t="s">
        <v>16</v>
      </c>
      <c r="E7" s="2" t="s">
        <v>15</v>
      </c>
      <c r="F7" s="2">
        <v>47000</v>
      </c>
    </row>
    <row r="8" spans="1:8" outlineLevel="1" x14ac:dyDescent="0.35">
      <c r="D8" s="8" t="s">
        <v>158</v>
      </c>
      <c r="E8" s="2"/>
      <c r="F8" s="2">
        <f>SUBTOTAL(9,F5:F7)</f>
        <v>124000</v>
      </c>
    </row>
    <row r="9" spans="1:8" outlineLevel="2" x14ac:dyDescent="0.35">
      <c r="D9" s="2" t="s">
        <v>11</v>
      </c>
      <c r="E9" s="2" t="s">
        <v>15</v>
      </c>
      <c r="F9" s="2">
        <v>30000</v>
      </c>
    </row>
    <row r="10" spans="1:8" outlineLevel="1" x14ac:dyDescent="0.35">
      <c r="D10" s="8" t="s">
        <v>157</v>
      </c>
      <c r="E10" s="2"/>
      <c r="F10" s="2">
        <f>SUBTOTAL(9,F9:F9)</f>
        <v>30000</v>
      </c>
    </row>
    <row r="11" spans="1:8" outlineLevel="2" x14ac:dyDescent="0.35">
      <c r="D11" s="2" t="s">
        <v>153</v>
      </c>
      <c r="E11" s="2" t="s">
        <v>13</v>
      </c>
      <c r="F11" s="2">
        <v>25000</v>
      </c>
    </row>
    <row r="12" spans="1:8" outlineLevel="2" x14ac:dyDescent="0.35">
      <c r="D12" s="2" t="s">
        <v>153</v>
      </c>
      <c r="E12" s="2" t="s">
        <v>15</v>
      </c>
      <c r="F12" s="2">
        <v>27000</v>
      </c>
    </row>
    <row r="13" spans="1:8" outlineLevel="2" x14ac:dyDescent="0.35">
      <c r="D13" s="2" t="s">
        <v>153</v>
      </c>
      <c r="E13" s="2" t="s">
        <v>154</v>
      </c>
      <c r="F13" s="2">
        <v>35000</v>
      </c>
    </row>
    <row r="14" spans="1:8" outlineLevel="1" x14ac:dyDescent="0.35">
      <c r="D14" s="8" t="s">
        <v>156</v>
      </c>
      <c r="E14" s="2"/>
      <c r="F14" s="2">
        <f>SUBTOTAL(9,F11:F13)</f>
        <v>87000</v>
      </c>
    </row>
    <row r="15" spans="1:8" outlineLevel="2" x14ac:dyDescent="0.35">
      <c r="D15" s="2" t="s">
        <v>152</v>
      </c>
      <c r="E15" s="2" t="s">
        <v>13</v>
      </c>
      <c r="F15" s="2">
        <v>20000</v>
      </c>
    </row>
    <row r="16" spans="1:8" outlineLevel="2" x14ac:dyDescent="0.35">
      <c r="D16" s="2" t="s">
        <v>152</v>
      </c>
      <c r="E16" s="2" t="s">
        <v>154</v>
      </c>
      <c r="F16" s="2">
        <v>45000</v>
      </c>
    </row>
    <row r="17" spans="4:6" outlineLevel="1" x14ac:dyDescent="0.35">
      <c r="D17" s="10" t="s">
        <v>155</v>
      </c>
      <c r="F17">
        <f>SUBTOTAL(9,F15:F16)</f>
        <v>65000</v>
      </c>
    </row>
    <row r="18" spans="4:6" x14ac:dyDescent="0.35">
      <c r="D18" s="10" t="s">
        <v>159</v>
      </c>
      <c r="F18">
        <f>SUBTOTAL(9,F5:F16)</f>
        <v>306000</v>
      </c>
    </row>
  </sheetData>
  <sortState xmlns:xlrd2="http://schemas.microsoft.com/office/spreadsheetml/2017/richdata2" ref="D5:F16">
    <sortCondition ref="D4:D1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A330-AEAD-4666-817F-91AFB99BD348}">
  <dimension ref="B2:G14"/>
  <sheetViews>
    <sheetView workbookViewId="0">
      <selection activeCell="C4" sqref="C4:F9"/>
    </sheetView>
  </sheetViews>
  <sheetFormatPr defaultRowHeight="14.5" x14ac:dyDescent="0.35"/>
  <cols>
    <col min="3" max="3" width="14.08984375" customWidth="1"/>
    <col min="5" max="5" width="9.26953125" customWidth="1"/>
    <col min="7" max="7" width="16.36328125" customWidth="1"/>
  </cols>
  <sheetData>
    <row r="2" spans="2:7" ht="18.5" x14ac:dyDescent="0.45">
      <c r="B2" s="11" t="s">
        <v>163</v>
      </c>
      <c r="C2" s="11"/>
      <c r="D2" s="11"/>
    </row>
    <row r="3" spans="2:7" ht="19" thickBot="1" x14ac:dyDescent="0.5">
      <c r="E3" s="11" t="s">
        <v>180</v>
      </c>
      <c r="F3" s="11"/>
      <c r="G3" s="11"/>
    </row>
    <row r="4" spans="2:7" ht="16.5" thickBot="1" x14ac:dyDescent="0.45">
      <c r="B4" s="12" t="s">
        <v>164</v>
      </c>
      <c r="C4" s="13" t="s">
        <v>165</v>
      </c>
      <c r="D4" s="13" t="s">
        <v>166</v>
      </c>
      <c r="E4" s="13" t="s">
        <v>167</v>
      </c>
      <c r="F4" s="13" t="s">
        <v>168</v>
      </c>
      <c r="G4" s="22" t="s">
        <v>179</v>
      </c>
    </row>
    <row r="5" spans="2:7" ht="20" thickTop="1" thickBot="1" x14ac:dyDescent="0.55000000000000004">
      <c r="B5" s="14">
        <v>1</v>
      </c>
      <c r="C5" s="15" t="s">
        <v>169</v>
      </c>
      <c r="D5" s="15">
        <v>87</v>
      </c>
      <c r="E5" s="15">
        <v>36</v>
      </c>
      <c r="F5" s="15">
        <v>56</v>
      </c>
      <c r="G5" s="23">
        <f>AVERAGE(D5:F5)</f>
        <v>59.666666666666664</v>
      </c>
    </row>
    <row r="6" spans="2:7" ht="20" thickTop="1" thickBot="1" x14ac:dyDescent="0.55000000000000004">
      <c r="B6" s="16">
        <v>2</v>
      </c>
      <c r="C6" s="17" t="s">
        <v>170</v>
      </c>
      <c r="D6" s="17">
        <v>65</v>
      </c>
      <c r="E6" s="17">
        <v>47</v>
      </c>
      <c r="F6" s="17">
        <v>78</v>
      </c>
      <c r="G6" s="23">
        <f t="shared" ref="G6:G14" si="0">AVERAGE(D6:F6)</f>
        <v>63.333333333333336</v>
      </c>
    </row>
    <row r="7" spans="2:7" ht="20" thickTop="1" thickBot="1" x14ac:dyDescent="0.55000000000000004">
      <c r="B7" s="16">
        <v>3</v>
      </c>
      <c r="C7" s="17" t="s">
        <v>171</v>
      </c>
      <c r="D7" s="17">
        <v>45</v>
      </c>
      <c r="E7" s="17">
        <v>58</v>
      </c>
      <c r="F7" s="17">
        <v>42</v>
      </c>
      <c r="G7" s="23">
        <f t="shared" si="0"/>
        <v>48.333333333333336</v>
      </c>
    </row>
    <row r="8" spans="2:7" ht="20" thickTop="1" thickBot="1" x14ac:dyDescent="0.55000000000000004">
      <c r="B8" s="16">
        <v>4</v>
      </c>
      <c r="C8" s="17" t="s">
        <v>172</v>
      </c>
      <c r="D8" s="17">
        <v>80</v>
      </c>
      <c r="E8" s="17">
        <v>78</v>
      </c>
      <c r="F8" s="17">
        <v>90</v>
      </c>
      <c r="G8" s="23">
        <f t="shared" si="0"/>
        <v>82.666666666666671</v>
      </c>
    </row>
    <row r="9" spans="2:7" ht="20" thickTop="1" thickBot="1" x14ac:dyDescent="0.55000000000000004">
      <c r="B9" s="16">
        <v>5</v>
      </c>
      <c r="C9" s="17" t="s">
        <v>173</v>
      </c>
      <c r="D9" s="17">
        <v>47</v>
      </c>
      <c r="E9" s="17">
        <v>78</v>
      </c>
      <c r="F9" s="17">
        <v>35</v>
      </c>
      <c r="G9" s="23">
        <f t="shared" si="0"/>
        <v>53.333333333333336</v>
      </c>
    </row>
    <row r="10" spans="2:7" ht="20" thickTop="1" thickBot="1" x14ac:dyDescent="0.55000000000000004">
      <c r="B10" s="16">
        <v>6</v>
      </c>
      <c r="C10" s="17" t="s">
        <v>174</v>
      </c>
      <c r="D10" s="17">
        <v>68</v>
      </c>
      <c r="E10" s="17">
        <v>57</v>
      </c>
      <c r="F10" s="17">
        <v>56</v>
      </c>
      <c r="G10" s="23">
        <f t="shared" si="0"/>
        <v>60.333333333333336</v>
      </c>
    </row>
    <row r="11" spans="2:7" ht="20" thickTop="1" thickBot="1" x14ac:dyDescent="0.55000000000000004">
      <c r="B11" s="16">
        <v>7</v>
      </c>
      <c r="C11" s="17" t="s">
        <v>175</v>
      </c>
      <c r="D11" s="17">
        <v>37</v>
      </c>
      <c r="E11" s="17">
        <v>75</v>
      </c>
      <c r="F11" s="17">
        <v>76</v>
      </c>
      <c r="G11" s="23">
        <f t="shared" si="0"/>
        <v>62.666666666666664</v>
      </c>
    </row>
    <row r="12" spans="2:7" ht="20" thickTop="1" thickBot="1" x14ac:dyDescent="0.55000000000000004">
      <c r="B12" s="16">
        <v>8</v>
      </c>
      <c r="C12" s="17" t="s">
        <v>176</v>
      </c>
      <c r="D12" s="17">
        <v>58</v>
      </c>
      <c r="E12" s="17">
        <v>54</v>
      </c>
      <c r="F12" s="17">
        <v>43</v>
      </c>
      <c r="G12" s="23">
        <f t="shared" si="0"/>
        <v>51.666666666666664</v>
      </c>
    </row>
    <row r="13" spans="2:7" ht="20" thickTop="1" thickBot="1" x14ac:dyDescent="0.55000000000000004">
      <c r="B13" s="18">
        <v>9</v>
      </c>
      <c r="C13" s="17" t="s">
        <v>177</v>
      </c>
      <c r="D13" s="17">
        <v>97</v>
      </c>
      <c r="E13" s="17">
        <v>34</v>
      </c>
      <c r="F13" s="17">
        <v>24</v>
      </c>
      <c r="G13" s="23">
        <f t="shared" si="0"/>
        <v>51.666666666666664</v>
      </c>
    </row>
    <row r="14" spans="2:7" ht="20" thickTop="1" thickBot="1" x14ac:dyDescent="0.55000000000000004">
      <c r="B14" s="19">
        <v>10</v>
      </c>
      <c r="C14" s="20" t="s">
        <v>178</v>
      </c>
      <c r="D14" s="21">
        <v>46</v>
      </c>
      <c r="E14" s="21">
        <v>56</v>
      </c>
      <c r="F14" s="21">
        <v>56</v>
      </c>
      <c r="G14" s="23">
        <f t="shared" si="0"/>
        <v>52.666666666666664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DCE-7DAB-42D2-8425-8D587E469BEA}">
  <dimension ref="B3:G14"/>
  <sheetViews>
    <sheetView workbookViewId="0">
      <selection activeCell="F17" sqref="F17"/>
    </sheetView>
  </sheetViews>
  <sheetFormatPr defaultRowHeight="14.5" x14ac:dyDescent="0.35"/>
  <cols>
    <col min="3" max="3" width="12.26953125" customWidth="1"/>
    <col min="7" max="7" width="17.1796875" customWidth="1"/>
  </cols>
  <sheetData>
    <row r="3" spans="2:7" ht="19" thickBot="1" x14ac:dyDescent="0.5">
      <c r="D3" s="11" t="s">
        <v>181</v>
      </c>
      <c r="E3" s="11"/>
      <c r="F3" s="11"/>
    </row>
    <row r="4" spans="2:7" ht="16.5" thickBot="1" x14ac:dyDescent="0.45">
      <c r="B4" s="12" t="s">
        <v>164</v>
      </c>
      <c r="C4" s="13" t="s">
        <v>165</v>
      </c>
      <c r="D4" s="13" t="s">
        <v>166</v>
      </c>
      <c r="E4" s="13" t="s">
        <v>167</v>
      </c>
      <c r="F4" s="13" t="s">
        <v>168</v>
      </c>
      <c r="G4" s="22" t="s">
        <v>179</v>
      </c>
    </row>
    <row r="5" spans="2:7" ht="17.5" thickBot="1" x14ac:dyDescent="0.55000000000000004">
      <c r="B5" s="14">
        <v>1</v>
      </c>
      <c r="C5" s="15" t="s">
        <v>169</v>
      </c>
      <c r="D5">
        <v>67</v>
      </c>
      <c r="E5">
        <v>67</v>
      </c>
      <c r="F5">
        <v>98</v>
      </c>
      <c r="G5">
        <f>AVERAGE(D5:F5)</f>
        <v>77.333333333333329</v>
      </c>
    </row>
    <row r="6" spans="2:7" ht="18" thickTop="1" thickBot="1" x14ac:dyDescent="0.55000000000000004">
      <c r="B6" s="16">
        <v>2</v>
      </c>
      <c r="C6" s="17" t="s">
        <v>170</v>
      </c>
      <c r="D6">
        <v>78</v>
      </c>
      <c r="E6">
        <v>89</v>
      </c>
      <c r="F6">
        <v>76</v>
      </c>
      <c r="G6">
        <f t="shared" ref="G6:G14" si="0">AVERAGE(D6:F6)</f>
        <v>81</v>
      </c>
    </row>
    <row r="7" spans="2:7" ht="18" thickTop="1" thickBot="1" x14ac:dyDescent="0.55000000000000004">
      <c r="B7" s="16">
        <v>3</v>
      </c>
      <c r="C7" s="17" t="s">
        <v>171</v>
      </c>
      <c r="D7">
        <v>98</v>
      </c>
      <c r="E7">
        <v>89</v>
      </c>
      <c r="F7">
        <v>80</v>
      </c>
      <c r="G7">
        <f t="shared" si="0"/>
        <v>89</v>
      </c>
    </row>
    <row r="8" spans="2:7" ht="18" thickTop="1" thickBot="1" x14ac:dyDescent="0.55000000000000004">
      <c r="B8" s="16">
        <v>4</v>
      </c>
      <c r="C8" s="17" t="s">
        <v>172</v>
      </c>
      <c r="D8">
        <v>80</v>
      </c>
      <c r="E8">
        <v>98</v>
      </c>
      <c r="F8">
        <v>90</v>
      </c>
      <c r="G8">
        <f t="shared" si="0"/>
        <v>89.333333333333329</v>
      </c>
    </row>
    <row r="9" spans="2:7" ht="18" thickTop="1" thickBot="1" x14ac:dyDescent="0.55000000000000004">
      <c r="B9" s="16">
        <v>5</v>
      </c>
      <c r="C9" s="17" t="s">
        <v>173</v>
      </c>
      <c r="D9">
        <v>47</v>
      </c>
      <c r="E9">
        <v>45</v>
      </c>
      <c r="F9">
        <v>58</v>
      </c>
      <c r="G9">
        <f t="shared" si="0"/>
        <v>50</v>
      </c>
    </row>
    <row r="10" spans="2:7" ht="18" thickTop="1" thickBot="1" x14ac:dyDescent="0.55000000000000004">
      <c r="B10" s="16">
        <v>6</v>
      </c>
      <c r="C10" s="17" t="s">
        <v>174</v>
      </c>
      <c r="D10">
        <v>69</v>
      </c>
      <c r="E10">
        <v>25</v>
      </c>
      <c r="F10">
        <v>69</v>
      </c>
      <c r="G10">
        <f t="shared" si="0"/>
        <v>54.333333333333336</v>
      </c>
    </row>
    <row r="11" spans="2:7" ht="18" thickTop="1" thickBot="1" x14ac:dyDescent="0.55000000000000004">
      <c r="B11" s="16">
        <v>7</v>
      </c>
      <c r="C11" s="17" t="s">
        <v>175</v>
      </c>
      <c r="D11">
        <v>35</v>
      </c>
      <c r="E11">
        <v>34</v>
      </c>
      <c r="F11">
        <v>45</v>
      </c>
      <c r="G11">
        <f t="shared" si="0"/>
        <v>38</v>
      </c>
    </row>
    <row r="12" spans="2:7" ht="18" thickTop="1" thickBot="1" x14ac:dyDescent="0.55000000000000004">
      <c r="B12" s="16">
        <v>8</v>
      </c>
      <c r="C12" s="17" t="s">
        <v>176</v>
      </c>
      <c r="D12">
        <v>38</v>
      </c>
      <c r="E12">
        <v>46</v>
      </c>
      <c r="F12">
        <v>46</v>
      </c>
      <c r="G12">
        <f t="shared" si="0"/>
        <v>43.333333333333336</v>
      </c>
    </row>
    <row r="13" spans="2:7" ht="18" thickTop="1" thickBot="1" x14ac:dyDescent="0.55000000000000004">
      <c r="B13" s="18">
        <v>9</v>
      </c>
      <c r="C13" s="17" t="s">
        <v>177</v>
      </c>
      <c r="D13">
        <v>26</v>
      </c>
      <c r="E13">
        <v>57</v>
      </c>
      <c r="F13">
        <v>69</v>
      </c>
      <c r="G13">
        <f t="shared" si="0"/>
        <v>50.666666666666664</v>
      </c>
    </row>
    <row r="14" spans="2:7" ht="18" thickTop="1" thickBot="1" x14ac:dyDescent="0.55000000000000004">
      <c r="B14" s="19">
        <v>10</v>
      </c>
      <c r="C14" s="20" t="s">
        <v>178</v>
      </c>
      <c r="D14">
        <v>57</v>
      </c>
      <c r="E14">
        <v>46</v>
      </c>
      <c r="F14">
        <v>35</v>
      </c>
      <c r="G14">
        <f t="shared" si="0"/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EF80-C4D4-4BE9-A9C1-26BC41C57025}">
  <dimension ref="C3:G14"/>
  <sheetViews>
    <sheetView workbookViewId="0">
      <selection activeCell="D19" sqref="D19"/>
    </sheetView>
  </sheetViews>
  <sheetFormatPr defaultRowHeight="14.5" x14ac:dyDescent="0.35"/>
  <cols>
    <col min="4" max="4" width="15.453125" customWidth="1"/>
    <col min="5" max="5" width="13.08984375" customWidth="1"/>
    <col min="6" max="6" width="11.36328125" customWidth="1"/>
    <col min="7" max="7" width="16.7265625" customWidth="1"/>
  </cols>
  <sheetData>
    <row r="3" spans="3:7" ht="15" thickBot="1" x14ac:dyDescent="0.4"/>
    <row r="4" spans="3:7" ht="16.5" thickBot="1" x14ac:dyDescent="0.45">
      <c r="C4" s="12" t="s">
        <v>164</v>
      </c>
      <c r="D4" s="13" t="s">
        <v>165</v>
      </c>
      <c r="E4" t="s">
        <v>182</v>
      </c>
      <c r="F4" t="s">
        <v>184</v>
      </c>
      <c r="G4" t="s">
        <v>183</v>
      </c>
    </row>
    <row r="5" spans="3:7" ht="17.5" thickBot="1" x14ac:dyDescent="0.55000000000000004">
      <c r="C5" s="14">
        <v>1</v>
      </c>
      <c r="D5" s="15" t="s">
        <v>169</v>
      </c>
      <c r="E5">
        <f>'V-25'!G5</f>
        <v>59.666666666666664</v>
      </c>
      <c r="F5">
        <f>Sheet1!G5</f>
        <v>77.333333333333329</v>
      </c>
      <c r="G5">
        <f>F5-E5</f>
        <v>17.666666666666664</v>
      </c>
    </row>
    <row r="6" spans="3:7" ht="18" thickTop="1" thickBot="1" x14ac:dyDescent="0.55000000000000004">
      <c r="C6" s="16">
        <v>2</v>
      </c>
      <c r="D6" s="17" t="s">
        <v>170</v>
      </c>
      <c r="E6">
        <f>'V-25'!G6</f>
        <v>63.333333333333336</v>
      </c>
      <c r="F6">
        <f>Sheet1!G6</f>
        <v>81</v>
      </c>
      <c r="G6">
        <f t="shared" ref="G6:G14" si="0">F6-E6</f>
        <v>17.666666666666664</v>
      </c>
    </row>
    <row r="7" spans="3:7" ht="18" thickTop="1" thickBot="1" x14ac:dyDescent="0.55000000000000004">
      <c r="C7" s="16">
        <v>3</v>
      </c>
      <c r="D7" s="17" t="s">
        <v>171</v>
      </c>
      <c r="E7">
        <f>'V-25'!G7</f>
        <v>48.333333333333336</v>
      </c>
      <c r="F7">
        <f>Sheet1!G7</f>
        <v>89</v>
      </c>
      <c r="G7">
        <f t="shared" si="0"/>
        <v>40.666666666666664</v>
      </c>
    </row>
    <row r="8" spans="3:7" ht="18" thickTop="1" thickBot="1" x14ac:dyDescent="0.55000000000000004">
      <c r="C8" s="16">
        <v>4</v>
      </c>
      <c r="D8" s="17" t="s">
        <v>172</v>
      </c>
      <c r="E8">
        <f>'V-25'!G8</f>
        <v>82.666666666666671</v>
      </c>
      <c r="F8">
        <f>Sheet1!G8</f>
        <v>89.333333333333329</v>
      </c>
      <c r="G8">
        <f t="shared" si="0"/>
        <v>6.6666666666666572</v>
      </c>
    </row>
    <row r="9" spans="3:7" ht="18" thickTop="1" thickBot="1" x14ac:dyDescent="0.55000000000000004">
      <c r="C9" s="16">
        <v>5</v>
      </c>
      <c r="D9" s="17" t="s">
        <v>173</v>
      </c>
      <c r="E9">
        <f>'V-25'!G9</f>
        <v>53.333333333333336</v>
      </c>
      <c r="F9">
        <f>Sheet1!G9</f>
        <v>50</v>
      </c>
      <c r="G9">
        <f t="shared" si="0"/>
        <v>-3.3333333333333357</v>
      </c>
    </row>
    <row r="10" spans="3:7" ht="18" thickTop="1" thickBot="1" x14ac:dyDescent="0.55000000000000004">
      <c r="C10" s="16">
        <v>6</v>
      </c>
      <c r="D10" s="17" t="s">
        <v>174</v>
      </c>
      <c r="E10">
        <f>'V-25'!G10</f>
        <v>60.333333333333336</v>
      </c>
      <c r="F10">
        <f>Sheet1!G10</f>
        <v>54.333333333333336</v>
      </c>
      <c r="G10">
        <f t="shared" si="0"/>
        <v>-6</v>
      </c>
    </row>
    <row r="11" spans="3:7" ht="18" thickTop="1" thickBot="1" x14ac:dyDescent="0.55000000000000004">
      <c r="C11" s="16">
        <v>7</v>
      </c>
      <c r="D11" s="17" t="s">
        <v>175</v>
      </c>
      <c r="E11">
        <f>'V-25'!G11</f>
        <v>62.666666666666664</v>
      </c>
      <c r="F11">
        <f>Sheet1!G11</f>
        <v>38</v>
      </c>
      <c r="G11">
        <f t="shared" si="0"/>
        <v>-24.666666666666664</v>
      </c>
    </row>
    <row r="12" spans="3:7" ht="18" thickTop="1" thickBot="1" x14ac:dyDescent="0.55000000000000004">
      <c r="C12" s="16">
        <v>8</v>
      </c>
      <c r="D12" s="17" t="s">
        <v>176</v>
      </c>
      <c r="E12">
        <f>'V-25'!G12</f>
        <v>51.666666666666664</v>
      </c>
      <c r="F12">
        <f>Sheet1!G12</f>
        <v>43.333333333333336</v>
      </c>
      <c r="G12">
        <f t="shared" si="0"/>
        <v>-8.3333333333333286</v>
      </c>
    </row>
    <row r="13" spans="3:7" ht="18" thickTop="1" thickBot="1" x14ac:dyDescent="0.55000000000000004">
      <c r="C13" s="18">
        <v>9</v>
      </c>
      <c r="D13" s="17" t="s">
        <v>177</v>
      </c>
      <c r="E13">
        <f>'V-25'!G13</f>
        <v>51.666666666666664</v>
      </c>
      <c r="F13">
        <f>Sheet1!G13</f>
        <v>50.666666666666664</v>
      </c>
      <c r="G13">
        <f t="shared" si="0"/>
        <v>-1</v>
      </c>
    </row>
    <row r="14" spans="3:7" ht="18" thickTop="1" thickBot="1" x14ac:dyDescent="0.55000000000000004">
      <c r="C14" s="19">
        <v>10</v>
      </c>
      <c r="D14" s="20" t="s">
        <v>178</v>
      </c>
      <c r="E14">
        <f>'V-25'!G14</f>
        <v>52.666666666666664</v>
      </c>
      <c r="F14">
        <f>Sheet1!G14</f>
        <v>46</v>
      </c>
      <c r="G14">
        <f t="shared" si="0"/>
        <v>-6.6666666666666643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089D-7320-45F8-B89B-18A8FFB0B6C5}">
  <dimension ref="B2:H10"/>
  <sheetViews>
    <sheetView workbookViewId="0">
      <selection activeCell="D2" sqref="D2"/>
    </sheetView>
  </sheetViews>
  <sheetFormatPr defaultRowHeight="14.5" x14ac:dyDescent="0.35"/>
  <cols>
    <col min="2" max="2" width="18.1796875" customWidth="1"/>
    <col min="3" max="3" width="15" customWidth="1"/>
  </cols>
  <sheetData>
    <row r="2" spans="2:8" ht="26" x14ac:dyDescent="0.6">
      <c r="B2" s="1" t="s">
        <v>185</v>
      </c>
      <c r="C2" s="1"/>
    </row>
    <row r="4" spans="2:8" ht="26" x14ac:dyDescent="0.6">
      <c r="C4" s="1" t="s">
        <v>186</v>
      </c>
      <c r="D4" s="1"/>
    </row>
    <row r="5" spans="2:8" x14ac:dyDescent="0.35">
      <c r="C5" t="s">
        <v>187</v>
      </c>
      <c r="D5" t="s">
        <v>188</v>
      </c>
      <c r="E5" t="s">
        <v>189</v>
      </c>
      <c r="F5" t="s">
        <v>190</v>
      </c>
      <c r="G5" t="s">
        <v>191</v>
      </c>
      <c r="H5" t="s">
        <v>192</v>
      </c>
    </row>
    <row r="6" spans="2:8" x14ac:dyDescent="0.35">
      <c r="C6" t="s">
        <v>193</v>
      </c>
      <c r="D6">
        <v>2000</v>
      </c>
      <c r="E6">
        <v>3000</v>
      </c>
      <c r="F6">
        <v>2500</v>
      </c>
      <c r="G6">
        <v>3500</v>
      </c>
      <c r="H6">
        <f>SUM(D6:G6)</f>
        <v>11000</v>
      </c>
    </row>
    <row r="7" spans="2:8" x14ac:dyDescent="0.35">
      <c r="C7" t="s">
        <v>194</v>
      </c>
      <c r="D7">
        <v>3000</v>
      </c>
      <c r="E7">
        <v>4000</v>
      </c>
      <c r="F7">
        <v>4500</v>
      </c>
      <c r="G7">
        <v>4600</v>
      </c>
      <c r="H7">
        <f t="shared" ref="H7:H10" si="0">SUM(D7:G7)</f>
        <v>16100</v>
      </c>
    </row>
    <row r="8" spans="2:8" x14ac:dyDescent="0.35">
      <c r="C8" t="s">
        <v>195</v>
      </c>
      <c r="D8">
        <v>3400</v>
      </c>
      <c r="E8">
        <v>3600</v>
      </c>
      <c r="F8">
        <v>3700</v>
      </c>
      <c r="G8">
        <v>4100</v>
      </c>
      <c r="H8">
        <f t="shared" si="0"/>
        <v>14800</v>
      </c>
    </row>
    <row r="9" spans="2:8" x14ac:dyDescent="0.35">
      <c r="C9" t="s">
        <v>196</v>
      </c>
      <c r="D9">
        <v>3000</v>
      </c>
      <c r="E9">
        <v>4600</v>
      </c>
      <c r="F9">
        <v>2700</v>
      </c>
      <c r="G9">
        <v>3800</v>
      </c>
      <c r="H9">
        <f t="shared" si="0"/>
        <v>14100</v>
      </c>
    </row>
    <row r="10" spans="2:8" x14ac:dyDescent="0.35">
      <c r="C10" t="s">
        <v>197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0CAD-32EF-43EA-BE40-F7BB08C73AF0}">
  <dimension ref="C4:H10"/>
  <sheetViews>
    <sheetView workbookViewId="0">
      <selection activeCell="C5" sqref="C5:C10"/>
    </sheetView>
  </sheetViews>
  <sheetFormatPr defaultRowHeight="14.5" x14ac:dyDescent="0.35"/>
  <cols>
    <col min="3" max="3" width="17.81640625" customWidth="1"/>
  </cols>
  <sheetData>
    <row r="4" spans="3:8" ht="26" x14ac:dyDescent="0.6">
      <c r="C4" s="24" t="s">
        <v>198</v>
      </c>
      <c r="D4" s="24"/>
    </row>
    <row r="5" spans="3:8" x14ac:dyDescent="0.35">
      <c r="C5" t="s">
        <v>187</v>
      </c>
      <c r="D5" t="s">
        <v>199</v>
      </c>
      <c r="E5" t="s">
        <v>200</v>
      </c>
      <c r="F5" t="s">
        <v>201</v>
      </c>
      <c r="G5" t="s">
        <v>202</v>
      </c>
      <c r="H5" t="s">
        <v>192</v>
      </c>
    </row>
    <row r="6" spans="3:8" x14ac:dyDescent="0.35">
      <c r="C6" t="s">
        <v>193</v>
      </c>
      <c r="D6">
        <v>3500</v>
      </c>
      <c r="E6">
        <v>2000</v>
      </c>
      <c r="F6">
        <v>3000</v>
      </c>
      <c r="G6">
        <v>2600</v>
      </c>
      <c r="H6">
        <f>SUM(D6:G6)</f>
        <v>11100</v>
      </c>
    </row>
    <row r="7" spans="3:8" x14ac:dyDescent="0.35">
      <c r="C7" t="s">
        <v>194</v>
      </c>
      <c r="D7">
        <v>4600</v>
      </c>
      <c r="E7">
        <v>3000</v>
      </c>
      <c r="F7">
        <v>4200</v>
      </c>
      <c r="G7">
        <v>4500</v>
      </c>
      <c r="H7">
        <f t="shared" ref="H7:H10" si="0">SUM(D7:G7)</f>
        <v>16300</v>
      </c>
    </row>
    <row r="8" spans="3:8" x14ac:dyDescent="0.35">
      <c r="C8" t="s">
        <v>195</v>
      </c>
      <c r="D8">
        <v>1400</v>
      </c>
      <c r="E8">
        <v>3400</v>
      </c>
      <c r="F8">
        <v>3600</v>
      </c>
      <c r="G8">
        <v>3700</v>
      </c>
      <c r="H8">
        <f t="shared" si="0"/>
        <v>12100</v>
      </c>
    </row>
    <row r="9" spans="3:8" x14ac:dyDescent="0.35">
      <c r="C9" t="s">
        <v>196</v>
      </c>
      <c r="D9">
        <v>3800</v>
      </c>
      <c r="E9">
        <v>3200</v>
      </c>
      <c r="F9">
        <v>4600</v>
      </c>
      <c r="G9">
        <v>2700</v>
      </c>
      <c r="H9">
        <f t="shared" si="0"/>
        <v>14300</v>
      </c>
    </row>
    <row r="10" spans="3:8" x14ac:dyDescent="0.35">
      <c r="C10" t="s">
        <v>197</v>
      </c>
      <c r="D10">
        <v>4200</v>
      </c>
      <c r="E10">
        <v>4000</v>
      </c>
      <c r="F10">
        <v>3500</v>
      </c>
      <c r="G10">
        <v>3700</v>
      </c>
      <c r="H10">
        <f t="shared" si="0"/>
        <v>15400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V-21</vt:lpstr>
      <vt:lpstr>V-22</vt:lpstr>
      <vt:lpstr>V-23</vt:lpstr>
      <vt:lpstr>V-24</vt:lpstr>
      <vt:lpstr>V-25</vt:lpstr>
      <vt:lpstr>Sheet1</vt:lpstr>
      <vt:lpstr>Sheet2</vt:lpstr>
      <vt:lpstr>V-26(SUMMER)</vt:lpstr>
      <vt:lpstr>RAINY</vt:lpstr>
      <vt:lpstr>WINTER</vt:lpstr>
      <vt:lpstr>Sheet6</vt:lpstr>
      <vt:lpstr>V-27</vt:lpstr>
      <vt:lpstr>Sheet9</vt:lpstr>
      <vt:lpstr>V-28</vt:lpstr>
      <vt:lpstr>V-29</vt:lpstr>
      <vt:lpstr>V-30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2025-06-20T15:39:13Z</cp:lastPrinted>
  <dcterms:created xsi:type="dcterms:W3CDTF">2025-06-20T15:33:47Z</dcterms:created>
  <dcterms:modified xsi:type="dcterms:W3CDTF">2025-07-11T17:08:35Z</dcterms:modified>
</cp:coreProperties>
</file>