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Excel\"/>
    </mc:Choice>
  </mc:AlternateContent>
  <xr:revisionPtr revIDLastSave="0" documentId="13_ncr:1_{F237D4A9-334A-426A-8CC8-9CE377FA79BA}" xr6:coauthVersionLast="47" xr6:coauthVersionMax="47" xr10:uidLastSave="{00000000-0000-0000-0000-000000000000}"/>
  <bookViews>
    <workbookView xWindow="-110" yWindow="-110" windowWidth="19420" windowHeight="10420" activeTab="10" xr2:uid="{62012356-DE13-44B9-95C6-5F6F0F33769E}"/>
  </bookViews>
  <sheets>
    <sheet name="V-31" sheetId="1" r:id="rId1"/>
    <sheet name="V-32" sheetId="2" r:id="rId2"/>
    <sheet name="V-33" sheetId="3" r:id="rId3"/>
    <sheet name="Sheet1" sheetId="4" r:id="rId4"/>
    <sheet name="V-34" sheetId="5" r:id="rId5"/>
    <sheet name="V-35" sheetId="6" r:id="rId6"/>
    <sheet name="V-36" sheetId="7" r:id="rId7"/>
    <sheet name="V-37" sheetId="8" r:id="rId8"/>
    <sheet name="V-38" sheetId="9" r:id="rId9"/>
    <sheet name="V-39" sheetId="10" r:id="rId10"/>
    <sheet name="V-40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12" l="1"/>
  <c r="H13" i="12"/>
  <c r="H10" i="12"/>
  <c r="H8" i="12"/>
  <c r="H7" i="12"/>
  <c r="H6" i="12"/>
  <c r="M27" i="10" a="1"/>
  <c r="M27" i="10" s="1"/>
  <c r="N27" i="10" a="1"/>
  <c r="N27" i="10" s="1"/>
  <c r="O27" i="10" a="1"/>
  <c r="O27" i="10" s="1"/>
  <c r="M28" i="10" a="1"/>
  <c r="M28" i="10" s="1"/>
  <c r="N28" i="10" a="1"/>
  <c r="N28" i="10" s="1"/>
  <c r="O28" i="10" a="1"/>
  <c r="O28" i="10" s="1"/>
  <c r="M29" i="10" a="1"/>
  <c r="M29" i="10" s="1"/>
  <c r="N29" i="10" a="1"/>
  <c r="N29" i="10"/>
  <c r="O29" i="10" a="1"/>
  <c r="O29" i="10" s="1"/>
  <c r="L28" i="10" a="1"/>
  <c r="L28" i="10" s="1"/>
  <c r="L29" i="10" a="1"/>
  <c r="L29" i="10" s="1"/>
  <c r="L27" i="10" a="1"/>
  <c r="L27" i="10" s="1"/>
  <c r="F31" i="10" a="1"/>
  <c r="F31" i="10" s="1"/>
  <c r="F27" i="10" a="1"/>
  <c r="F27" i="10" s="1"/>
  <c r="F28" i="10" a="1"/>
  <c r="F28" i="10" s="1"/>
  <c r="F26" i="10" a="1"/>
  <c r="F26" i="10" s="1"/>
  <c r="J22" i="10"/>
  <c r="K19" i="10"/>
  <c r="L19" i="10"/>
  <c r="M19" i="10"/>
  <c r="J19" i="10"/>
  <c r="I19" i="10"/>
  <c r="J15" i="10"/>
  <c r="J16" i="10"/>
  <c r="J14" i="10"/>
  <c r="G23" i="10"/>
  <c r="G22" i="10"/>
  <c r="G21" i="10"/>
  <c r="G20" i="10"/>
  <c r="G19" i="10"/>
  <c r="F34" i="10" s="1"/>
  <c r="G18" i="10"/>
  <c r="G17" i="10"/>
  <c r="G16" i="10"/>
  <c r="G15" i="10"/>
  <c r="G14" i="10"/>
  <c r="G37" i="10" s="1" a="1"/>
  <c r="G37" i="10" s="1"/>
  <c r="G16" i="9"/>
  <c r="D16" i="9"/>
  <c r="C16" i="9"/>
  <c r="K15" i="8" l="1"/>
  <c r="L15" i="8"/>
  <c r="M15" i="8"/>
  <c r="K16" i="8"/>
  <c r="L16" i="8"/>
  <c r="M16" i="8"/>
  <c r="K17" i="8"/>
  <c r="L17" i="8"/>
  <c r="M17" i="8"/>
  <c r="J16" i="8"/>
  <c r="J17" i="8"/>
  <c r="J15" i="8"/>
  <c r="K10" i="8"/>
  <c r="L10" i="8"/>
  <c r="M10" i="8"/>
  <c r="J10" i="8"/>
  <c r="K9" i="8"/>
  <c r="L9" i="8"/>
  <c r="M9" i="8"/>
  <c r="J9" i="8"/>
  <c r="M8" i="8"/>
  <c r="L8" i="8"/>
  <c r="K8" i="8"/>
  <c r="J8" i="8"/>
  <c r="J5" i="7"/>
  <c r="J6" i="7"/>
  <c r="J7" i="7"/>
  <c r="J8" i="7"/>
  <c r="J9" i="7"/>
  <c r="J10" i="7"/>
  <c r="J11" i="7"/>
  <c r="J12" i="7"/>
  <c r="J13" i="7"/>
  <c r="J4" i="7"/>
  <c r="I4" i="7"/>
  <c r="I5" i="7"/>
  <c r="I6" i="7"/>
  <c r="I7" i="7"/>
  <c r="I8" i="7"/>
  <c r="I9" i="7"/>
  <c r="I10" i="7"/>
  <c r="I11" i="7"/>
  <c r="I12" i="7"/>
  <c r="I13" i="7"/>
  <c r="H5" i="7"/>
  <c r="H6" i="7"/>
  <c r="H7" i="7"/>
  <c r="H8" i="7"/>
  <c r="H9" i="7"/>
  <c r="H10" i="7"/>
  <c r="H11" i="7"/>
  <c r="H12" i="7"/>
  <c r="H13" i="7"/>
  <c r="H4" i="7"/>
  <c r="J8" i="6" l="1"/>
  <c r="J9" i="6"/>
  <c r="J10" i="6"/>
  <c r="J7" i="6"/>
  <c r="L7" i="6"/>
  <c r="M8" i="6"/>
  <c r="M9" i="6"/>
  <c r="M10" i="6"/>
  <c r="M7" i="6"/>
  <c r="L8" i="6"/>
  <c r="L9" i="6"/>
  <c r="L10" i="6"/>
  <c r="E22" i="5"/>
  <c r="M18" i="5"/>
  <c r="M16" i="5"/>
  <c r="J16" i="5" a="1"/>
  <c r="J16" i="5" s="1"/>
  <c r="M12" i="5"/>
  <c r="I12" i="5" a="1"/>
  <c r="I12" i="5" s="1"/>
  <c r="M8" i="5"/>
  <c r="I8" i="5" a="1"/>
  <c r="I8" i="5" s="1"/>
  <c r="C8" i="4" l="1"/>
  <c r="C9" i="4"/>
  <c r="C7" i="4"/>
  <c r="G10" i="3"/>
  <c r="G11" i="3"/>
  <c r="G9" i="3"/>
  <c r="G37" i="2"/>
  <c r="G33" i="2"/>
  <c r="C36" i="2"/>
  <c r="C32" i="2"/>
  <c r="H21" i="2"/>
  <c r="H17" i="2"/>
  <c r="D21" i="2"/>
  <c r="D17" i="2"/>
  <c r="F9" i="1"/>
  <c r="F10" i="1"/>
  <c r="F11" i="1"/>
  <c r="F12" i="1"/>
  <c r="F13" i="1"/>
  <c r="F8" i="1"/>
  <c r="E9" i="1"/>
  <c r="E10" i="1"/>
  <c r="E11" i="1"/>
  <c r="E12" i="1"/>
  <c r="E13" i="1"/>
  <c r="E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<sst xmlns="http://schemas.openxmlformats.org/spreadsheetml/2006/main" count="409" uniqueCount="181">
  <si>
    <t>INTRODUCTION TO VLOOKUP</t>
  </si>
  <si>
    <t>APPROXIMATE MATCH</t>
  </si>
  <si>
    <t>EXACT MATCH</t>
  </si>
  <si>
    <t>LOOKUP RULES</t>
  </si>
  <si>
    <t xml:space="preserve">STUDENNT LIST </t>
  </si>
  <si>
    <t>S.NO</t>
  </si>
  <si>
    <t>STUDENT NAME</t>
  </si>
  <si>
    <t>PERCENTAGE</t>
  </si>
  <si>
    <t>GRADE</t>
  </si>
  <si>
    <t>PRICE MONEY</t>
  </si>
  <si>
    <t>SAI KIRAN</t>
  </si>
  <si>
    <t>AKSHAYA</t>
  </si>
  <si>
    <t>URMILLA</t>
  </si>
  <si>
    <t>SRUTHI</t>
  </si>
  <si>
    <t>NIKHITHA</t>
  </si>
  <si>
    <t>THARUN</t>
  </si>
  <si>
    <t xml:space="preserve">PERCECNTAGE </t>
  </si>
  <si>
    <t>greaterthan</t>
  </si>
  <si>
    <t>E</t>
  </si>
  <si>
    <t>D</t>
  </si>
  <si>
    <t>C</t>
  </si>
  <si>
    <t>B</t>
  </si>
  <si>
    <t>A</t>
  </si>
  <si>
    <t>Rules</t>
  </si>
  <si>
    <t>1)lppkup value in should be unique in search table</t>
  </si>
  <si>
    <t>2)lookup wiil find from left to right</t>
  </si>
  <si>
    <t>3)lookup value should be first column of table array</t>
  </si>
  <si>
    <t>4)Approximate match lookup values should be assending order</t>
  </si>
  <si>
    <t>5)exact match should have same values</t>
  </si>
  <si>
    <t>LOOKUP FUCTION PART -2</t>
  </si>
  <si>
    <t xml:space="preserve">DIFFERENCCE BETWEEN </t>
  </si>
  <si>
    <t>VLOOKUP</t>
  </si>
  <si>
    <t>HLOOKUP</t>
  </si>
  <si>
    <t>LOOKUP</t>
  </si>
  <si>
    <t xml:space="preserve">X ELECTRONIC SHOP </t>
  </si>
  <si>
    <t>PRODUCT CODE</t>
  </si>
  <si>
    <t xml:space="preserve">PRODUCT NAME </t>
  </si>
  <si>
    <t xml:space="preserve">BEST PRICE </t>
  </si>
  <si>
    <t>TV</t>
  </si>
  <si>
    <t>FRIDGE</t>
  </si>
  <si>
    <t>AC</t>
  </si>
  <si>
    <t>WASH MACHINE</t>
  </si>
  <si>
    <t>CAMERA</t>
  </si>
  <si>
    <t>AMOUNT</t>
  </si>
  <si>
    <t>DISCOUNT</t>
  </si>
  <si>
    <t>ABOVE</t>
  </si>
  <si>
    <t>VLOOKUP EXACT MATCH</t>
  </si>
  <si>
    <t xml:space="preserve">LOOKUP EXACT MATCH </t>
  </si>
  <si>
    <t xml:space="preserve">VLOOKUP APPROXIMATE MATCH </t>
  </si>
  <si>
    <t>LOOKUP APPROXIMATE MATCH</t>
  </si>
  <si>
    <t xml:space="preserve">ARUN REDDY ELECTRONIC SHOP </t>
  </si>
  <si>
    <t xml:space="preserve">PRODUT NAME </t>
  </si>
  <si>
    <t>DISCPUNT</t>
  </si>
  <si>
    <t>HLOOKUP EXACT MATCH</t>
  </si>
  <si>
    <t xml:space="preserve">HLOOKUP APPROXIMATE MATCH </t>
  </si>
  <si>
    <t>lookup function part 3</t>
  </si>
  <si>
    <t>V loookup Within Sheets</t>
  </si>
  <si>
    <t>Vlookup In Different Sheets</t>
  </si>
  <si>
    <t>Vlookup In Different Workbooks</t>
  </si>
  <si>
    <t>STUDENT MARKS</t>
  </si>
  <si>
    <t>MARKS</t>
  </si>
  <si>
    <t>SOWMYA</t>
  </si>
  <si>
    <t>HEMANTH</t>
  </si>
  <si>
    <t>KAREEM</t>
  </si>
  <si>
    <t>RAVI TEJA</t>
  </si>
  <si>
    <t>LOOKUP FUNCTION PART 4</t>
  </si>
  <si>
    <t>INDEX</t>
  </si>
  <si>
    <t>MATCH</t>
  </si>
  <si>
    <t>INDEX+MATCH</t>
  </si>
  <si>
    <t>NAME</t>
  </si>
  <si>
    <t>MATHS</t>
  </si>
  <si>
    <t>SCIENCE</t>
  </si>
  <si>
    <t>SOCIAL</t>
  </si>
  <si>
    <t>Raviteja</t>
  </si>
  <si>
    <t>Hudha</t>
  </si>
  <si>
    <t>Hema</t>
  </si>
  <si>
    <t>Simha</t>
  </si>
  <si>
    <t>Khushiraa</t>
  </si>
  <si>
    <t>Prerana</t>
  </si>
  <si>
    <t>Uma</t>
  </si>
  <si>
    <t>Girija</t>
  </si>
  <si>
    <t>Latha</t>
  </si>
  <si>
    <t>Kareem</t>
  </si>
  <si>
    <t>ROW WITH INDEX</t>
  </si>
  <si>
    <t>VALUE</t>
  </si>
  <si>
    <t>COLUMN WITH INDEX</t>
  </si>
  <si>
    <t xml:space="preserve">ROW </t>
  </si>
  <si>
    <t xml:space="preserve">COLUMN </t>
  </si>
  <si>
    <t>ROW</t>
  </si>
  <si>
    <t>SUBJECT</t>
  </si>
  <si>
    <t>COLUMN</t>
  </si>
  <si>
    <t>SEARCH</t>
  </si>
  <si>
    <t>SIMHA</t>
  </si>
  <si>
    <t>INDEX(STUDENT_TABLE,ROW_N0,COL_N0)</t>
  </si>
  <si>
    <t>INDEX(STUDENT_TABLE,5,3)</t>
  </si>
  <si>
    <t>INDEX(STUDENT_TABLE,MATCH(ROW),MATCH(COLUMN))</t>
  </si>
  <si>
    <t>MATCH(LOOKUP_VALUE,LOOKUP_ARRAY,MATCH_TYPE)</t>
  </si>
  <si>
    <t>LOOKUP FUNCTION PART-5</t>
  </si>
  <si>
    <t>DIFFERENCE BETWEEN</t>
  </si>
  <si>
    <t>VLOOKUP&amp;INDEX+MATCH</t>
  </si>
  <si>
    <t>ROLL NO</t>
  </si>
  <si>
    <t>HUDHA</t>
  </si>
  <si>
    <t>KHUSHIRAA</t>
  </si>
  <si>
    <t>GIRIJA</t>
  </si>
  <si>
    <t>LATHA</t>
  </si>
  <si>
    <t>SNO</t>
  </si>
  <si>
    <t>FIRST COLUMNS SHOULD BE VALUE</t>
  </si>
  <si>
    <t>VLOOKUP uses the COLUMN INDEX while looking up the values.</t>
  </si>
  <si>
    <t>VLOOKUP is easy to understand as well as remender</t>
  </si>
  <si>
    <t>INSERT OR DELETE COLUMN WILL EFFECT RESULT</t>
  </si>
  <si>
    <t>VLOOKUP can only be used for looking up values from left to right</t>
  </si>
  <si>
    <t>VLOOKUP is not friendly when it comes to copy and drag</t>
  </si>
  <si>
    <t xml:space="preserve"> VLOOKUP is not as fast as the INDEX MATCH when we are dealing with large data sets</t>
  </si>
  <si>
    <t>VLOOKUP only can lookup through vertical lines,i.e. columns and not through rows.</t>
  </si>
  <si>
    <t>NO SUCH RESTRICTION</t>
  </si>
  <si>
    <t>INDEX MATCH uses the dynamic dat ranges while looking up the values.</t>
  </si>
  <si>
    <t>INDEX MATCH is hard to understand as well as remender due to its complex nature.</t>
  </si>
  <si>
    <t xml:space="preserve">INSERT OR DELETE COLUMN WILL NOT EFFECT RESULT </t>
  </si>
  <si>
    <t>INDEX MATH can look up the values from left to right as well as right to left.</t>
  </si>
  <si>
    <t>INDEX MATCH is more friendly when it comes to comes to copy and drag the formula across multiple cells.</t>
  </si>
  <si>
    <t>INDEX MATCH is usually faster than the VLOOKUP.</t>
  </si>
  <si>
    <t>INDEX MATCH can lookup values through rows as well as columns,</t>
  </si>
  <si>
    <t>REVERSE VLOOKUP(VLOOKUP+CHOOSE)</t>
  </si>
  <si>
    <t>Roll no</t>
  </si>
  <si>
    <t>Student name</t>
  </si>
  <si>
    <t>Marks</t>
  </si>
  <si>
    <t>Rank</t>
  </si>
  <si>
    <t>Bhavani</t>
  </si>
  <si>
    <t>Sowmya</t>
  </si>
  <si>
    <t>Mishra</t>
  </si>
  <si>
    <t>Arbaz Hussian</t>
  </si>
  <si>
    <t>Fatima</t>
  </si>
  <si>
    <t>Ashis yadav</t>
  </si>
  <si>
    <t>Hemanth</t>
  </si>
  <si>
    <t>LOOKUP FUNCTION PART-7</t>
  </si>
  <si>
    <t>DYNAMIC VLOOKUP</t>
  </si>
  <si>
    <t>VLOOKUP+COLUMNS</t>
  </si>
  <si>
    <t>VLOOKUP+MATH</t>
  </si>
  <si>
    <t>VLOOKUP+COLUMN</t>
  </si>
  <si>
    <t>VLOOKUP+MATCH</t>
  </si>
  <si>
    <t>NESTEC VLOOKUP</t>
  </si>
  <si>
    <t>STUDENT GRADE</t>
  </si>
  <si>
    <t xml:space="preserve">GRADE </t>
  </si>
  <si>
    <t>NESTED VLOOKUP</t>
  </si>
  <si>
    <t>XLOOKUP</t>
  </si>
  <si>
    <t>VERTICAL LOOKUP</t>
  </si>
  <si>
    <t>HORIZONTAL LOOKUP</t>
  </si>
  <si>
    <t>REVERSE LOOKUP</t>
  </si>
  <si>
    <t>ERROR HANDILING</t>
  </si>
  <si>
    <t>RECORD LOOKUP</t>
  </si>
  <si>
    <t>ADDITION OF COLUMNS</t>
  </si>
  <si>
    <t>TYPES OF MATCH MODE</t>
  </si>
  <si>
    <t>TYPE OF SEARCH MODE</t>
  </si>
  <si>
    <t>MULTIPLE LOOKUP VALUE</t>
  </si>
  <si>
    <t>2WAY LOOKUP(NESTED XLOOKUP)</t>
  </si>
  <si>
    <t>(TOP 10 THINGS XLOOKUP CAN DO)</t>
  </si>
  <si>
    <t>TOTAL</t>
  </si>
  <si>
    <t xml:space="preserve"> STUDENT NAME</t>
  </si>
  <si>
    <t xml:space="preserve">RECORD LOOKUP </t>
  </si>
  <si>
    <t>0 EXACT MATCH</t>
  </si>
  <si>
    <t>1 GREATERTHAN</t>
  </si>
  <si>
    <t>"-" 1 LESS THAN</t>
  </si>
  <si>
    <t>1 TOP TO DOWN</t>
  </si>
  <si>
    <t xml:space="preserve">"-" DOEN TO TOP </t>
  </si>
  <si>
    <t>2 WAY LOOKUP (NESTED XLOOKUP)</t>
  </si>
  <si>
    <t>xmatch</t>
  </si>
  <si>
    <t>Match mode</t>
  </si>
  <si>
    <t>search mode</t>
  </si>
  <si>
    <t>XMATCH EXAMPLES</t>
  </si>
  <si>
    <t>MATCH MODE</t>
  </si>
  <si>
    <t xml:space="preserve">ROW NO/ROLL NO </t>
  </si>
  <si>
    <t>exact match (0)</t>
  </si>
  <si>
    <t>greater than (1)</t>
  </si>
  <si>
    <t>lessthan (-1)</t>
  </si>
  <si>
    <t>KEY</t>
  </si>
  <si>
    <t>wild card(2)</t>
  </si>
  <si>
    <t>*kumar</t>
  </si>
  <si>
    <t>Kareem kumar</t>
  </si>
  <si>
    <t>SEARCH MODE</t>
  </si>
  <si>
    <t>top to bottom (1)</t>
  </si>
  <si>
    <t>bottom to top(-1)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</si>
</sst>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Algerian"/>
      <family val="5"/>
    </font>
    <font>
      <sz val="11"/>
      <name val="Arial Black"/>
      <family val="2"/>
    </font>
    <font>
      <b/>
      <sz val="11"/>
      <name val="Arial Black"/>
      <family val="2"/>
    </font>
    <font>
      <sz val="16"/>
      <color theme="1"/>
      <name val="Calibri"/>
      <family val="2"/>
      <scheme val="minor"/>
    </font>
    <font>
      <sz val="16"/>
      <color rgb="FFFF0000"/>
      <name val="Algerian"/>
      <family val="5"/>
    </font>
    <font>
      <sz val="11"/>
      <color rgb="FFFF0000"/>
      <name val="Algerian"/>
      <family val="5"/>
    </font>
    <font>
      <b/>
      <sz val="11"/>
      <color theme="0"/>
      <name val="Calibri"/>
      <family val="2"/>
      <scheme val="minor"/>
    </font>
    <font>
      <b/>
      <sz val="11"/>
      <color theme="1"/>
      <name val="Arial Black"/>
      <family val="2"/>
    </font>
    <font>
      <sz val="20"/>
      <color theme="1"/>
      <name val="Berlin Sans FB Demi"/>
      <family val="2"/>
    </font>
    <font>
      <b/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A5A5A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/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1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11" fillId="13" borderId="2" applyNumberFormat="0" applyAlignment="0" applyProtection="0"/>
    <xf numFmtId="0" fontId="1" fillId="14" borderId="0" applyNumberFormat="0" applyBorder="0" applyAlignment="0" applyProtection="0"/>
    <xf numFmtId="0" fontId="24" fillId="16" borderId="0" applyNumberFormat="0" applyBorder="0" applyAlignment="0" applyProtection="0"/>
  </cellStyleXfs>
  <cellXfs count="68">
    <xf numFmtId="0" fontId="0" fillId="0" borderId="0" xfId="0"/>
    <xf numFmtId="0" fontId="2" fillId="2" borderId="0" xfId="2"/>
    <xf numFmtId="0" fontId="1" fillId="3" borderId="1" xfId="3" applyBorder="1"/>
    <xf numFmtId="9" fontId="1" fillId="3" borderId="1" xfId="3" applyNumberFormat="1" applyBorder="1"/>
    <xf numFmtId="9" fontId="1" fillId="3" borderId="1" xfId="1" applyFill="1" applyBorder="1"/>
    <xf numFmtId="0" fontId="1" fillId="6" borderId="1" xfId="3" applyFill="1" applyBorder="1"/>
    <xf numFmtId="0" fontId="1" fillId="7" borderId="1" xfId="3" applyFill="1" applyBorder="1"/>
    <xf numFmtId="0" fontId="0" fillId="7" borderId="1" xfId="0" applyFill="1" applyBorder="1"/>
    <xf numFmtId="0" fontId="5" fillId="2" borderId="3" xfId="2" applyFont="1" applyBorder="1"/>
    <xf numFmtId="0" fontId="6" fillId="4" borderId="4" xfId="4" applyFont="1" applyBorder="1"/>
    <xf numFmtId="0" fontId="6" fillId="4" borderId="2" xfId="4" applyFont="1" applyBorder="1"/>
    <xf numFmtId="0" fontId="6" fillId="4" borderId="5" xfId="4" applyFont="1" applyBorder="1"/>
    <xf numFmtId="0" fontId="6" fillId="4" borderId="6" xfId="4" applyFont="1" applyBorder="1"/>
    <xf numFmtId="0" fontId="2" fillId="2" borderId="0" xfId="2" applyBorder="1"/>
    <xf numFmtId="0" fontId="7" fillId="7" borderId="1" xfId="4" applyFont="1" applyFill="1" applyBorder="1"/>
    <xf numFmtId="0" fontId="4" fillId="7" borderId="1" xfId="0" applyFont="1" applyFill="1" applyBorder="1"/>
    <xf numFmtId="0" fontId="4" fillId="0" borderId="0" xfId="0" applyFont="1"/>
    <xf numFmtId="0" fontId="7" fillId="4" borderId="0" xfId="4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5" fillId="2" borderId="7" xfId="2" applyFont="1" applyBorder="1"/>
    <xf numFmtId="0" fontId="6" fillId="4" borderId="8" xfId="4" applyFont="1" applyBorder="1"/>
    <xf numFmtId="0" fontId="6" fillId="4" borderId="9" xfId="4" applyFont="1" applyBorder="1"/>
    <xf numFmtId="0" fontId="6" fillId="4" borderId="10" xfId="4" applyFont="1" applyBorder="1"/>
    <xf numFmtId="0" fontId="6" fillId="4" borderId="11" xfId="4" applyFont="1" applyBorder="1"/>
    <xf numFmtId="0" fontId="1" fillId="5" borderId="2" xfId="5" applyBorder="1"/>
    <xf numFmtId="0" fontId="2" fillId="2" borderId="1" xfId="2" applyBorder="1"/>
    <xf numFmtId="0" fontId="4" fillId="9" borderId="1" xfId="7" applyFont="1" applyBorder="1"/>
    <xf numFmtId="0" fontId="4" fillId="9" borderId="1" xfId="7" applyFont="1" applyBorder="1" applyAlignment="1">
      <alignment wrapText="1"/>
    </xf>
    <xf numFmtId="0" fontId="5" fillId="8" borderId="0" xfId="6" applyFont="1"/>
    <xf numFmtId="0" fontId="4" fillId="12" borderId="1" xfId="0" applyFont="1" applyFill="1" applyBorder="1"/>
    <xf numFmtId="0" fontId="0" fillId="0" borderId="1" xfId="0" applyBorder="1"/>
    <xf numFmtId="0" fontId="4" fillId="0" borderId="1" xfId="0" applyFont="1" applyBorder="1"/>
    <xf numFmtId="0" fontId="4" fillId="12" borderId="12" xfId="0" applyFont="1" applyFill="1" applyBorder="1"/>
    <xf numFmtId="0" fontId="2" fillId="10" borderId="0" xfId="8"/>
    <xf numFmtId="0" fontId="1" fillId="11" borderId="1" xfId="9" applyBorder="1"/>
    <xf numFmtId="0" fontId="12" fillId="14" borderId="2" xfId="11" applyFont="1" applyBorder="1"/>
    <xf numFmtId="0" fontId="5" fillId="2" borderId="1" xfId="2" applyFont="1" applyBorder="1"/>
    <xf numFmtId="0" fontId="6" fillId="4" borderId="1" xfId="4" applyFont="1" applyBorder="1"/>
    <xf numFmtId="0" fontId="1" fillId="11" borderId="0" xfId="9" applyBorder="1"/>
    <xf numFmtId="0" fontId="13" fillId="0" borderId="0" xfId="0" applyFont="1"/>
    <xf numFmtId="0" fontId="14" fillId="0" borderId="0" xfId="0" applyFont="1"/>
    <xf numFmtId="0" fontId="15" fillId="15" borderId="8" xfId="10" applyFont="1" applyFill="1" applyBorder="1"/>
    <xf numFmtId="0" fontId="15" fillId="15" borderId="4" xfId="10" applyFont="1" applyFill="1" applyBorder="1"/>
    <xf numFmtId="0" fontId="16" fillId="13" borderId="9" xfId="10" applyFont="1" applyBorder="1"/>
    <xf numFmtId="0" fontId="16" fillId="13" borderId="2" xfId="10" applyFont="1"/>
    <xf numFmtId="0" fontId="17" fillId="13" borderId="2" xfId="10" applyFont="1"/>
    <xf numFmtId="0" fontId="16" fillId="13" borderId="13" xfId="10" applyFont="1" applyBorder="1"/>
    <xf numFmtId="0" fontId="16" fillId="13" borderId="6" xfId="10" applyFont="1" applyBorder="1"/>
    <xf numFmtId="0" fontId="11" fillId="13" borderId="2" xfId="10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15" borderId="8" xfId="10" applyFont="1" applyFill="1" applyBorder="1"/>
    <xf numFmtId="0" fontId="22" fillId="15" borderId="4" xfId="10" applyFont="1" applyFill="1" applyBorder="1"/>
    <xf numFmtId="0" fontId="23" fillId="13" borderId="9" xfId="10" applyFont="1" applyBorder="1"/>
    <xf numFmtId="0" fontId="23" fillId="13" borderId="2" xfId="10" applyFont="1"/>
    <xf numFmtId="0" fontId="23" fillId="13" borderId="13" xfId="10" applyFont="1" applyBorder="1"/>
    <xf numFmtId="0" fontId="23" fillId="13" borderId="6" xfId="10" applyFont="1" applyBorder="1"/>
    <xf numFmtId="0" fontId="18" fillId="0" borderId="0" xfId="0" applyFont="1"/>
    <xf numFmtId="0" fontId="24" fillId="16" borderId="9" xfId="12" applyBorder="1"/>
    <xf numFmtId="0" fontId="24" fillId="16" borderId="2" xfId="12" applyBorder="1"/>
    <xf numFmtId="0" fontId="25" fillId="15" borderId="0" xfId="8" applyFont="1" applyFill="1"/>
    <xf numFmtId="0" fontId="23" fillId="13" borderId="14" xfId="10" applyFont="1" applyBorder="1"/>
    <xf numFmtId="0" fontId="25" fillId="10" borderId="0" xfId="8" applyFont="1"/>
    <xf numFmtId="0" fontId="25" fillId="13" borderId="2" xfId="10" applyFont="1"/>
    <xf numFmtId="0" fontId="25" fillId="0" borderId="0" xfId="0" applyFont="1"/>
  </cellXfs>
  <cellStyles count="13">
    <cellStyle name="20% - Accent1" xfId="5" builtinId="30"/>
    <cellStyle name="20% - Accent5" xfId="7" builtinId="46"/>
    <cellStyle name="20% - Accent6" xfId="9" builtinId="50"/>
    <cellStyle name="40% - Accent4" xfId="11" builtinId="43"/>
    <cellStyle name="60% - Accent3" xfId="3" builtinId="40"/>
    <cellStyle name="Accent1" xfId="2" builtinId="29"/>
    <cellStyle name="Accent5" xfId="6" builtinId="45"/>
    <cellStyle name="Accent6" xfId="8" builtinId="49"/>
    <cellStyle name="Bad" xfId="12" builtinId="27"/>
    <cellStyle name="Check Cell" xfId="10" builtinId="23"/>
    <cellStyle name="Neutral" xfId="4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86BC-14D8-45F5-86AA-FFE6B322EA1C}">
  <dimension ref="A1:K20"/>
  <sheetViews>
    <sheetView workbookViewId="0">
      <selection activeCell="C7" sqref="C7:C13"/>
    </sheetView>
  </sheetViews>
  <sheetFormatPr defaultRowHeight="14.5" x14ac:dyDescent="0.35"/>
  <cols>
    <col min="3" max="3" width="19.7265625" customWidth="1"/>
    <col min="4" max="4" width="11.54296875" customWidth="1"/>
    <col min="6" max="6" width="12.54296875" customWidth="1"/>
    <col min="8" max="8" width="10.36328125" customWidth="1"/>
    <col min="9" max="9" width="17" customWidth="1"/>
    <col min="11" max="11" width="13" customWidth="1"/>
  </cols>
  <sheetData>
    <row r="1" spans="1:11" x14ac:dyDescent="0.35">
      <c r="A1" t="s">
        <v>0</v>
      </c>
    </row>
    <row r="2" spans="1:11" x14ac:dyDescent="0.35">
      <c r="A2" t="s">
        <v>1</v>
      </c>
    </row>
    <row r="3" spans="1:11" x14ac:dyDescent="0.35">
      <c r="A3" t="s">
        <v>2</v>
      </c>
    </row>
    <row r="4" spans="1:11" x14ac:dyDescent="0.35">
      <c r="A4" t="s">
        <v>3</v>
      </c>
    </row>
    <row r="6" spans="1:11" x14ac:dyDescent="0.35">
      <c r="B6" t="s">
        <v>4</v>
      </c>
    </row>
    <row r="7" spans="1:11" x14ac:dyDescent="0.35">
      <c r="B7" s="35" t="s">
        <v>5</v>
      </c>
      <c r="C7" s="35" t="s">
        <v>6</v>
      </c>
      <c r="D7" s="35" t="s">
        <v>7</v>
      </c>
      <c r="E7" s="35" t="s">
        <v>8</v>
      </c>
      <c r="F7" s="35" t="s">
        <v>9</v>
      </c>
      <c r="H7" s="35"/>
      <c r="I7" s="35" t="s">
        <v>16</v>
      </c>
      <c r="J7" s="35" t="s">
        <v>8</v>
      </c>
      <c r="K7" s="35" t="s">
        <v>9</v>
      </c>
    </row>
    <row r="8" spans="1:11" x14ac:dyDescent="0.35">
      <c r="B8" s="36">
        <v>1</v>
      </c>
      <c r="C8" s="36" t="s">
        <v>10</v>
      </c>
      <c r="D8" s="36">
        <v>65</v>
      </c>
      <c r="E8" s="36" t="str">
        <f>VLOOKUP(D8,$I$8:$K$12,2,1)</f>
        <v>D</v>
      </c>
      <c r="F8" s="36">
        <f>VLOOKUP(E8,$J$8:$K$12,2,0)</f>
        <v>1000</v>
      </c>
      <c r="H8" s="36" t="s">
        <v>17</v>
      </c>
      <c r="I8" s="36">
        <v>50</v>
      </c>
      <c r="J8" s="36" t="s">
        <v>18</v>
      </c>
      <c r="K8" s="36">
        <v>500</v>
      </c>
    </row>
    <row r="9" spans="1:11" x14ac:dyDescent="0.35">
      <c r="B9" s="36">
        <v>2</v>
      </c>
      <c r="C9" s="36" t="s">
        <v>11</v>
      </c>
      <c r="D9" s="36">
        <v>78</v>
      </c>
      <c r="E9" s="36" t="str">
        <f t="shared" ref="E9:E13" si="0">VLOOKUP(D9,$I$8:$K$12,2,1)</f>
        <v>C</v>
      </c>
      <c r="F9" s="36">
        <f t="shared" ref="F9:F13" si="1">VLOOKUP(E9,$J$8:$K$12,2,0)</f>
        <v>2000</v>
      </c>
      <c r="H9" s="36" t="s">
        <v>17</v>
      </c>
      <c r="I9" s="36">
        <v>65</v>
      </c>
      <c r="J9" s="36" t="s">
        <v>19</v>
      </c>
      <c r="K9" s="36">
        <v>1000</v>
      </c>
    </row>
    <row r="10" spans="1:11" x14ac:dyDescent="0.35">
      <c r="B10" s="36">
        <v>3</v>
      </c>
      <c r="C10" s="36" t="s">
        <v>12</v>
      </c>
      <c r="D10" s="36">
        <v>69</v>
      </c>
      <c r="E10" s="36" t="str">
        <f t="shared" si="0"/>
        <v>D</v>
      </c>
      <c r="F10" s="36">
        <f t="shared" si="1"/>
        <v>1000</v>
      </c>
      <c r="H10" s="36" t="s">
        <v>17</v>
      </c>
      <c r="I10" s="36">
        <v>70</v>
      </c>
      <c r="J10" s="36" t="s">
        <v>20</v>
      </c>
      <c r="K10" s="36">
        <v>2000</v>
      </c>
    </row>
    <row r="11" spans="1:11" x14ac:dyDescent="0.35">
      <c r="B11" s="36">
        <v>4</v>
      </c>
      <c r="C11" s="36" t="s">
        <v>13</v>
      </c>
      <c r="D11" s="36">
        <v>89</v>
      </c>
      <c r="E11" s="36" t="str">
        <f t="shared" si="0"/>
        <v>B</v>
      </c>
      <c r="F11" s="36">
        <f t="shared" si="1"/>
        <v>2500</v>
      </c>
      <c r="H11" s="36" t="s">
        <v>17</v>
      </c>
      <c r="I11" s="36">
        <v>80</v>
      </c>
      <c r="J11" s="36" t="s">
        <v>21</v>
      </c>
      <c r="K11" s="36">
        <v>2500</v>
      </c>
    </row>
    <row r="12" spans="1:11" x14ac:dyDescent="0.35">
      <c r="B12" s="36">
        <v>5</v>
      </c>
      <c r="C12" s="36" t="s">
        <v>14</v>
      </c>
      <c r="D12" s="36">
        <v>86</v>
      </c>
      <c r="E12" s="36" t="str">
        <f t="shared" si="0"/>
        <v>B</v>
      </c>
      <c r="F12" s="36">
        <f t="shared" si="1"/>
        <v>2500</v>
      </c>
      <c r="H12" s="36" t="s">
        <v>17</v>
      </c>
      <c r="I12" s="36">
        <v>90</v>
      </c>
      <c r="J12" s="36" t="s">
        <v>22</v>
      </c>
      <c r="K12" s="36">
        <v>3000</v>
      </c>
    </row>
    <row r="13" spans="1:11" x14ac:dyDescent="0.35">
      <c r="B13" s="36">
        <v>6</v>
      </c>
      <c r="C13" s="36" t="s">
        <v>15</v>
      </c>
      <c r="D13" s="36">
        <v>97</v>
      </c>
      <c r="E13" s="36" t="str">
        <f t="shared" si="0"/>
        <v>A</v>
      </c>
      <c r="F13" s="36">
        <f t="shared" si="1"/>
        <v>3000</v>
      </c>
    </row>
    <row r="15" spans="1:11" x14ac:dyDescent="0.35">
      <c r="B15" t="s">
        <v>23</v>
      </c>
    </row>
    <row r="16" spans="1:11" x14ac:dyDescent="0.35">
      <c r="B16" t="s">
        <v>24</v>
      </c>
    </row>
    <row r="17" spans="2:2" x14ac:dyDescent="0.35">
      <c r="B17" t="s">
        <v>25</v>
      </c>
    </row>
    <row r="18" spans="2:2" x14ac:dyDescent="0.35">
      <c r="B18" t="s">
        <v>26</v>
      </c>
    </row>
    <row r="19" spans="2:2" x14ac:dyDescent="0.35">
      <c r="B19" t="s">
        <v>27</v>
      </c>
    </row>
    <row r="20" spans="2:2" x14ac:dyDescent="0.35">
      <c r="B2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BA8E-BBB6-4901-A3A9-F131F5929CB6}">
  <dimension ref="A1:M37"/>
  <sheetViews>
    <sheetView topLeftCell="A19" workbookViewId="0">
      <selection activeCell="H32" sqref="H32"/>
    </sheetView>
  </sheetViews>
  <sheetFormatPr defaultRowHeight="14.5" x14ac:dyDescent="0.35"/>
  <cols>
    <col min="2" max="2" width="15.54296875" customWidth="1"/>
    <col min="3" max="3" width="14.81640625" customWidth="1"/>
    <col min="4" max="4" width="16.08984375" customWidth="1"/>
    <col min="5" max="5" width="12.36328125" customWidth="1"/>
    <col min="6" max="6" width="15.6328125" customWidth="1"/>
    <col min="7" max="7" width="15.90625" customWidth="1"/>
    <col min="8" max="8" width="15.1796875" customWidth="1"/>
    <col min="9" max="9" width="9.6328125" customWidth="1"/>
  </cols>
  <sheetData>
    <row r="1" spans="1:9" x14ac:dyDescent="0.35">
      <c r="A1" t="s">
        <v>29</v>
      </c>
    </row>
    <row r="2" spans="1:9" x14ac:dyDescent="0.35">
      <c r="A2" t="s">
        <v>30</v>
      </c>
    </row>
    <row r="3" spans="1:9" x14ac:dyDescent="0.35">
      <c r="A3" t="s">
        <v>31</v>
      </c>
    </row>
    <row r="4" spans="1:9" x14ac:dyDescent="0.35">
      <c r="A4" t="s">
        <v>32</v>
      </c>
    </row>
    <row r="5" spans="1:9" x14ac:dyDescent="0.35">
      <c r="A5" t="s">
        <v>33</v>
      </c>
    </row>
    <row r="7" spans="1:9" x14ac:dyDescent="0.35">
      <c r="C7" t="s">
        <v>34</v>
      </c>
    </row>
    <row r="8" spans="1:9" x14ac:dyDescent="0.35">
      <c r="C8" s="1" t="s">
        <v>35</v>
      </c>
      <c r="D8" s="1" t="s">
        <v>36</v>
      </c>
      <c r="E8" s="1" t="s">
        <v>37</v>
      </c>
      <c r="G8" s="1"/>
      <c r="H8" s="1" t="s">
        <v>43</v>
      </c>
      <c r="I8" s="1" t="s">
        <v>44</v>
      </c>
    </row>
    <row r="9" spans="1:9" x14ac:dyDescent="0.35">
      <c r="C9" s="2">
        <v>101</v>
      </c>
      <c r="D9" s="2" t="s">
        <v>38</v>
      </c>
      <c r="E9" s="2">
        <v>20000</v>
      </c>
      <c r="G9" s="2" t="s">
        <v>45</v>
      </c>
      <c r="H9" s="2">
        <v>30000</v>
      </c>
      <c r="I9" s="3">
        <v>0.1</v>
      </c>
    </row>
    <row r="10" spans="1:9" x14ac:dyDescent="0.35">
      <c r="C10" s="2">
        <v>102</v>
      </c>
      <c r="D10" s="2" t="s">
        <v>39</v>
      </c>
      <c r="E10" s="2">
        <v>10000</v>
      </c>
      <c r="G10" s="2" t="s">
        <v>45</v>
      </c>
      <c r="H10" s="2">
        <v>50000</v>
      </c>
      <c r="I10" s="3">
        <v>0.2</v>
      </c>
    </row>
    <row r="11" spans="1:9" x14ac:dyDescent="0.35">
      <c r="C11" s="2">
        <v>103</v>
      </c>
      <c r="D11" s="2" t="s">
        <v>40</v>
      </c>
      <c r="E11" s="2">
        <v>27000</v>
      </c>
      <c r="G11" s="2" t="s">
        <v>45</v>
      </c>
      <c r="H11" s="2">
        <v>80000</v>
      </c>
      <c r="I11" s="3">
        <v>0.3</v>
      </c>
    </row>
    <row r="12" spans="1:9" x14ac:dyDescent="0.35">
      <c r="C12" s="2">
        <v>104</v>
      </c>
      <c r="D12" s="2" t="s">
        <v>41</v>
      </c>
      <c r="E12" s="2">
        <v>13500</v>
      </c>
      <c r="G12" s="2" t="s">
        <v>45</v>
      </c>
      <c r="H12" s="2">
        <v>100000</v>
      </c>
      <c r="I12" s="3">
        <v>0.4</v>
      </c>
    </row>
    <row r="13" spans="1:9" x14ac:dyDescent="0.35">
      <c r="C13" s="2">
        <v>105</v>
      </c>
      <c r="D13" s="2" t="s">
        <v>42</v>
      </c>
      <c r="E13" s="2">
        <v>18500</v>
      </c>
    </row>
    <row r="15" spans="1:9" x14ac:dyDescent="0.35">
      <c r="C15" t="s">
        <v>46</v>
      </c>
      <c r="G15" t="s">
        <v>47</v>
      </c>
    </row>
    <row r="16" spans="1:9" x14ac:dyDescent="0.35">
      <c r="C16" s="1" t="s">
        <v>35</v>
      </c>
      <c r="D16" s="1" t="s">
        <v>36</v>
      </c>
      <c r="G16" s="1" t="s">
        <v>35</v>
      </c>
      <c r="H16" s="1" t="s">
        <v>36</v>
      </c>
    </row>
    <row r="17" spans="2:13" x14ac:dyDescent="0.35">
      <c r="C17" s="2">
        <v>104</v>
      </c>
      <c r="D17" s="2" t="str">
        <f>VLOOKUP(C17,C9:E13,2,0)</f>
        <v>WASH MACHINE</v>
      </c>
      <c r="G17" s="2">
        <v>104</v>
      </c>
      <c r="H17" s="2" t="str">
        <f>LOOKUP(G17,C9:D13)</f>
        <v>WASH MACHINE</v>
      </c>
    </row>
    <row r="19" spans="2:13" x14ac:dyDescent="0.35">
      <c r="C19" t="s">
        <v>48</v>
      </c>
      <c r="G19" t="s">
        <v>49</v>
      </c>
    </row>
    <row r="20" spans="2:13" x14ac:dyDescent="0.35">
      <c r="C20" s="1" t="s">
        <v>43</v>
      </c>
      <c r="D20" s="1" t="s">
        <v>44</v>
      </c>
      <c r="G20" s="1" t="s">
        <v>43</v>
      </c>
      <c r="H20" s="1" t="s">
        <v>44</v>
      </c>
    </row>
    <row r="21" spans="2:13" x14ac:dyDescent="0.35">
      <c r="C21" s="2">
        <v>60000</v>
      </c>
      <c r="D21" s="4">
        <f>VLOOKUP(C21,H9:I12,2,1)</f>
        <v>0.2</v>
      </c>
      <c r="G21" s="2">
        <v>55000</v>
      </c>
      <c r="H21" s="4">
        <f>LOOKUP(G21,H9:I12)</f>
        <v>0.2</v>
      </c>
    </row>
    <row r="24" spans="2:13" x14ac:dyDescent="0.35">
      <c r="B24" t="s">
        <v>50</v>
      </c>
    </row>
    <row r="25" spans="2:13" x14ac:dyDescent="0.35">
      <c r="B25" s="1" t="s">
        <v>35</v>
      </c>
      <c r="C25" s="2">
        <v>101</v>
      </c>
      <c r="D25" s="2">
        <v>102</v>
      </c>
      <c r="E25" s="2">
        <v>103</v>
      </c>
      <c r="F25" s="2">
        <v>104</v>
      </c>
      <c r="G25" s="2">
        <v>105</v>
      </c>
      <c r="I25" s="1"/>
      <c r="J25" s="1" t="s">
        <v>45</v>
      </c>
      <c r="K25" s="1" t="s">
        <v>45</v>
      </c>
      <c r="L25" s="1" t="s">
        <v>45</v>
      </c>
      <c r="M25" s="1" t="s">
        <v>45</v>
      </c>
    </row>
    <row r="26" spans="2:13" x14ac:dyDescent="0.35">
      <c r="B26" s="1" t="s">
        <v>51</v>
      </c>
      <c r="C26" s="2" t="s">
        <v>38</v>
      </c>
      <c r="D26" s="2" t="s">
        <v>39</v>
      </c>
      <c r="E26" s="2" t="s">
        <v>40</v>
      </c>
      <c r="F26" s="2" t="s">
        <v>41</v>
      </c>
      <c r="G26" s="2" t="s">
        <v>42</v>
      </c>
      <c r="I26" s="1" t="s">
        <v>45</v>
      </c>
      <c r="J26" s="2">
        <v>30000</v>
      </c>
      <c r="K26" s="2">
        <v>50000</v>
      </c>
      <c r="L26" s="2">
        <v>80000</v>
      </c>
      <c r="M26" s="2">
        <v>100000</v>
      </c>
    </row>
    <row r="27" spans="2:13" x14ac:dyDescent="0.35">
      <c r="B27" s="1" t="s">
        <v>37</v>
      </c>
      <c r="C27" s="2">
        <v>20000</v>
      </c>
      <c r="D27" s="2">
        <v>10000</v>
      </c>
      <c r="E27" s="2">
        <v>27000</v>
      </c>
      <c r="F27" s="2">
        <v>13500</v>
      </c>
      <c r="G27" s="2">
        <v>18500</v>
      </c>
      <c r="I27" s="1" t="s">
        <v>52</v>
      </c>
      <c r="J27" s="3">
        <v>0.1</v>
      </c>
      <c r="K27" s="3">
        <v>0.2</v>
      </c>
      <c r="L27" s="3">
        <v>0.3</v>
      </c>
      <c r="M27" s="3">
        <v>0.4</v>
      </c>
    </row>
    <row r="30" spans="2:13" x14ac:dyDescent="0.35">
      <c r="B30" t="s">
        <v>53</v>
      </c>
    </row>
    <row r="31" spans="2:13" x14ac:dyDescent="0.35">
      <c r="B31" s="1" t="s">
        <v>35</v>
      </c>
      <c r="C31" s="1" t="s">
        <v>36</v>
      </c>
      <c r="F31" t="s">
        <v>47</v>
      </c>
    </row>
    <row r="32" spans="2:13" x14ac:dyDescent="0.35">
      <c r="B32" s="2">
        <v>105</v>
      </c>
      <c r="C32" s="2" t="str">
        <f>HLOOKUP(B32,C25:G27,2,0)</f>
        <v>CAMERA</v>
      </c>
      <c r="F32" s="1" t="s">
        <v>35</v>
      </c>
      <c r="G32" s="1" t="s">
        <v>36</v>
      </c>
    </row>
    <row r="33" spans="2:7" x14ac:dyDescent="0.35">
      <c r="F33" s="2">
        <v>105</v>
      </c>
      <c r="G33" s="2" t="str">
        <f>LOOKUP(F33,C25:G26)</f>
        <v>CAMERA</v>
      </c>
    </row>
    <row r="34" spans="2:7" x14ac:dyDescent="0.35">
      <c r="B34" t="s">
        <v>54</v>
      </c>
    </row>
    <row r="35" spans="2:7" x14ac:dyDescent="0.35">
      <c r="B35" s="1" t="s">
        <v>43</v>
      </c>
      <c r="C35" s="1" t="s">
        <v>44</v>
      </c>
      <c r="F35" t="s">
        <v>49</v>
      </c>
    </row>
    <row r="36" spans="2:7" x14ac:dyDescent="0.35">
      <c r="B36" s="2">
        <v>70000</v>
      </c>
      <c r="C36" s="4">
        <f>HLOOKUP(B36,J26:M27,2,1)</f>
        <v>0.2</v>
      </c>
      <c r="F36" s="1" t="s">
        <v>43</v>
      </c>
      <c r="G36" s="1" t="s">
        <v>44</v>
      </c>
    </row>
    <row r="37" spans="2:7" x14ac:dyDescent="0.35">
      <c r="F37" s="2">
        <v>90000</v>
      </c>
      <c r="G37" s="4">
        <f>LOOKUP(F37,J26:M27)</f>
        <v>0.3</v>
      </c>
    </row>
  </sheetData>
  <sortState xmlns:xlrd2="http://schemas.microsoft.com/office/spreadsheetml/2017/richdata2" ref="F37:G37">
    <sortCondition ref="F36:F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D70B-AD98-4681-8E08-24B7A3EC5116}">
  <dimension ref="A1:H18"/>
  <sheetViews>
    <sheetView workbookViewId="0">
      <selection activeCell="C22" sqref="C22"/>
    </sheetView>
  </sheetViews>
  <sheetFormatPr defaultRowHeight="14.5" x14ac:dyDescent="0.35"/>
  <cols>
    <col min="3" max="3" width="14.1796875" customWidth="1"/>
    <col min="6" max="6" width="14.90625" customWidth="1"/>
  </cols>
  <sheetData>
    <row r="1" spans="1:8" x14ac:dyDescent="0.35">
      <c r="A1" t="s">
        <v>55</v>
      </c>
    </row>
    <row r="2" spans="1:8" x14ac:dyDescent="0.35">
      <c r="A2" t="s">
        <v>56</v>
      </c>
    </row>
    <row r="3" spans="1:8" x14ac:dyDescent="0.35">
      <c r="A3" t="s">
        <v>57</v>
      </c>
    </row>
    <row r="4" spans="1:8" x14ac:dyDescent="0.35">
      <c r="A4" t="s">
        <v>58</v>
      </c>
    </row>
    <row r="7" spans="1:8" x14ac:dyDescent="0.35">
      <c r="C7" t="s">
        <v>59</v>
      </c>
    </row>
    <row r="8" spans="1:8" x14ac:dyDescent="0.35">
      <c r="C8" s="1" t="s">
        <v>6</v>
      </c>
      <c r="D8" s="1" t="s">
        <v>60</v>
      </c>
      <c r="F8" s="1" t="s">
        <v>6</v>
      </c>
      <c r="G8" s="1" t="s">
        <v>60</v>
      </c>
    </row>
    <row r="9" spans="1:8" x14ac:dyDescent="0.35">
      <c r="C9" s="2" t="s">
        <v>10</v>
      </c>
      <c r="D9" s="2">
        <v>65</v>
      </c>
      <c r="F9" s="6" t="s">
        <v>12</v>
      </c>
      <c r="G9" s="6">
        <f>VLOOKUP(F9,$C$9:$D$18,2,0)</f>
        <v>69</v>
      </c>
    </row>
    <row r="10" spans="1:8" x14ac:dyDescent="0.35">
      <c r="C10" s="2" t="s">
        <v>11</v>
      </c>
      <c r="D10" s="2">
        <v>78</v>
      </c>
      <c r="F10" s="6" t="s">
        <v>15</v>
      </c>
      <c r="G10" s="6">
        <f t="shared" ref="G10:G11" si="0">VLOOKUP(F10,$C$9:$D$18,2,0)</f>
        <v>97</v>
      </c>
    </row>
    <row r="11" spans="1:8" x14ac:dyDescent="0.35">
      <c r="C11" s="5" t="s">
        <v>12</v>
      </c>
      <c r="D11" s="5">
        <v>69</v>
      </c>
      <c r="F11" s="6" t="s">
        <v>62</v>
      </c>
      <c r="G11" s="6">
        <f t="shared" si="0"/>
        <v>90</v>
      </c>
    </row>
    <row r="12" spans="1:8" x14ac:dyDescent="0.35">
      <c r="C12" s="2" t="s">
        <v>13</v>
      </c>
      <c r="D12" s="2">
        <v>89</v>
      </c>
    </row>
    <row r="13" spans="1:8" x14ac:dyDescent="0.35">
      <c r="C13" s="2" t="s">
        <v>14</v>
      </c>
      <c r="D13" s="2">
        <v>86</v>
      </c>
    </row>
    <row r="14" spans="1:8" x14ac:dyDescent="0.35">
      <c r="C14" s="5" t="s">
        <v>15</v>
      </c>
      <c r="D14" s="5">
        <v>97</v>
      </c>
    </row>
    <row r="15" spans="1:8" x14ac:dyDescent="0.35">
      <c r="C15" s="2" t="s">
        <v>61</v>
      </c>
      <c r="D15" s="2">
        <v>98</v>
      </c>
      <c r="F15" s="7" t="s">
        <v>56</v>
      </c>
      <c r="G15" s="7"/>
      <c r="H15" s="7"/>
    </row>
    <row r="16" spans="1:8" x14ac:dyDescent="0.35">
      <c r="C16" s="5" t="s">
        <v>62</v>
      </c>
      <c r="D16" s="5">
        <v>90</v>
      </c>
      <c r="F16" s="7" t="s">
        <v>57</v>
      </c>
      <c r="G16" s="7"/>
      <c r="H16" s="7"/>
    </row>
    <row r="17" spans="3:8" x14ac:dyDescent="0.35">
      <c r="C17" s="2" t="s">
        <v>63</v>
      </c>
      <c r="D17" s="2">
        <v>75</v>
      </c>
      <c r="F17" s="7" t="s">
        <v>58</v>
      </c>
      <c r="G17" s="7"/>
      <c r="H17" s="7"/>
    </row>
    <row r="18" spans="3:8" x14ac:dyDescent="0.35">
      <c r="C18" s="2" t="s">
        <v>64</v>
      </c>
      <c r="D18" s="2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98229-8A1C-4C71-8F65-476763B71B1A}">
  <dimension ref="B6:C9"/>
  <sheetViews>
    <sheetView workbookViewId="0">
      <selection activeCell="D18" sqref="D18"/>
    </sheetView>
  </sheetViews>
  <sheetFormatPr defaultRowHeight="14.5" x14ac:dyDescent="0.35"/>
  <cols>
    <col min="2" max="2" width="17.81640625" customWidth="1"/>
  </cols>
  <sheetData>
    <row r="6" spans="2:3" x14ac:dyDescent="0.35">
      <c r="B6" s="1" t="s">
        <v>6</v>
      </c>
      <c r="C6" s="1" t="s">
        <v>60</v>
      </c>
    </row>
    <row r="7" spans="2:3" x14ac:dyDescent="0.35">
      <c r="B7" s="6" t="s">
        <v>12</v>
      </c>
      <c r="C7" s="6">
        <f>VLOOKUP(Sheet1!B7,'V-33'!$C$9:$D$18,2,0)</f>
        <v>69</v>
      </c>
    </row>
    <row r="8" spans="2:3" x14ac:dyDescent="0.35">
      <c r="B8" s="6" t="s">
        <v>15</v>
      </c>
      <c r="C8" s="6">
        <f>VLOOKUP(Sheet1!B8,'V-33'!$C$9:$D$18,2,0)</f>
        <v>97</v>
      </c>
    </row>
    <row r="9" spans="2:3" x14ac:dyDescent="0.35">
      <c r="B9" s="6" t="s">
        <v>62</v>
      </c>
      <c r="C9" s="6">
        <f>VLOOKUP(Sheet1!B9,'V-33'!$C$9:$D$18,2,0)</f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51D4-B026-4012-8BBC-B5A423E6AB40}">
  <dimension ref="A1:M23"/>
  <sheetViews>
    <sheetView workbookViewId="0">
      <selection activeCell="E5" sqref="E5"/>
    </sheetView>
  </sheetViews>
  <sheetFormatPr defaultRowHeight="14.5" x14ac:dyDescent="0.35"/>
  <cols>
    <col min="3" max="3" width="14.36328125" customWidth="1"/>
    <col min="8" max="8" width="16.453125" customWidth="1"/>
  </cols>
  <sheetData>
    <row r="1" spans="1:13" ht="21" x14ac:dyDescent="0.5">
      <c r="A1" s="18" t="s">
        <v>65</v>
      </c>
      <c r="B1" s="18"/>
      <c r="C1" s="18"/>
    </row>
    <row r="2" spans="1:13" ht="21" x14ac:dyDescent="0.5">
      <c r="A2" s="18" t="s">
        <v>66</v>
      </c>
      <c r="B2" s="18"/>
      <c r="C2" s="18"/>
    </row>
    <row r="3" spans="1:13" ht="21" x14ac:dyDescent="0.5">
      <c r="A3" s="18" t="s">
        <v>67</v>
      </c>
      <c r="B3" s="18"/>
      <c r="C3" s="18"/>
    </row>
    <row r="4" spans="1:13" ht="21" x14ac:dyDescent="0.5">
      <c r="A4" s="18" t="s">
        <v>68</v>
      </c>
      <c r="B4" s="18"/>
      <c r="C4" s="18"/>
    </row>
    <row r="5" spans="1:13" x14ac:dyDescent="0.35">
      <c r="H5" s="16" t="s">
        <v>66</v>
      </c>
      <c r="L5" s="16" t="s">
        <v>67</v>
      </c>
    </row>
    <row r="6" spans="1:13" x14ac:dyDescent="0.35">
      <c r="H6" t="s">
        <v>83</v>
      </c>
      <c r="L6" t="s">
        <v>83</v>
      </c>
    </row>
    <row r="7" spans="1:13" ht="15" thickBot="1" x14ac:dyDescent="0.4">
      <c r="C7" t="s">
        <v>59</v>
      </c>
      <c r="H7" s="1" t="s">
        <v>86</v>
      </c>
      <c r="I7" s="1" t="s">
        <v>84</v>
      </c>
      <c r="L7" s="1" t="s">
        <v>69</v>
      </c>
      <c r="M7" s="1" t="s">
        <v>88</v>
      </c>
    </row>
    <row r="8" spans="1:13" ht="16.5" thickBot="1" x14ac:dyDescent="0.45">
      <c r="C8" s="8" t="s">
        <v>69</v>
      </c>
      <c r="D8" s="8" t="s">
        <v>70</v>
      </c>
      <c r="E8" s="8" t="s">
        <v>71</v>
      </c>
      <c r="F8" s="8" t="s">
        <v>72</v>
      </c>
      <c r="H8" s="15">
        <v>5</v>
      </c>
      <c r="I8" s="15" t="str" cm="1">
        <f t="array" ref="I8">INDEX(C8:C18,H8)</f>
        <v>Simha</v>
      </c>
      <c r="L8" s="15" t="s">
        <v>92</v>
      </c>
      <c r="M8" s="15">
        <f>MATCH(L8,C8:C18,0)</f>
        <v>5</v>
      </c>
    </row>
    <row r="9" spans="1:13" ht="17.5" thickBot="1" x14ac:dyDescent="0.55000000000000004">
      <c r="C9" s="9" t="s">
        <v>73</v>
      </c>
      <c r="D9" s="9">
        <v>87</v>
      </c>
      <c r="E9" s="9">
        <v>36</v>
      </c>
      <c r="F9" s="9">
        <v>56</v>
      </c>
    </row>
    <row r="10" spans="1:13" ht="18" thickTop="1" thickBot="1" x14ac:dyDescent="0.55000000000000004">
      <c r="C10" s="10" t="s">
        <v>74</v>
      </c>
      <c r="D10" s="10">
        <v>65</v>
      </c>
      <c r="E10" s="10">
        <v>47</v>
      </c>
      <c r="F10" s="10">
        <v>78</v>
      </c>
      <c r="H10" s="16" t="s">
        <v>85</v>
      </c>
      <c r="L10" s="16" t="s">
        <v>85</v>
      </c>
      <c r="M10" s="16"/>
    </row>
    <row r="11" spans="1:13" ht="18" thickTop="1" thickBot="1" x14ac:dyDescent="0.55000000000000004">
      <c r="C11" s="10" t="s">
        <v>75</v>
      </c>
      <c r="D11" s="10">
        <v>45</v>
      </c>
      <c r="E11" s="10">
        <v>58</v>
      </c>
      <c r="F11" s="10">
        <v>42</v>
      </c>
      <c r="H11" s="1" t="s">
        <v>87</v>
      </c>
      <c r="I11" s="1" t="s">
        <v>84</v>
      </c>
      <c r="L11" s="1" t="s">
        <v>89</v>
      </c>
      <c r="M11" s="1" t="s">
        <v>90</v>
      </c>
    </row>
    <row r="12" spans="1:13" ht="18" thickTop="1" thickBot="1" x14ac:dyDescent="0.55000000000000004">
      <c r="C12" s="10" t="s">
        <v>76</v>
      </c>
      <c r="D12" s="10">
        <v>80</v>
      </c>
      <c r="E12" s="10">
        <v>90</v>
      </c>
      <c r="F12" s="10">
        <v>85</v>
      </c>
      <c r="H12" s="14">
        <v>3</v>
      </c>
      <c r="I12" s="15" t="str" cm="1">
        <f t="array" ref="I12">INDEX(C8:F8,H12)</f>
        <v>SCIENCE</v>
      </c>
      <c r="L12" s="15" t="s">
        <v>71</v>
      </c>
      <c r="M12" s="15">
        <f>MATCH(L12,C8:F8)</f>
        <v>3</v>
      </c>
    </row>
    <row r="13" spans="1:13" ht="18" thickTop="1" thickBot="1" x14ac:dyDescent="0.55000000000000004">
      <c r="C13" s="10" t="s">
        <v>77</v>
      </c>
      <c r="D13" s="10">
        <v>47</v>
      </c>
      <c r="E13" s="10">
        <v>78</v>
      </c>
      <c r="F13" s="10">
        <v>35</v>
      </c>
    </row>
    <row r="14" spans="1:13" ht="18" thickTop="1" thickBot="1" x14ac:dyDescent="0.55000000000000004">
      <c r="C14" s="10" t="s">
        <v>78</v>
      </c>
      <c r="D14" s="10">
        <v>68</v>
      </c>
      <c r="E14" s="10">
        <v>57</v>
      </c>
      <c r="F14" s="10">
        <v>56</v>
      </c>
      <c r="H14" s="16" t="s">
        <v>66</v>
      </c>
      <c r="L14" s="16" t="s">
        <v>67</v>
      </c>
    </row>
    <row r="15" spans="1:13" ht="18" thickTop="1" thickBot="1" x14ac:dyDescent="0.55000000000000004">
      <c r="C15" s="10" t="s">
        <v>79</v>
      </c>
      <c r="D15" s="10">
        <v>37</v>
      </c>
      <c r="E15" s="10">
        <v>75</v>
      </c>
      <c r="F15" s="10">
        <v>76</v>
      </c>
      <c r="H15" s="1" t="s">
        <v>86</v>
      </c>
      <c r="I15" s="1" t="s">
        <v>87</v>
      </c>
      <c r="J15" s="1" t="s">
        <v>84</v>
      </c>
      <c r="L15" s="1" t="s">
        <v>91</v>
      </c>
      <c r="M15" s="1" t="s">
        <v>88</v>
      </c>
    </row>
    <row r="16" spans="1:13" ht="18" thickTop="1" thickBot="1" x14ac:dyDescent="0.55000000000000004">
      <c r="C16" s="10" t="s">
        <v>80</v>
      </c>
      <c r="D16" s="10">
        <v>58</v>
      </c>
      <c r="E16" s="10">
        <v>54</v>
      </c>
      <c r="F16" s="10">
        <v>43</v>
      </c>
      <c r="H16" s="14">
        <v>5</v>
      </c>
      <c r="I16" s="14">
        <v>3</v>
      </c>
      <c r="J16" s="15" cm="1">
        <f t="array" ref="J16">INDEX(C8:F18,H16,I16)</f>
        <v>90</v>
      </c>
      <c r="L16" s="15" t="s">
        <v>92</v>
      </c>
      <c r="M16" s="15">
        <f>MATCH(L16,C8:C18,0)</f>
        <v>5</v>
      </c>
    </row>
    <row r="17" spans="3:13" ht="18" thickTop="1" thickBot="1" x14ac:dyDescent="0.55000000000000004">
      <c r="C17" s="10" t="s">
        <v>81</v>
      </c>
      <c r="D17" s="10">
        <v>97</v>
      </c>
      <c r="E17" s="10">
        <v>34</v>
      </c>
      <c r="F17" s="10">
        <v>24</v>
      </c>
      <c r="L17" s="1" t="s">
        <v>91</v>
      </c>
      <c r="M17" s="1" t="s">
        <v>90</v>
      </c>
    </row>
    <row r="18" spans="3:13" ht="18" thickTop="1" thickBot="1" x14ac:dyDescent="0.55000000000000004">
      <c r="C18" s="11" t="s">
        <v>82</v>
      </c>
      <c r="D18" s="12">
        <v>46</v>
      </c>
      <c r="E18" s="12">
        <v>56</v>
      </c>
      <c r="F18" s="12">
        <v>56</v>
      </c>
      <c r="L18" s="15" t="s">
        <v>71</v>
      </c>
      <c r="M18" s="15">
        <f>MATCH(L18,C8:F8,)</f>
        <v>3</v>
      </c>
    </row>
    <row r="20" spans="3:13" ht="17" x14ac:dyDescent="0.5">
      <c r="C20" s="17" t="s">
        <v>68</v>
      </c>
      <c r="D20" s="16"/>
      <c r="G20" t="s">
        <v>93</v>
      </c>
    </row>
    <row r="21" spans="3:13" x14ac:dyDescent="0.35">
      <c r="C21" s="13" t="s">
        <v>69</v>
      </c>
      <c r="D21" s="1" t="s">
        <v>89</v>
      </c>
      <c r="E21" s="1" t="s">
        <v>60</v>
      </c>
      <c r="G21" t="s">
        <v>94</v>
      </c>
    </row>
    <row r="22" spans="3:13" ht="17" x14ac:dyDescent="0.5">
      <c r="C22" s="14" t="s">
        <v>92</v>
      </c>
      <c r="D22" s="15" t="s">
        <v>71</v>
      </c>
      <c r="E22" s="15">
        <f>INDEX(C8:F18,MATCH(C22,C8:C18,0),MATCH(D22,C8:F8,0))</f>
        <v>90</v>
      </c>
      <c r="G22" t="s">
        <v>95</v>
      </c>
    </row>
    <row r="23" spans="3:13" x14ac:dyDescent="0.35">
      <c r="G23" t="s">
        <v>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5E7BF-822C-422D-AD04-5D1A0B2A333C}">
  <dimension ref="A1:M27"/>
  <sheetViews>
    <sheetView topLeftCell="D7" workbookViewId="0">
      <selection activeCell="D21" sqref="D21"/>
    </sheetView>
  </sheetViews>
  <sheetFormatPr defaultRowHeight="14.5" x14ac:dyDescent="0.35"/>
  <cols>
    <col min="3" max="3" width="42.08984375" customWidth="1"/>
    <col min="4" max="4" width="46.54296875" customWidth="1"/>
    <col min="5" max="5" width="14.7265625" customWidth="1"/>
    <col min="11" max="11" width="10.81640625" customWidth="1"/>
  </cols>
  <sheetData>
    <row r="1" spans="1:13" ht="23" x14ac:dyDescent="0.55000000000000004">
      <c r="A1" s="19" t="s">
        <v>97</v>
      </c>
      <c r="B1" s="19"/>
      <c r="C1" s="19"/>
      <c r="D1" s="20"/>
      <c r="E1" s="20"/>
    </row>
    <row r="2" spans="1:13" ht="21" x14ac:dyDescent="0.5">
      <c r="A2" s="18" t="s">
        <v>98</v>
      </c>
      <c r="B2" s="18"/>
      <c r="C2" s="18"/>
    </row>
    <row r="3" spans="1:13" ht="21" x14ac:dyDescent="0.5">
      <c r="A3" s="18" t="s">
        <v>99</v>
      </c>
      <c r="B3" s="18"/>
      <c r="C3" s="18"/>
    </row>
    <row r="5" spans="1:13" ht="15" thickBot="1" x14ac:dyDescent="0.4"/>
    <row r="6" spans="1:13" ht="16.5" thickBot="1" x14ac:dyDescent="0.45">
      <c r="D6" s="21" t="s">
        <v>100</v>
      </c>
      <c r="E6" s="8" t="s">
        <v>69</v>
      </c>
      <c r="F6" s="8" t="s">
        <v>70</v>
      </c>
      <c r="G6" s="8" t="s">
        <v>71</v>
      </c>
      <c r="H6" s="8" t="s">
        <v>72</v>
      </c>
      <c r="J6" s="27" t="s">
        <v>100</v>
      </c>
      <c r="K6" s="27" t="s">
        <v>69</v>
      </c>
      <c r="L6" s="27" t="s">
        <v>71</v>
      </c>
      <c r="M6" s="27" t="s">
        <v>71</v>
      </c>
    </row>
    <row r="7" spans="1:13" ht="17.5" thickBot="1" x14ac:dyDescent="0.55000000000000004">
      <c r="D7" s="22">
        <v>1</v>
      </c>
      <c r="E7" s="9" t="s">
        <v>73</v>
      </c>
      <c r="F7" s="9">
        <v>87</v>
      </c>
      <c r="G7" s="9">
        <v>36</v>
      </c>
      <c r="H7" s="9">
        <v>56</v>
      </c>
      <c r="J7" s="7">
        <f>INDEX(D6:H16,MATCH(K7,E6:E16,0),MATCH(D6,D6:H6,0))</f>
        <v>2</v>
      </c>
      <c r="K7" s="7" t="s">
        <v>101</v>
      </c>
      <c r="L7" s="7">
        <f>VLOOKUP(K7,$E$7:$H$16,3,0)</f>
        <v>47</v>
      </c>
      <c r="M7" s="7">
        <f>INDEX($D$6:$H$16,MATCH(K7,$E$6:$E$16,0),MATCH($M$6,$D$6:$H$6,0))</f>
        <v>47</v>
      </c>
    </row>
    <row r="8" spans="1:13" ht="18" thickTop="1" thickBot="1" x14ac:dyDescent="0.55000000000000004">
      <c r="D8" s="23">
        <v>2</v>
      </c>
      <c r="E8" s="26" t="s">
        <v>74</v>
      </c>
      <c r="F8" s="10">
        <v>65</v>
      </c>
      <c r="G8" s="10">
        <v>47</v>
      </c>
      <c r="H8" s="10">
        <v>78</v>
      </c>
      <c r="J8" s="7">
        <f t="shared" ref="J8:J10" si="0">INDEX(D7:H17,MATCH(K8,E7:E17,0),MATCH(D7,D7:H7,0))</f>
        <v>5</v>
      </c>
      <c r="K8" s="7" t="s">
        <v>102</v>
      </c>
      <c r="L8" s="7">
        <f t="shared" ref="L8:L10" si="1">VLOOKUP(K8,$E$7:$H$16,3,0)</f>
        <v>78</v>
      </c>
      <c r="M8" s="7">
        <f t="shared" ref="M8:M10" si="2">INDEX($D$6:$H$16,MATCH(K8,$E$6:$E$16,0),MATCH($M$6,$D$6:$H$6,0))</f>
        <v>78</v>
      </c>
    </row>
    <row r="9" spans="1:13" ht="18" thickTop="1" thickBot="1" x14ac:dyDescent="0.55000000000000004">
      <c r="D9" s="23">
        <v>3</v>
      </c>
      <c r="E9" s="10" t="s">
        <v>75</v>
      </c>
      <c r="F9" s="10">
        <v>45</v>
      </c>
      <c r="G9" s="10">
        <v>58</v>
      </c>
      <c r="H9" s="10">
        <v>42</v>
      </c>
      <c r="J9" s="7">
        <f t="shared" si="0"/>
        <v>8</v>
      </c>
      <c r="K9" s="7" t="s">
        <v>103</v>
      </c>
      <c r="L9" s="7">
        <f t="shared" si="1"/>
        <v>54</v>
      </c>
      <c r="M9" s="7">
        <f t="shared" si="2"/>
        <v>54</v>
      </c>
    </row>
    <row r="10" spans="1:13" ht="18" thickTop="1" thickBot="1" x14ac:dyDescent="0.55000000000000004">
      <c r="D10" s="23">
        <v>4</v>
      </c>
      <c r="E10" s="10" t="s">
        <v>76</v>
      </c>
      <c r="F10" s="10">
        <v>36</v>
      </c>
      <c r="G10" s="10">
        <v>69</v>
      </c>
      <c r="H10" s="10">
        <v>56</v>
      </c>
      <c r="J10" s="7">
        <f t="shared" si="0"/>
        <v>9</v>
      </c>
      <c r="K10" s="7" t="s">
        <v>104</v>
      </c>
      <c r="L10" s="7">
        <f t="shared" si="1"/>
        <v>34</v>
      </c>
      <c r="M10" s="7">
        <f t="shared" si="2"/>
        <v>34</v>
      </c>
    </row>
    <row r="11" spans="1:13" ht="18" thickTop="1" thickBot="1" x14ac:dyDescent="0.55000000000000004">
      <c r="D11" s="23">
        <v>5</v>
      </c>
      <c r="E11" s="26" t="s">
        <v>77</v>
      </c>
      <c r="F11" s="10">
        <v>47</v>
      </c>
      <c r="G11" s="10">
        <v>78</v>
      </c>
      <c r="H11" s="10">
        <v>35</v>
      </c>
    </row>
    <row r="12" spans="1:13" ht="18" thickTop="1" thickBot="1" x14ac:dyDescent="0.55000000000000004">
      <c r="D12" s="23">
        <v>6</v>
      </c>
      <c r="E12" s="10" t="s">
        <v>78</v>
      </c>
      <c r="F12" s="10">
        <v>68</v>
      </c>
      <c r="G12" s="10">
        <v>57</v>
      </c>
      <c r="H12" s="10">
        <v>56</v>
      </c>
    </row>
    <row r="13" spans="1:13" ht="18" thickTop="1" thickBot="1" x14ac:dyDescent="0.55000000000000004">
      <c r="D13" s="23">
        <v>7</v>
      </c>
      <c r="E13" s="10" t="s">
        <v>79</v>
      </c>
      <c r="F13" s="10">
        <v>37</v>
      </c>
      <c r="G13" s="10">
        <v>75</v>
      </c>
      <c r="H13" s="10">
        <v>76</v>
      </c>
    </row>
    <row r="14" spans="1:13" ht="18" thickTop="1" thickBot="1" x14ac:dyDescent="0.55000000000000004">
      <c r="D14" s="23">
        <v>8</v>
      </c>
      <c r="E14" s="26" t="s">
        <v>80</v>
      </c>
      <c r="F14" s="10">
        <v>58</v>
      </c>
      <c r="G14" s="10">
        <v>54</v>
      </c>
      <c r="H14" s="10">
        <v>43</v>
      </c>
    </row>
    <row r="15" spans="1:13" ht="18" thickTop="1" thickBot="1" x14ac:dyDescent="0.55000000000000004">
      <c r="D15" s="24">
        <v>9</v>
      </c>
      <c r="E15" s="26" t="s">
        <v>81</v>
      </c>
      <c r="F15" s="10">
        <v>97</v>
      </c>
      <c r="G15" s="10">
        <v>34</v>
      </c>
      <c r="H15" s="10">
        <v>24</v>
      </c>
    </row>
    <row r="16" spans="1:13" ht="18" thickTop="1" thickBot="1" x14ac:dyDescent="0.55000000000000004">
      <c r="D16" s="25">
        <v>10</v>
      </c>
      <c r="E16" s="11" t="s">
        <v>82</v>
      </c>
      <c r="F16" s="12">
        <v>46</v>
      </c>
      <c r="G16" s="12">
        <v>56</v>
      </c>
      <c r="H16" s="12">
        <v>56</v>
      </c>
    </row>
    <row r="19" spans="2:4" ht="16" x14ac:dyDescent="0.4">
      <c r="B19" s="30" t="s">
        <v>105</v>
      </c>
      <c r="C19" s="30" t="s">
        <v>31</v>
      </c>
      <c r="D19" s="30" t="s">
        <v>68</v>
      </c>
    </row>
    <row r="20" spans="2:4" x14ac:dyDescent="0.35">
      <c r="B20" s="28">
        <v>1</v>
      </c>
      <c r="C20" s="28" t="s">
        <v>106</v>
      </c>
      <c r="D20" s="28" t="s">
        <v>114</v>
      </c>
    </row>
    <row r="21" spans="2:4" ht="29" x14ac:dyDescent="0.35">
      <c r="B21" s="28">
        <v>2</v>
      </c>
      <c r="C21" s="29" t="s">
        <v>107</v>
      </c>
      <c r="D21" s="29" t="s">
        <v>115</v>
      </c>
    </row>
    <row r="22" spans="2:4" ht="29" x14ac:dyDescent="0.35">
      <c r="B22" s="28">
        <v>3</v>
      </c>
      <c r="C22" s="29" t="s">
        <v>108</v>
      </c>
      <c r="D22" s="29" t="s">
        <v>116</v>
      </c>
    </row>
    <row r="23" spans="2:4" x14ac:dyDescent="0.35">
      <c r="B23" s="28">
        <v>4</v>
      </c>
      <c r="C23" s="28" t="s">
        <v>109</v>
      </c>
      <c r="D23" s="28" t="s">
        <v>117</v>
      </c>
    </row>
    <row r="24" spans="2:4" ht="29" x14ac:dyDescent="0.35">
      <c r="B24" s="28">
        <v>5</v>
      </c>
      <c r="C24" s="29" t="s">
        <v>110</v>
      </c>
      <c r="D24" s="29" t="s">
        <v>118</v>
      </c>
    </row>
    <row r="25" spans="2:4" ht="43.5" x14ac:dyDescent="0.35">
      <c r="B25" s="28">
        <v>6</v>
      </c>
      <c r="C25" s="29" t="s">
        <v>111</v>
      </c>
      <c r="D25" s="29" t="s">
        <v>119</v>
      </c>
    </row>
    <row r="26" spans="2:4" ht="29" x14ac:dyDescent="0.35">
      <c r="B26" s="28">
        <v>7</v>
      </c>
      <c r="C26" s="29" t="s">
        <v>112</v>
      </c>
      <c r="D26" s="29" t="s">
        <v>120</v>
      </c>
    </row>
    <row r="27" spans="2:4" ht="29" x14ac:dyDescent="0.35">
      <c r="B27" s="28">
        <v>8</v>
      </c>
      <c r="C27" s="29" t="s">
        <v>113</v>
      </c>
      <c r="D27" s="29" t="s">
        <v>121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A7EF-51D7-4064-8AC8-B5C7523CA169}">
  <dimension ref="A1:J13"/>
  <sheetViews>
    <sheetView workbookViewId="0">
      <selection activeCell="J4" sqref="J4:J13"/>
    </sheetView>
  </sheetViews>
  <sheetFormatPr defaultRowHeight="14.5" x14ac:dyDescent="0.35"/>
  <cols>
    <col min="3" max="3" width="15.7265625" customWidth="1"/>
    <col min="9" max="9" width="14.26953125" customWidth="1"/>
  </cols>
  <sheetData>
    <row r="1" spans="1:10" x14ac:dyDescent="0.35">
      <c r="A1" t="s">
        <v>122</v>
      </c>
    </row>
    <row r="3" spans="1:10" x14ac:dyDescent="0.35">
      <c r="B3" s="31" t="s">
        <v>123</v>
      </c>
      <c r="C3" s="31" t="s">
        <v>124</v>
      </c>
      <c r="D3" s="31" t="s">
        <v>125</v>
      </c>
      <c r="E3" s="31" t="s">
        <v>126</v>
      </c>
      <c r="G3" s="31" t="s">
        <v>126</v>
      </c>
      <c r="H3" s="34" t="s">
        <v>123</v>
      </c>
      <c r="I3" s="31" t="s">
        <v>124</v>
      </c>
      <c r="J3" s="31" t="s">
        <v>125</v>
      </c>
    </row>
    <row r="4" spans="1:10" x14ac:dyDescent="0.35">
      <c r="B4" s="32">
        <v>1</v>
      </c>
      <c r="C4" s="33" t="s">
        <v>127</v>
      </c>
      <c r="D4" s="32">
        <v>960</v>
      </c>
      <c r="E4" s="32">
        <v>4</v>
      </c>
      <c r="G4" s="32">
        <v>1</v>
      </c>
      <c r="H4" s="32">
        <f>VLOOKUP(G4,CHOOSE({1,2},$E$4:$E$13,$B$4:$B$13),2,0)</f>
        <v>7</v>
      </c>
      <c r="I4" s="32" t="str">
        <f>VLOOKUP(G4,CHOOSE({1,2,3,4},$E$4:$E$13,$B$4:$B$13,$C$4:$C$13,$D$4:$D$13,),3,0)</f>
        <v>Hemanth</v>
      </c>
      <c r="J4" s="32">
        <f>VLOOKUP(G4,CHOOSE({1,2,3,4},$E$4:$E$13,$B$4:$B$13,$C$4:$C$13,$D$4:$D$13,),4,0)</f>
        <v>990</v>
      </c>
    </row>
    <row r="5" spans="1:10" x14ac:dyDescent="0.35">
      <c r="B5" s="32">
        <v>2</v>
      </c>
      <c r="C5" s="33" t="s">
        <v>128</v>
      </c>
      <c r="D5" s="32">
        <v>950</v>
      </c>
      <c r="E5" s="32">
        <v>5</v>
      </c>
      <c r="G5" s="32">
        <v>2</v>
      </c>
      <c r="H5" s="32">
        <f>VLOOKUP(G5,CHOOSE({1,2},$E$4:$E$13,$B$4:$B$13),2,0)</f>
        <v>6</v>
      </c>
      <c r="I5" s="32" t="str">
        <f>VLOOKUP(G5,CHOOSE({1,2,3,4},$E$4:$E$13,$B$4:$B$13,$C$4:$C$13,$D$4:$D$13,),3,0)</f>
        <v>Ashis yadav</v>
      </c>
      <c r="J5" s="32">
        <f>VLOOKUP(G5,CHOOSE({1,2,3,4},$E$4:$E$13,$B$4:$B$13,$C$4:$C$13,$D$4:$D$13,),4,0)</f>
        <v>980</v>
      </c>
    </row>
    <row r="6" spans="1:10" x14ac:dyDescent="0.35">
      <c r="B6" s="32">
        <v>3</v>
      </c>
      <c r="C6" s="33" t="s">
        <v>129</v>
      </c>
      <c r="D6" s="32">
        <v>920</v>
      </c>
      <c r="E6" s="32">
        <v>8</v>
      </c>
      <c r="G6" s="32">
        <v>3</v>
      </c>
      <c r="H6" s="32">
        <f>VLOOKUP(G6,CHOOSE({1,2},$E$4:$E$13,$B$4:$B$13),2,0)</f>
        <v>5</v>
      </c>
      <c r="I6" s="32" t="str">
        <f>VLOOKUP(G6,CHOOSE({1,2,3,4},$E$4:$E$13,$B$4:$B$13,$C$4:$C$13,$D$4:$D$13,),3,0)</f>
        <v>Fatima</v>
      </c>
      <c r="J6" s="32">
        <f>VLOOKUP(G6,CHOOSE({1,2,3,4},$E$4:$E$13,$B$4:$B$13,$C$4:$C$13,$D$4:$D$13,),4,0)</f>
        <v>970</v>
      </c>
    </row>
    <row r="7" spans="1:10" x14ac:dyDescent="0.35">
      <c r="B7" s="32">
        <v>4</v>
      </c>
      <c r="C7" s="33" t="s">
        <v>130</v>
      </c>
      <c r="D7" s="32">
        <v>910</v>
      </c>
      <c r="E7" s="32">
        <v>9</v>
      </c>
      <c r="G7" s="32">
        <v>4</v>
      </c>
      <c r="H7" s="32">
        <f>VLOOKUP(G7,CHOOSE({1,2},$E$4:$E$13,$B$4:$B$13),2,0)</f>
        <v>1</v>
      </c>
      <c r="I7" s="32" t="str">
        <f>VLOOKUP(G7,CHOOSE({1,2,3,4},$E$4:$E$13,$B$4:$B$13,$C$4:$C$13,$D$4:$D$13,),3,0)</f>
        <v>Bhavani</v>
      </c>
      <c r="J7" s="32">
        <f>VLOOKUP(G7,CHOOSE({1,2,3,4},$E$4:$E$13,$B$4:$B$13,$C$4:$C$13,$D$4:$D$13,),4,0)</f>
        <v>960</v>
      </c>
    </row>
    <row r="8" spans="1:10" x14ac:dyDescent="0.35">
      <c r="B8" s="32">
        <v>5</v>
      </c>
      <c r="C8" s="33" t="s">
        <v>131</v>
      </c>
      <c r="D8" s="32">
        <v>970</v>
      </c>
      <c r="E8" s="32">
        <v>3</v>
      </c>
      <c r="G8" s="32">
        <v>5</v>
      </c>
      <c r="H8" s="32">
        <f>VLOOKUP(G8,CHOOSE({1,2},$E$4:$E$13,$B$4:$B$13),2,0)</f>
        <v>2</v>
      </c>
      <c r="I8" s="32" t="str">
        <f>VLOOKUP(G8,CHOOSE({1,2,3,4},$E$4:$E$13,$B$4:$B$13,$C$4:$C$13,$D$4:$D$13,),3,0)</f>
        <v>Sowmya</v>
      </c>
      <c r="J8" s="32">
        <f>VLOOKUP(G8,CHOOSE({1,2,3,4},$E$4:$E$13,$B$4:$B$13,$C$4:$C$13,$D$4:$D$13,),4,0)</f>
        <v>950</v>
      </c>
    </row>
    <row r="9" spans="1:10" x14ac:dyDescent="0.35">
      <c r="B9" s="32">
        <v>6</v>
      </c>
      <c r="C9" s="33" t="s">
        <v>132</v>
      </c>
      <c r="D9" s="32">
        <v>980</v>
      </c>
      <c r="E9" s="32">
        <v>2</v>
      </c>
      <c r="G9" s="32">
        <v>6</v>
      </c>
      <c r="H9" s="32">
        <f>VLOOKUP(G9,CHOOSE({1,2},$E$4:$E$13,$B$4:$B$13),2,0)</f>
        <v>9</v>
      </c>
      <c r="I9" s="32" t="str">
        <f>VLOOKUP(G9,CHOOSE({1,2,3,4},$E$4:$E$13,$B$4:$B$13,$C$4:$C$13,$D$4:$D$13,),3,0)</f>
        <v>Raviteja</v>
      </c>
      <c r="J9" s="32">
        <f>VLOOKUP(G9,CHOOSE({1,2,3,4},$E$4:$E$13,$B$4:$B$13,$C$4:$C$13,$D$4:$D$13,),4,0)</f>
        <v>940</v>
      </c>
    </row>
    <row r="10" spans="1:10" x14ac:dyDescent="0.35">
      <c r="B10" s="32">
        <v>7</v>
      </c>
      <c r="C10" s="33" t="s">
        <v>133</v>
      </c>
      <c r="D10" s="32">
        <v>990</v>
      </c>
      <c r="E10" s="32">
        <v>1</v>
      </c>
      <c r="G10" s="32">
        <v>7</v>
      </c>
      <c r="H10" s="32">
        <f>VLOOKUP(G10,CHOOSE({1,2},$E$4:$E$13,$B$4:$B$13),2,0)</f>
        <v>8</v>
      </c>
      <c r="I10" s="32" t="str">
        <f>VLOOKUP(G10,CHOOSE({1,2,3,4},$E$4:$E$13,$B$4:$B$13,$C$4:$C$13,$D$4:$D$13,),3,0)</f>
        <v>Kareem</v>
      </c>
      <c r="J10" s="32">
        <f>VLOOKUP(G10,CHOOSE({1,2,3,4},$E$4:$E$13,$B$4:$B$13,$C$4:$C$13,$D$4:$D$13,),4,0)</f>
        <v>930</v>
      </c>
    </row>
    <row r="11" spans="1:10" x14ac:dyDescent="0.35">
      <c r="B11" s="32">
        <v>8</v>
      </c>
      <c r="C11" s="33" t="s">
        <v>82</v>
      </c>
      <c r="D11" s="32">
        <v>930</v>
      </c>
      <c r="E11" s="32">
        <v>7</v>
      </c>
      <c r="G11" s="32">
        <v>8</v>
      </c>
      <c r="H11" s="32">
        <f>VLOOKUP(G11,CHOOSE({1,2},$E$4:$E$13,$B$4:$B$13),2,0)</f>
        <v>3</v>
      </c>
      <c r="I11" s="32" t="str">
        <f>VLOOKUP(G11,CHOOSE({1,2,3,4},$E$4:$E$13,$B$4:$B$13,$C$4:$C$13,$D$4:$D$13,),3,0)</f>
        <v>Mishra</v>
      </c>
      <c r="J11" s="32">
        <f>VLOOKUP(G11,CHOOSE({1,2,3,4},$E$4:$E$13,$B$4:$B$13,$C$4:$C$13,$D$4:$D$13,),4,0)</f>
        <v>920</v>
      </c>
    </row>
    <row r="12" spans="1:10" x14ac:dyDescent="0.35">
      <c r="B12" s="32">
        <v>9</v>
      </c>
      <c r="C12" s="33" t="s">
        <v>73</v>
      </c>
      <c r="D12" s="32">
        <v>940</v>
      </c>
      <c r="E12" s="32">
        <v>6</v>
      </c>
      <c r="G12" s="32">
        <v>9</v>
      </c>
      <c r="H12" s="32">
        <f>VLOOKUP(G12,CHOOSE({1,2},$E$4:$E$13,$B$4:$B$13),2,0)</f>
        <v>4</v>
      </c>
      <c r="I12" s="32" t="str">
        <f>VLOOKUP(G12,CHOOSE({1,2,3,4},$E$4:$E$13,$B$4:$B$13,$C$4:$C$13,$D$4:$D$13,),3,0)</f>
        <v>Arbaz Hussian</v>
      </c>
      <c r="J12" s="32">
        <f>VLOOKUP(G12,CHOOSE({1,2,3,4},$E$4:$E$13,$B$4:$B$13,$C$4:$C$13,$D$4:$D$13,),4,0)</f>
        <v>910</v>
      </c>
    </row>
    <row r="13" spans="1:10" x14ac:dyDescent="0.35">
      <c r="B13" s="32">
        <v>10</v>
      </c>
      <c r="C13" s="33" t="s">
        <v>74</v>
      </c>
      <c r="D13" s="32">
        <v>900</v>
      </c>
      <c r="E13" s="32">
        <v>10</v>
      </c>
      <c r="G13" s="32">
        <v>10</v>
      </c>
      <c r="H13" s="32">
        <f>VLOOKUP(G13,CHOOSE({1,2},$E$4:$E$13,$B$4:$B$13),2,0)</f>
        <v>10</v>
      </c>
      <c r="I13" s="32" t="str">
        <f>VLOOKUP(G13,CHOOSE({1,2,3,4},$E$4:$E$13,$B$4:$B$13,$C$4:$C$13,$D$4:$D$13,),3,0)</f>
        <v>Hudha</v>
      </c>
      <c r="J13" s="32">
        <f>VLOOKUP(G13,CHOOSE({1,2,3,4},$E$4:$E$13,$B$4:$B$13,$C$4:$C$13,$D$4:$D$13,),4,0)</f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F1354-258A-4286-802E-64AF5E1571D9}">
  <dimension ref="A1:M17"/>
  <sheetViews>
    <sheetView topLeftCell="A7" workbookViewId="0">
      <selection activeCell="D7" sqref="D7:D17"/>
    </sheetView>
  </sheetViews>
  <sheetFormatPr defaultRowHeight="14.5" x14ac:dyDescent="0.35"/>
  <cols>
    <col min="4" max="4" width="15.81640625" customWidth="1"/>
    <col min="9" max="9" width="11" customWidth="1"/>
    <col min="10" max="10" width="13.36328125" customWidth="1"/>
  </cols>
  <sheetData>
    <row r="1" spans="1:13" x14ac:dyDescent="0.35">
      <c r="A1" t="s">
        <v>134</v>
      </c>
    </row>
    <row r="2" spans="1:13" x14ac:dyDescent="0.35">
      <c r="A2" t="s">
        <v>135</v>
      </c>
    </row>
    <row r="3" spans="1:13" x14ac:dyDescent="0.35">
      <c r="A3" t="s">
        <v>136</v>
      </c>
    </row>
    <row r="4" spans="1:13" x14ac:dyDescent="0.35">
      <c r="A4" t="s">
        <v>137</v>
      </c>
    </row>
    <row r="6" spans="1:13" ht="15" thickBot="1" x14ac:dyDescent="0.4">
      <c r="C6" t="s">
        <v>59</v>
      </c>
      <c r="I6" t="s">
        <v>138</v>
      </c>
    </row>
    <row r="7" spans="1:13" ht="16.5" thickBot="1" x14ac:dyDescent="0.45">
      <c r="C7" s="21" t="s">
        <v>100</v>
      </c>
      <c r="D7" s="8" t="s">
        <v>69</v>
      </c>
      <c r="E7" s="8" t="s">
        <v>70</v>
      </c>
      <c r="F7" s="8" t="s">
        <v>71</v>
      </c>
      <c r="G7" s="8" t="s">
        <v>72</v>
      </c>
      <c r="I7" s="38" t="s">
        <v>100</v>
      </c>
      <c r="J7" s="38" t="s">
        <v>69</v>
      </c>
      <c r="K7" s="38" t="s">
        <v>70</v>
      </c>
      <c r="L7" s="38" t="s">
        <v>71</v>
      </c>
      <c r="M7" s="38" t="s">
        <v>72</v>
      </c>
    </row>
    <row r="8" spans="1:13" ht="17.5" thickBot="1" x14ac:dyDescent="0.55000000000000004">
      <c r="C8" s="22">
        <v>1</v>
      </c>
      <c r="D8" s="9" t="s">
        <v>73</v>
      </c>
      <c r="E8" s="9">
        <v>87</v>
      </c>
      <c r="F8" s="9">
        <v>36</v>
      </c>
      <c r="G8" s="9">
        <v>56</v>
      </c>
      <c r="I8" s="39">
        <v>1</v>
      </c>
      <c r="J8" s="39" t="str">
        <f>VLOOKUP($I$8,$C$8:$G$17,COLUMNS($C$8:D17),0)</f>
        <v>Raviteja</v>
      </c>
      <c r="K8" s="39">
        <f>VLOOKUP($I$8,$C$8:$G$17,COLUMNS($C$8:E17),0)</f>
        <v>87</v>
      </c>
      <c r="L8" s="39">
        <f>VLOOKUP($I$8,$C$8:$G$17,COLUMNS($C$8:F17),0)</f>
        <v>36</v>
      </c>
      <c r="M8" s="39">
        <f>VLOOKUP($I$8,$C$8:$G$17,COLUMNS($C$8:G17),0)</f>
        <v>56</v>
      </c>
    </row>
    <row r="9" spans="1:13" ht="18" thickTop="1" thickBot="1" x14ac:dyDescent="0.55000000000000004">
      <c r="C9" s="23">
        <v>2</v>
      </c>
      <c r="D9" s="37" t="s">
        <v>74</v>
      </c>
      <c r="E9" s="10">
        <v>65</v>
      </c>
      <c r="F9" s="10">
        <v>47</v>
      </c>
      <c r="G9" s="10">
        <v>78</v>
      </c>
      <c r="I9" s="39">
        <v>3</v>
      </c>
      <c r="J9" s="39" t="str">
        <f>VLOOKUP($I$9,$C$8:$G$17,COLUMNS($C$8:D17),0)</f>
        <v>Hema</v>
      </c>
      <c r="K9" s="39">
        <f>VLOOKUP($I$9,$C$8:$G$17,COLUMNS($C$8:E17),0)</f>
        <v>45</v>
      </c>
      <c r="L9" s="39">
        <f>VLOOKUP($I$9,$C$8:$G$17,COLUMNS($C$8:F17),0)</f>
        <v>58</v>
      </c>
      <c r="M9" s="39">
        <f>VLOOKUP($I$9,$C$8:$G$17,COLUMNS($C$8:G17),0)</f>
        <v>42</v>
      </c>
    </row>
    <row r="10" spans="1:13" ht="18" thickTop="1" thickBot="1" x14ac:dyDescent="0.55000000000000004">
      <c r="C10" s="23">
        <v>3</v>
      </c>
      <c r="D10" s="10" t="s">
        <v>75</v>
      </c>
      <c r="E10" s="10">
        <v>45</v>
      </c>
      <c r="F10" s="10">
        <v>58</v>
      </c>
      <c r="G10" s="10">
        <v>42</v>
      </c>
      <c r="I10" s="39">
        <v>5</v>
      </c>
      <c r="J10" s="39" t="str">
        <f>VLOOKUP($I$10,$C$8:$G$17,COLUMNS($C$9:D18),0)</f>
        <v>Khushiraa</v>
      </c>
      <c r="K10" s="39">
        <f>VLOOKUP($I$10,$C$8:$G$17,COLUMNS($C$9:E18),0)</f>
        <v>47</v>
      </c>
      <c r="L10" s="39">
        <f>VLOOKUP($I$10,$C$8:$G$17,COLUMNS($C$9:F18),0)</f>
        <v>78</v>
      </c>
      <c r="M10" s="39">
        <f>VLOOKUP($I$10,$C$8:$G$17,COLUMNS($C$9:G18),0)</f>
        <v>35</v>
      </c>
    </row>
    <row r="11" spans="1:13" ht="18" thickTop="1" thickBot="1" x14ac:dyDescent="0.55000000000000004">
      <c r="C11" s="23">
        <v>4</v>
      </c>
      <c r="D11" s="10" t="s">
        <v>76</v>
      </c>
      <c r="E11" s="10">
        <v>36</v>
      </c>
      <c r="F11" s="10">
        <v>69</v>
      </c>
      <c r="G11" s="10">
        <v>56</v>
      </c>
    </row>
    <row r="12" spans="1:13" ht="18" thickTop="1" thickBot="1" x14ac:dyDescent="0.55000000000000004">
      <c r="C12" s="23">
        <v>5</v>
      </c>
      <c r="D12" s="37" t="s">
        <v>77</v>
      </c>
      <c r="E12" s="10">
        <v>47</v>
      </c>
      <c r="F12" s="10">
        <v>78</v>
      </c>
      <c r="G12" s="10">
        <v>35</v>
      </c>
    </row>
    <row r="13" spans="1:13" ht="18" thickTop="1" thickBot="1" x14ac:dyDescent="0.55000000000000004">
      <c r="C13" s="23">
        <v>6</v>
      </c>
      <c r="D13" s="10" t="s">
        <v>78</v>
      </c>
      <c r="E13" s="10">
        <v>68</v>
      </c>
      <c r="F13" s="10">
        <v>57</v>
      </c>
      <c r="G13" s="10">
        <v>56</v>
      </c>
      <c r="I13" t="s">
        <v>139</v>
      </c>
    </row>
    <row r="14" spans="1:13" ht="18" thickTop="1" thickBot="1" x14ac:dyDescent="0.55000000000000004">
      <c r="C14" s="23">
        <v>7</v>
      </c>
      <c r="D14" s="10" t="s">
        <v>79</v>
      </c>
      <c r="E14" s="10">
        <v>37</v>
      </c>
      <c r="F14" s="10">
        <v>75</v>
      </c>
      <c r="G14" s="10">
        <v>76</v>
      </c>
      <c r="I14" s="38" t="s">
        <v>100</v>
      </c>
      <c r="J14" s="38" t="s">
        <v>69</v>
      </c>
      <c r="K14" s="38" t="s">
        <v>70</v>
      </c>
      <c r="L14" s="38" t="s">
        <v>71</v>
      </c>
      <c r="M14" s="38" t="s">
        <v>72</v>
      </c>
    </row>
    <row r="15" spans="1:13" ht="18" thickTop="1" thickBot="1" x14ac:dyDescent="0.55000000000000004">
      <c r="C15" s="23">
        <v>8</v>
      </c>
      <c r="D15" s="37" t="s">
        <v>80</v>
      </c>
      <c r="E15" s="10">
        <v>58</v>
      </c>
      <c r="F15" s="10">
        <v>54</v>
      </c>
      <c r="G15" s="10">
        <v>43</v>
      </c>
      <c r="I15" s="39">
        <v>1</v>
      </c>
      <c r="J15" s="39" t="str">
        <f>VLOOKUP($I15,$C$8:$G$17,MATCH(J$14,$C$7:$G$7,0),0)</f>
        <v>Raviteja</v>
      </c>
      <c r="K15" s="39">
        <f t="shared" ref="K15:M15" si="0">VLOOKUP($I15,$C$8:$G$17,MATCH(K$14,$C$7:$G$7,0),0)</f>
        <v>87</v>
      </c>
      <c r="L15" s="39">
        <f t="shared" si="0"/>
        <v>36</v>
      </c>
      <c r="M15" s="39">
        <f t="shared" si="0"/>
        <v>56</v>
      </c>
    </row>
    <row r="16" spans="1:13" ht="18" thickTop="1" thickBot="1" x14ac:dyDescent="0.55000000000000004">
      <c r="C16" s="24">
        <v>9</v>
      </c>
      <c r="D16" s="37" t="s">
        <v>81</v>
      </c>
      <c r="E16" s="10">
        <v>97</v>
      </c>
      <c r="F16" s="10">
        <v>34</v>
      </c>
      <c r="G16" s="10">
        <v>24</v>
      </c>
      <c r="I16" s="39">
        <v>3</v>
      </c>
      <c r="J16" s="39" t="str">
        <f t="shared" ref="J16:M17" si="1">VLOOKUP($I16,$C$8:$G$17,MATCH(J$14,$C$7:$G$7,0),0)</f>
        <v>Hema</v>
      </c>
      <c r="K16" s="39">
        <f t="shared" si="1"/>
        <v>45</v>
      </c>
      <c r="L16" s="39">
        <f t="shared" si="1"/>
        <v>58</v>
      </c>
      <c r="M16" s="39">
        <f t="shared" si="1"/>
        <v>42</v>
      </c>
    </row>
    <row r="17" spans="3:13" ht="18" thickTop="1" thickBot="1" x14ac:dyDescent="0.55000000000000004">
      <c r="C17" s="25">
        <v>10</v>
      </c>
      <c r="D17" s="11" t="s">
        <v>82</v>
      </c>
      <c r="E17" s="12">
        <v>46</v>
      </c>
      <c r="F17" s="12">
        <v>56</v>
      </c>
      <c r="G17" s="12">
        <v>56</v>
      </c>
      <c r="I17" s="39">
        <v>5</v>
      </c>
      <c r="J17" s="39" t="str">
        <f t="shared" si="1"/>
        <v>Khushiraa</v>
      </c>
      <c r="K17" s="39">
        <f t="shared" si="1"/>
        <v>47</v>
      </c>
      <c r="L17" s="39">
        <f t="shared" si="1"/>
        <v>78</v>
      </c>
      <c r="M17" s="39">
        <f t="shared" si="1"/>
        <v>35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D5B8-8755-4928-B996-19997BCDA7EE}">
  <dimension ref="A1:G16"/>
  <sheetViews>
    <sheetView workbookViewId="0">
      <selection activeCell="F22" sqref="F22"/>
    </sheetView>
  </sheetViews>
  <sheetFormatPr defaultRowHeight="14.5" x14ac:dyDescent="0.35"/>
  <cols>
    <col min="2" max="2" width="15.08984375" customWidth="1"/>
    <col min="4" max="4" width="16.36328125" customWidth="1"/>
    <col min="6" max="6" width="16.36328125" customWidth="1"/>
    <col min="7" max="7" width="12.54296875" customWidth="1"/>
  </cols>
  <sheetData>
    <row r="1" spans="1:7" x14ac:dyDescent="0.35">
      <c r="A1" t="s">
        <v>140</v>
      </c>
    </row>
    <row r="4" spans="1:7" x14ac:dyDescent="0.35">
      <c r="B4" t="s">
        <v>141</v>
      </c>
      <c r="E4" t="s">
        <v>9</v>
      </c>
    </row>
    <row r="5" spans="1:7" x14ac:dyDescent="0.35">
      <c r="B5" s="35" t="s">
        <v>6</v>
      </c>
      <c r="C5" s="35" t="s">
        <v>142</v>
      </c>
      <c r="E5" s="35" t="s">
        <v>142</v>
      </c>
      <c r="F5" s="35" t="s">
        <v>6</v>
      </c>
    </row>
    <row r="6" spans="1:7" x14ac:dyDescent="0.35">
      <c r="B6" s="36" t="s">
        <v>10</v>
      </c>
      <c r="C6" s="36" t="s">
        <v>19</v>
      </c>
      <c r="E6" s="36" t="s">
        <v>22</v>
      </c>
      <c r="F6" s="36">
        <v>3000</v>
      </c>
    </row>
    <row r="7" spans="1:7" x14ac:dyDescent="0.35">
      <c r="B7" s="36" t="s">
        <v>11</v>
      </c>
      <c r="C7" s="36" t="s">
        <v>20</v>
      </c>
      <c r="E7" s="36" t="s">
        <v>21</v>
      </c>
      <c r="F7" s="36">
        <v>2500</v>
      </c>
    </row>
    <row r="8" spans="1:7" x14ac:dyDescent="0.35">
      <c r="B8" s="36" t="s">
        <v>12</v>
      </c>
      <c r="C8" s="36" t="s">
        <v>19</v>
      </c>
      <c r="E8" s="36" t="s">
        <v>20</v>
      </c>
      <c r="F8" s="36">
        <v>2000</v>
      </c>
    </row>
    <row r="9" spans="1:7" x14ac:dyDescent="0.35">
      <c r="B9" s="36" t="s">
        <v>13</v>
      </c>
      <c r="C9" s="36" t="s">
        <v>21</v>
      </c>
      <c r="E9" s="36" t="s">
        <v>19</v>
      </c>
      <c r="F9" s="36">
        <v>1000</v>
      </c>
    </row>
    <row r="10" spans="1:7" x14ac:dyDescent="0.35">
      <c r="B10" s="36" t="s">
        <v>14</v>
      </c>
      <c r="C10" s="36" t="s">
        <v>21</v>
      </c>
      <c r="E10" s="36" t="s">
        <v>18</v>
      </c>
      <c r="F10" s="36">
        <v>500</v>
      </c>
    </row>
    <row r="11" spans="1:7" x14ac:dyDescent="0.35">
      <c r="B11" s="36" t="s">
        <v>15</v>
      </c>
      <c r="C11" s="36" t="s">
        <v>22</v>
      </c>
    </row>
    <row r="12" spans="1:7" x14ac:dyDescent="0.35">
      <c r="B12" s="36" t="s">
        <v>133</v>
      </c>
      <c r="C12" s="36" t="s">
        <v>22</v>
      </c>
    </row>
    <row r="14" spans="1:7" x14ac:dyDescent="0.35">
      <c r="B14" s="40" t="s">
        <v>31</v>
      </c>
      <c r="F14" t="s">
        <v>143</v>
      </c>
    </row>
    <row r="15" spans="1:7" x14ac:dyDescent="0.35">
      <c r="B15" s="35" t="s">
        <v>6</v>
      </c>
      <c r="C15" s="35" t="s">
        <v>142</v>
      </c>
      <c r="D15" s="35" t="s">
        <v>9</v>
      </c>
      <c r="F15" s="35" t="s">
        <v>6</v>
      </c>
      <c r="G15" s="35" t="s">
        <v>9</v>
      </c>
    </row>
    <row r="16" spans="1:7" x14ac:dyDescent="0.35">
      <c r="B16" s="36" t="s">
        <v>10</v>
      </c>
      <c r="C16" s="36" t="str">
        <f>VLOOKUP(B16,B6:C12,2,0)</f>
        <v>D</v>
      </c>
      <c r="D16" s="36">
        <f>VLOOKUP(C16,E6:F10,2,0)</f>
        <v>1000</v>
      </c>
      <c r="F16" s="36" t="s">
        <v>10</v>
      </c>
      <c r="G16" s="36">
        <f>VLOOKUP(VLOOKUP(F16,B6:C12,2,0),E6:F10,2,0)</f>
        <v>1000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81E6-D6A5-4CF5-8D3A-3A2889187576}">
  <dimension ref="A1:O46"/>
  <sheetViews>
    <sheetView topLeftCell="A7" zoomScale="61" zoomScaleNormal="61" workbookViewId="0">
      <selection activeCell="B13" sqref="B13:G23"/>
    </sheetView>
  </sheetViews>
  <sheetFormatPr defaultRowHeight="14.5" x14ac:dyDescent="0.35"/>
  <cols>
    <col min="2" max="2" width="14.36328125" customWidth="1"/>
    <col min="3" max="3" width="23.6328125" customWidth="1"/>
    <col min="4" max="4" width="12.6328125" customWidth="1"/>
    <col min="5" max="5" width="12.81640625" customWidth="1"/>
    <col min="6" max="6" width="24.81640625" customWidth="1"/>
    <col min="7" max="7" width="13.6328125" customWidth="1"/>
    <col min="8" max="8" width="11.7265625" customWidth="1"/>
    <col min="9" max="9" width="14" customWidth="1"/>
    <col min="10" max="10" width="24.54296875" customWidth="1"/>
    <col min="11" max="11" width="18.7265625" customWidth="1"/>
    <col min="12" max="12" width="24.36328125" customWidth="1"/>
    <col min="13" max="13" width="11.7265625" customWidth="1"/>
    <col min="14" max="14" width="15.26953125" customWidth="1"/>
    <col min="15" max="15" width="11.7265625" customWidth="1"/>
  </cols>
  <sheetData>
    <row r="1" spans="1:10" ht="24.5" x14ac:dyDescent="0.45">
      <c r="A1" s="41" t="s">
        <v>144</v>
      </c>
      <c r="C1" t="s">
        <v>155</v>
      </c>
    </row>
    <row r="2" spans="1:10" x14ac:dyDescent="0.35">
      <c r="A2" s="42" t="s">
        <v>145</v>
      </c>
      <c r="B2" s="42"/>
      <c r="C2" s="42"/>
      <c r="D2" s="42"/>
    </row>
    <row r="3" spans="1:10" x14ac:dyDescent="0.35">
      <c r="A3" s="42" t="s">
        <v>146</v>
      </c>
      <c r="B3" s="42"/>
      <c r="C3" s="42"/>
      <c r="D3" s="42"/>
    </row>
    <row r="4" spans="1:10" x14ac:dyDescent="0.35">
      <c r="A4" s="42" t="s">
        <v>147</v>
      </c>
      <c r="B4" s="42"/>
      <c r="C4" s="42"/>
      <c r="D4" s="42"/>
    </row>
    <row r="5" spans="1:10" x14ac:dyDescent="0.35">
      <c r="A5" s="42" t="s">
        <v>148</v>
      </c>
      <c r="B5" s="42"/>
      <c r="C5" s="42"/>
      <c r="D5" s="42"/>
    </row>
    <row r="6" spans="1:10" x14ac:dyDescent="0.35">
      <c r="A6" s="42" t="s">
        <v>149</v>
      </c>
      <c r="B6" s="42"/>
      <c r="C6" s="42"/>
      <c r="D6" s="42"/>
    </row>
    <row r="7" spans="1:10" x14ac:dyDescent="0.35">
      <c r="A7" s="42" t="s">
        <v>150</v>
      </c>
      <c r="B7" s="42"/>
      <c r="C7" s="42"/>
      <c r="D7" s="42"/>
    </row>
    <row r="8" spans="1:10" x14ac:dyDescent="0.35">
      <c r="A8" s="42" t="s">
        <v>151</v>
      </c>
      <c r="B8" s="42"/>
      <c r="C8" s="42"/>
      <c r="D8" s="42"/>
    </row>
    <row r="9" spans="1:10" x14ac:dyDescent="0.35">
      <c r="A9" s="42" t="s">
        <v>152</v>
      </c>
      <c r="B9" s="42"/>
      <c r="C9" s="42"/>
      <c r="D9" s="42"/>
    </row>
    <row r="10" spans="1:10" x14ac:dyDescent="0.35">
      <c r="A10" s="42" t="s">
        <v>153</v>
      </c>
      <c r="B10" s="42"/>
      <c r="C10" s="42"/>
      <c r="D10" s="42"/>
    </row>
    <row r="11" spans="1:10" x14ac:dyDescent="0.35">
      <c r="A11" s="42" t="s">
        <v>154</v>
      </c>
      <c r="B11" s="42"/>
      <c r="C11" s="42"/>
      <c r="D11" s="42"/>
    </row>
    <row r="12" spans="1:10" ht="15" thickBot="1" x14ac:dyDescent="0.4">
      <c r="A12" s="42"/>
      <c r="B12" s="42"/>
      <c r="C12" s="42"/>
      <c r="D12" s="42"/>
    </row>
    <row r="13" spans="1:10" ht="24" thickBot="1" x14ac:dyDescent="0.6">
      <c r="B13" s="43" t="s">
        <v>100</v>
      </c>
      <c r="C13" s="44" t="s">
        <v>157</v>
      </c>
      <c r="D13" s="44" t="s">
        <v>70</v>
      </c>
      <c r="E13" s="44" t="s">
        <v>71</v>
      </c>
      <c r="F13" s="44" t="s">
        <v>72</v>
      </c>
      <c r="G13" s="44" t="s">
        <v>156</v>
      </c>
      <c r="I13" s="43" t="s">
        <v>100</v>
      </c>
      <c r="J13" s="44" t="s">
        <v>157</v>
      </c>
    </row>
    <row r="14" spans="1:10" ht="24.5" thickTop="1" thickBot="1" x14ac:dyDescent="0.6">
      <c r="B14" s="45">
        <v>1</v>
      </c>
      <c r="C14" s="46" t="s">
        <v>73</v>
      </c>
      <c r="D14" s="46">
        <v>87</v>
      </c>
      <c r="E14" s="46">
        <v>36</v>
      </c>
      <c r="F14" s="46">
        <v>56</v>
      </c>
      <c r="G14" s="46">
        <f>D14+E14+F14</f>
        <v>179</v>
      </c>
      <c r="I14" s="50">
        <v>1</v>
      </c>
      <c r="J14" s="50" t="str">
        <f>_xlfn.XLOOKUP(I14,B14:B23,C14:C23,)</f>
        <v>Raviteja</v>
      </c>
    </row>
    <row r="15" spans="1:10" ht="24.5" thickTop="1" thickBot="1" x14ac:dyDescent="0.6">
      <c r="B15" s="45">
        <v>2</v>
      </c>
      <c r="C15" s="46" t="s">
        <v>74</v>
      </c>
      <c r="D15" s="47">
        <v>65</v>
      </c>
      <c r="E15" s="46">
        <v>47</v>
      </c>
      <c r="F15" s="46">
        <v>78</v>
      </c>
      <c r="G15" s="46">
        <f t="shared" ref="G15:G23" si="0">D15+E15+F15</f>
        <v>190</v>
      </c>
      <c r="I15" s="50">
        <v>5</v>
      </c>
      <c r="J15" s="50" t="str">
        <f t="shared" ref="J15:J16" si="1">_xlfn.XLOOKUP(I15,B15:B24,C15:C24,)</f>
        <v>Khushiraa</v>
      </c>
    </row>
    <row r="16" spans="1:10" ht="24.5" thickTop="1" thickBot="1" x14ac:dyDescent="0.6">
      <c r="B16" s="45">
        <v>3</v>
      </c>
      <c r="C16" s="46" t="s">
        <v>75</v>
      </c>
      <c r="D16" s="46">
        <v>80</v>
      </c>
      <c r="E16" s="46">
        <v>78</v>
      </c>
      <c r="F16" s="46">
        <v>70</v>
      </c>
      <c r="G16" s="46">
        <f t="shared" si="0"/>
        <v>228</v>
      </c>
      <c r="I16" s="50">
        <v>3</v>
      </c>
      <c r="J16" s="50" t="str">
        <f t="shared" si="1"/>
        <v>Hema</v>
      </c>
    </row>
    <row r="17" spans="2:15" ht="24.5" thickTop="1" thickBot="1" x14ac:dyDescent="0.6">
      <c r="B17" s="45">
        <v>4</v>
      </c>
      <c r="C17" s="46" t="s">
        <v>76</v>
      </c>
      <c r="D17" s="46">
        <v>80</v>
      </c>
      <c r="E17" s="46">
        <v>78</v>
      </c>
      <c r="F17" s="46">
        <v>90</v>
      </c>
      <c r="G17" s="46">
        <f t="shared" si="0"/>
        <v>248</v>
      </c>
    </row>
    <row r="18" spans="2:15" ht="24.5" thickTop="1" thickBot="1" x14ac:dyDescent="0.6">
      <c r="B18" s="45">
        <v>5</v>
      </c>
      <c r="C18" s="46" t="s">
        <v>77</v>
      </c>
      <c r="D18" s="46">
        <v>47</v>
      </c>
      <c r="E18" s="46">
        <v>78</v>
      </c>
      <c r="F18" s="46">
        <v>35</v>
      </c>
      <c r="G18" s="46">
        <f t="shared" si="0"/>
        <v>160</v>
      </c>
      <c r="I18" s="43" t="s">
        <v>100</v>
      </c>
      <c r="J18" s="44" t="s">
        <v>157</v>
      </c>
      <c r="K18" s="44" t="s">
        <v>70</v>
      </c>
      <c r="L18" s="44" t="s">
        <v>71</v>
      </c>
      <c r="M18" s="44" t="s">
        <v>72</v>
      </c>
    </row>
    <row r="19" spans="2:15" ht="24.5" thickTop="1" thickBot="1" x14ac:dyDescent="0.6">
      <c r="B19" s="45">
        <v>6</v>
      </c>
      <c r="C19" s="46" t="s">
        <v>78</v>
      </c>
      <c r="D19" s="46">
        <v>68</v>
      </c>
      <c r="E19" s="46">
        <v>57</v>
      </c>
      <c r="F19" s="46">
        <v>56</v>
      </c>
      <c r="G19" s="46">
        <f t="shared" si="0"/>
        <v>181</v>
      </c>
      <c r="I19" s="50">
        <f>_xlfn.XLOOKUP(I18,B13:G13,B16:G16)</f>
        <v>3</v>
      </c>
      <c r="J19" s="50" t="str">
        <f>_xlfn.XLOOKUP(J18,C13:H13,C16:H16)</f>
        <v>Hema</v>
      </c>
      <c r="K19" s="50">
        <f t="shared" ref="K19:M19" si="2">_xlfn.XLOOKUP(K18,D13:I13,D16:I16)</f>
        <v>80</v>
      </c>
      <c r="L19" s="50">
        <f t="shared" si="2"/>
        <v>78</v>
      </c>
      <c r="M19" s="50">
        <f t="shared" si="2"/>
        <v>70</v>
      </c>
    </row>
    <row r="20" spans="2:15" ht="24.5" thickTop="1" thickBot="1" x14ac:dyDescent="0.6">
      <c r="B20" s="45">
        <v>7</v>
      </c>
      <c r="C20" s="46" t="s">
        <v>79</v>
      </c>
      <c r="D20" s="46">
        <v>37</v>
      </c>
      <c r="E20" s="46">
        <v>75</v>
      </c>
      <c r="F20" s="46">
        <v>76</v>
      </c>
      <c r="G20" s="46">
        <f t="shared" si="0"/>
        <v>188</v>
      </c>
    </row>
    <row r="21" spans="2:15" ht="24.5" thickTop="1" thickBot="1" x14ac:dyDescent="0.6">
      <c r="B21" s="45">
        <v>8</v>
      </c>
      <c r="C21" s="46" t="s">
        <v>80</v>
      </c>
      <c r="D21" s="46">
        <v>58</v>
      </c>
      <c r="E21" s="46">
        <v>54</v>
      </c>
      <c r="F21" s="46">
        <v>43</v>
      </c>
      <c r="G21" s="46">
        <f t="shared" si="0"/>
        <v>155</v>
      </c>
      <c r="I21" s="44" t="s">
        <v>157</v>
      </c>
      <c r="J21" s="43" t="s">
        <v>100</v>
      </c>
    </row>
    <row r="22" spans="2:15" ht="24.5" thickTop="1" thickBot="1" x14ac:dyDescent="0.6">
      <c r="B22" s="45">
        <v>9</v>
      </c>
      <c r="C22" s="46" t="s">
        <v>81</v>
      </c>
      <c r="D22" s="46">
        <v>97</v>
      </c>
      <c r="E22" s="46">
        <v>34</v>
      </c>
      <c r="F22" s="46">
        <v>24</v>
      </c>
      <c r="G22" s="46">
        <f t="shared" si="0"/>
        <v>155</v>
      </c>
      <c r="I22" s="50" t="s">
        <v>92</v>
      </c>
      <c r="J22" s="50">
        <f>_xlfn.XLOOKUP(I22,C14:C23,B14:B23)</f>
        <v>4</v>
      </c>
    </row>
    <row r="23" spans="2:15" ht="24.5" thickTop="1" thickBot="1" x14ac:dyDescent="0.6">
      <c r="B23" s="48">
        <v>10</v>
      </c>
      <c r="C23" s="49" t="s">
        <v>82</v>
      </c>
      <c r="D23" s="49">
        <v>46</v>
      </c>
      <c r="E23" s="49">
        <v>56</v>
      </c>
      <c r="F23" s="49">
        <v>56</v>
      </c>
      <c r="G23" s="49">
        <f t="shared" si="0"/>
        <v>158</v>
      </c>
    </row>
    <row r="24" spans="2:15" ht="29" thickBot="1" x14ac:dyDescent="0.7">
      <c r="I24" s="51" t="s">
        <v>158</v>
      </c>
    </row>
    <row r="25" spans="2:15" ht="24" thickBot="1" x14ac:dyDescent="0.6">
      <c r="E25" s="43" t="s">
        <v>100</v>
      </c>
      <c r="F25" s="44" t="s">
        <v>157</v>
      </c>
      <c r="G25" s="44" t="s">
        <v>70</v>
      </c>
      <c r="H25" s="44" t="s">
        <v>71</v>
      </c>
      <c r="I25" s="44" t="s">
        <v>72</v>
      </c>
      <c r="K25" s="52" t="s">
        <v>164</v>
      </c>
      <c r="L25" s="52"/>
      <c r="M25" s="52"/>
    </row>
    <row r="26" spans="2:15" ht="24.5" thickTop="1" thickBot="1" x14ac:dyDescent="0.6">
      <c r="E26" s="50">
        <v>1</v>
      </c>
      <c r="F26" s="50" t="str" cm="1">
        <f t="array" ref="F26:I26">_xlfn.XLOOKUP(E26,B14:B23,C14:F23)</f>
        <v>Raviteja</v>
      </c>
      <c r="G26" s="50">
        <v>87</v>
      </c>
      <c r="H26" s="50">
        <v>36</v>
      </c>
      <c r="I26" s="50">
        <v>56</v>
      </c>
      <c r="K26" s="43" t="s">
        <v>100</v>
      </c>
      <c r="L26" s="44" t="s">
        <v>157</v>
      </c>
      <c r="M26" s="44" t="s">
        <v>70</v>
      </c>
      <c r="N26" s="44" t="s">
        <v>71</v>
      </c>
      <c r="O26" s="44" t="s">
        <v>72</v>
      </c>
    </row>
    <row r="27" spans="2:15" ht="15.5" thickTop="1" thickBot="1" x14ac:dyDescent="0.4">
      <c r="E27" s="50">
        <v>3</v>
      </c>
      <c r="F27" s="50" t="str" cm="1">
        <f t="array" ref="F27:I27">_xlfn.XLOOKUP(E27,B15:B24,C15:F24)</f>
        <v>Hema</v>
      </c>
      <c r="G27" s="50">
        <v>80</v>
      </c>
      <c r="H27" s="50">
        <v>78</v>
      </c>
      <c r="I27" s="50">
        <v>70</v>
      </c>
      <c r="K27" s="50">
        <v>1</v>
      </c>
      <c r="L27" s="50" t="str" cm="1">
        <f t="array" ref="L27">_xlfn.XLOOKUP(L$26,$C$13:$G$13,_xlfn.XLOOKUP($K27,$B$13:$B$23,$C$13:$G$23))</f>
        <v>Raviteja</v>
      </c>
      <c r="M27" s="50" cm="1">
        <f t="array" ref="M27">_xlfn.XLOOKUP(M$26,$C$13:$G$13,_xlfn.XLOOKUP($K27,$B$13:$B$23,$C$13:$G$23))</f>
        <v>87</v>
      </c>
      <c r="N27" s="50" cm="1">
        <f t="array" ref="N27">_xlfn.XLOOKUP(N$26,$C$13:$G$13,_xlfn.XLOOKUP($K27,$B$13:$B$23,$C$13:$G$23))</f>
        <v>36</v>
      </c>
      <c r="O27" s="50" cm="1">
        <f t="array" ref="O27">_xlfn.XLOOKUP(O$26,$C$13:$G$13,_xlfn.XLOOKUP($K27,$B$13:$B$23,$C$13:$G$23))</f>
        <v>56</v>
      </c>
    </row>
    <row r="28" spans="2:15" ht="15.5" thickTop="1" thickBot="1" x14ac:dyDescent="0.4">
      <c r="E28" s="50">
        <v>4</v>
      </c>
      <c r="F28" s="50" t="str" cm="1">
        <f t="array" ref="F28:I28">_xlfn.XLOOKUP(E28,B16:B25,C16:F25)</f>
        <v>Simha</v>
      </c>
      <c r="G28" s="50">
        <v>80</v>
      </c>
      <c r="H28" s="50">
        <v>78</v>
      </c>
      <c r="I28" s="50">
        <v>90</v>
      </c>
      <c r="K28" s="50">
        <v>3</v>
      </c>
      <c r="L28" s="50" t="str" cm="1">
        <f t="array" ref="L28">_xlfn.XLOOKUP(L$26,$C$13:$G$13,_xlfn.XLOOKUP($K28,$B$13:$B$23,$C$13:$G$23))</f>
        <v>Hema</v>
      </c>
      <c r="M28" s="50" cm="1">
        <f t="array" ref="M28">_xlfn.XLOOKUP(M$26,$C$13:$G$13,_xlfn.XLOOKUP($K28,$B$13:$B$23,$C$13:$G$23))</f>
        <v>80</v>
      </c>
      <c r="N28" s="50" cm="1">
        <f t="array" ref="N28">_xlfn.XLOOKUP(N$26,$C$13:$G$13,_xlfn.XLOOKUP($K28,$B$13:$B$23,$C$13:$G$23))</f>
        <v>78</v>
      </c>
      <c r="O28" s="50" cm="1">
        <f t="array" ref="O28">_xlfn.XLOOKUP(O$26,$C$13:$G$13,_xlfn.XLOOKUP($K28,$B$13:$B$23,$C$13:$G$23))</f>
        <v>70</v>
      </c>
    </row>
    <row r="29" spans="2:15" ht="15.5" thickTop="1" thickBot="1" x14ac:dyDescent="0.4">
      <c r="K29" s="50">
        <v>4</v>
      </c>
      <c r="L29" s="50" t="str" cm="1">
        <f t="array" ref="L29">_xlfn.XLOOKUP(L$26,$C$13:$G$13,_xlfn.XLOOKUP($K29,$B$13:$B$23,$C$13:$G$23))</f>
        <v>Simha</v>
      </c>
      <c r="M29" s="50" cm="1">
        <f t="array" ref="M29">_xlfn.XLOOKUP(M$26,$C$13:$G$13,_xlfn.XLOOKUP($K29,$B$13:$B$23,$C$13:$G$23))</f>
        <v>80</v>
      </c>
      <c r="N29" s="50" cm="1">
        <f t="array" ref="N29">_xlfn.XLOOKUP(N$26,$C$13:$G$13,_xlfn.XLOOKUP($K29,$B$13:$B$23,$C$13:$G$23))</f>
        <v>78</v>
      </c>
      <c r="O29" s="50" cm="1">
        <f t="array" ref="O29">_xlfn.XLOOKUP(O$26,$C$13:$G$13,_xlfn.XLOOKUP($K29,$B$13:$B$23,$C$13:$G$23))</f>
        <v>90</v>
      </c>
    </row>
    <row r="30" spans="2:15" ht="24.5" thickTop="1" thickBot="1" x14ac:dyDescent="0.6">
      <c r="E30" s="43" t="s">
        <v>100</v>
      </c>
      <c r="F30" s="44" t="s">
        <v>156</v>
      </c>
      <c r="H30" t="s">
        <v>159</v>
      </c>
    </row>
    <row r="31" spans="2:15" ht="15.5" thickTop="1" thickBot="1" x14ac:dyDescent="0.4">
      <c r="E31" s="50">
        <v>4</v>
      </c>
      <c r="F31" s="50" cm="1">
        <f t="array" ref="F31">_xlfn.XLOOKUP(E31,B14:B23,D14:D23+E14:E23+F14:F23)</f>
        <v>248</v>
      </c>
      <c r="H31" t="s">
        <v>160</v>
      </c>
    </row>
    <row r="32" spans="2:15" ht="15.5" thickTop="1" thickBot="1" x14ac:dyDescent="0.4">
      <c r="H32" t="s">
        <v>161</v>
      </c>
    </row>
    <row r="33" spans="5:9" ht="24" thickBot="1" x14ac:dyDescent="0.6">
      <c r="E33" s="44" t="s">
        <v>156</v>
      </c>
      <c r="F33" s="44" t="s">
        <v>157</v>
      </c>
    </row>
    <row r="34" spans="5:9" ht="15.5" thickTop="1" thickBot="1" x14ac:dyDescent="0.4">
      <c r="E34" s="50">
        <v>247</v>
      </c>
      <c r="F34" s="50" t="str">
        <f>_xlfn.XLOOKUP(E34,G14:G23,C14:C23,,1)</f>
        <v>Simha</v>
      </c>
    </row>
    <row r="35" spans="5:9" ht="15.5" thickTop="1" thickBot="1" x14ac:dyDescent="0.4"/>
    <row r="36" spans="5:9" ht="24" thickBot="1" x14ac:dyDescent="0.6">
      <c r="E36" s="43" t="s">
        <v>100</v>
      </c>
      <c r="F36" s="44" t="s">
        <v>157</v>
      </c>
      <c r="G36" s="44" t="s">
        <v>156</v>
      </c>
      <c r="I36" t="s">
        <v>162</v>
      </c>
    </row>
    <row r="37" spans="5:9" ht="15.5" thickTop="1" thickBot="1" x14ac:dyDescent="0.4">
      <c r="E37" s="50">
        <v>8</v>
      </c>
      <c r="F37" s="50" t="s">
        <v>103</v>
      </c>
      <c r="G37" s="50" cm="1">
        <f t="array" ref="G37:G46">_xlfn.XLOOKUP(E37,F37,B14:B23&amp;C14:C23,G14:G23)</f>
        <v>179</v>
      </c>
      <c r="I37" t="s">
        <v>163</v>
      </c>
    </row>
    <row r="38" spans="5:9" ht="15" thickTop="1" x14ac:dyDescent="0.35">
      <c r="G38">
        <v>190</v>
      </c>
    </row>
    <row r="39" spans="5:9" x14ac:dyDescent="0.35">
      <c r="G39">
        <v>228</v>
      </c>
    </row>
    <row r="40" spans="5:9" x14ac:dyDescent="0.35">
      <c r="G40">
        <v>248</v>
      </c>
    </row>
    <row r="41" spans="5:9" x14ac:dyDescent="0.35">
      <c r="G41">
        <v>160</v>
      </c>
    </row>
    <row r="42" spans="5:9" x14ac:dyDescent="0.35">
      <c r="G42">
        <v>181</v>
      </c>
    </row>
    <row r="43" spans="5:9" x14ac:dyDescent="0.35">
      <c r="G43">
        <v>188</v>
      </c>
    </row>
    <row r="44" spans="5:9" x14ac:dyDescent="0.35">
      <c r="G44">
        <v>155</v>
      </c>
    </row>
    <row r="45" spans="5:9" x14ac:dyDescent="0.35">
      <c r="G45">
        <v>155</v>
      </c>
    </row>
    <row r="46" spans="5:9" x14ac:dyDescent="0.35">
      <c r="G46">
        <v>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0488-F70A-4CDE-A898-2E1EC0B6CCCF}">
  <dimension ref="A1:H16"/>
  <sheetViews>
    <sheetView tabSelected="1" workbookViewId="0">
      <selection activeCell="B5" sqref="B5:D16"/>
    </sheetView>
  </sheetViews>
  <sheetFormatPr defaultRowHeight="14.5" x14ac:dyDescent="0.35"/>
  <cols>
    <col min="2" max="2" width="12.453125" customWidth="1"/>
    <col min="3" max="3" width="23.26953125" customWidth="1"/>
    <col min="4" max="4" width="13.7265625" customWidth="1"/>
    <col min="6" max="6" width="16" customWidth="1"/>
    <col min="8" max="8" width="18" customWidth="1"/>
  </cols>
  <sheetData>
    <row r="1" spans="1:8" ht="26" x14ac:dyDescent="0.6">
      <c r="A1" s="53" t="s">
        <v>165</v>
      </c>
    </row>
    <row r="2" spans="1:8" x14ac:dyDescent="0.35">
      <c r="A2" t="s">
        <v>166</v>
      </c>
    </row>
    <row r="3" spans="1:8" x14ac:dyDescent="0.35">
      <c r="A3" t="s">
        <v>167</v>
      </c>
    </row>
    <row r="4" spans="1:8" ht="15" thickBot="1" x14ac:dyDescent="0.4">
      <c r="F4" t="s">
        <v>168</v>
      </c>
    </row>
    <row r="5" spans="1:8" ht="16" thickBot="1" x14ac:dyDescent="0.4">
      <c r="B5" s="54" t="s">
        <v>100</v>
      </c>
      <c r="C5" s="55" t="s">
        <v>157</v>
      </c>
      <c r="D5" s="63" t="s">
        <v>60</v>
      </c>
      <c r="F5" s="65" t="s">
        <v>169</v>
      </c>
      <c r="G5" s="65" t="s">
        <v>60</v>
      </c>
      <c r="H5" s="65" t="s">
        <v>170</v>
      </c>
    </row>
    <row r="6" spans="1:8" ht="15.5" thickTop="1" thickBot="1" x14ac:dyDescent="0.4">
      <c r="B6" s="61">
        <v>1</v>
      </c>
      <c r="C6" s="62" t="s">
        <v>73</v>
      </c>
      <c r="D6" s="62">
        <v>252</v>
      </c>
      <c r="F6" s="66" t="s">
        <v>171</v>
      </c>
      <c r="G6" s="66">
        <v>258</v>
      </c>
      <c r="H6" s="66">
        <f>_xlfn.XMATCH(G6,D6:D15,0)</f>
        <v>2</v>
      </c>
    </row>
    <row r="7" spans="1:8" ht="15.5" thickTop="1" thickBot="1" x14ac:dyDescent="0.4">
      <c r="B7" s="61">
        <v>2</v>
      </c>
      <c r="C7" s="62" t="s">
        <v>74</v>
      </c>
      <c r="D7" s="62">
        <v>258</v>
      </c>
      <c r="F7" s="66" t="s">
        <v>172</v>
      </c>
      <c r="G7" s="66">
        <v>250</v>
      </c>
      <c r="H7" s="66">
        <f>_xlfn.XMATCH(G7,D6:D15,1)</f>
        <v>1</v>
      </c>
    </row>
    <row r="8" spans="1:8" ht="16.5" thickTop="1" thickBot="1" x14ac:dyDescent="0.4">
      <c r="B8" s="56">
        <v>3</v>
      </c>
      <c r="C8" s="57" t="s">
        <v>75</v>
      </c>
      <c r="D8" s="57">
        <v>257</v>
      </c>
      <c r="F8" s="66" t="s">
        <v>173</v>
      </c>
      <c r="G8" s="66">
        <v>250</v>
      </c>
      <c r="H8" s="66">
        <f>_xlfn.XMATCH(G8,D6:D15,-1)</f>
        <v>9</v>
      </c>
    </row>
    <row r="9" spans="1:8" ht="16.5" thickTop="1" thickBot="1" x14ac:dyDescent="0.4">
      <c r="B9" s="56">
        <v>4</v>
      </c>
      <c r="C9" s="57" t="s">
        <v>76</v>
      </c>
      <c r="D9" s="57">
        <v>223</v>
      </c>
      <c r="F9" s="65" t="s">
        <v>169</v>
      </c>
      <c r="G9" s="65" t="s">
        <v>174</v>
      </c>
      <c r="H9" s="65" t="s">
        <v>170</v>
      </c>
    </row>
    <row r="10" spans="1:8" ht="16.5" thickTop="1" thickBot="1" x14ac:dyDescent="0.4">
      <c r="B10" s="56">
        <v>5</v>
      </c>
      <c r="C10" s="57" t="s">
        <v>77</v>
      </c>
      <c r="D10" s="57">
        <v>256</v>
      </c>
      <c r="F10" s="66" t="s">
        <v>175</v>
      </c>
      <c r="G10" s="66" t="s">
        <v>176</v>
      </c>
      <c r="H10" s="66">
        <f>_xlfn.XMATCH(G10,C6:C15,2)</f>
        <v>10</v>
      </c>
    </row>
    <row r="11" spans="1:8" ht="16.5" thickTop="1" thickBot="1" x14ac:dyDescent="0.4">
      <c r="B11" s="56">
        <v>6</v>
      </c>
      <c r="C11" s="57" t="s">
        <v>78</v>
      </c>
      <c r="D11" s="57">
        <v>258</v>
      </c>
      <c r="F11" s="67"/>
      <c r="G11" s="67"/>
      <c r="H11" s="67"/>
    </row>
    <row r="12" spans="1:8" ht="16.5" thickTop="1" thickBot="1" x14ac:dyDescent="0.4">
      <c r="B12" s="56">
        <v>7</v>
      </c>
      <c r="C12" s="57" t="s">
        <v>79</v>
      </c>
      <c r="D12" s="57">
        <v>269</v>
      </c>
      <c r="F12" s="65" t="s">
        <v>178</v>
      </c>
      <c r="G12" s="65" t="s">
        <v>69</v>
      </c>
      <c r="H12" s="65" t="s">
        <v>170</v>
      </c>
    </row>
    <row r="13" spans="1:8" ht="16.5" thickTop="1" thickBot="1" x14ac:dyDescent="0.4">
      <c r="B13" s="56">
        <v>8</v>
      </c>
      <c r="C13" s="57" t="s">
        <v>75</v>
      </c>
      <c r="D13" s="64">
        <v>222</v>
      </c>
      <c r="F13" s="66" t="s">
        <v>179</v>
      </c>
      <c r="G13" s="66" t="s">
        <v>75</v>
      </c>
      <c r="H13" s="66">
        <f>_xlfn.XMATCH(G13,C6:C15,0,1)</f>
        <v>3</v>
      </c>
    </row>
    <row r="14" spans="1:8" ht="15.5" thickTop="1" thickBot="1" x14ac:dyDescent="0.4">
      <c r="B14" s="61">
        <v>9</v>
      </c>
      <c r="C14" s="62" t="s">
        <v>81</v>
      </c>
      <c r="D14" s="62">
        <v>236</v>
      </c>
      <c r="F14" s="66" t="s">
        <v>180</v>
      </c>
      <c r="G14" s="66" t="s">
        <v>75</v>
      </c>
      <c r="H14" s="66">
        <f>_xlfn.XMATCH(G14,C6:C15,0,-1)</f>
        <v>8</v>
      </c>
    </row>
    <row r="15" spans="1:8" ht="16.5" thickTop="1" thickBot="1" x14ac:dyDescent="0.4">
      <c r="B15" s="58">
        <v>10</v>
      </c>
      <c r="C15" s="59" t="s">
        <v>177</v>
      </c>
      <c r="D15" s="59">
        <v>254</v>
      </c>
      <c r="F15" s="67"/>
      <c r="G15" s="67"/>
      <c r="H15" s="67"/>
    </row>
    <row r="16" spans="1:8" ht="15.5" x14ac:dyDescent="0.35">
      <c r="B16" s="60"/>
      <c r="C16" s="6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V-31</vt:lpstr>
      <vt:lpstr>V-32</vt:lpstr>
      <vt:lpstr>V-33</vt:lpstr>
      <vt:lpstr>Sheet1</vt:lpstr>
      <vt:lpstr>V-34</vt:lpstr>
      <vt:lpstr>V-35</vt:lpstr>
      <vt:lpstr>V-36</vt:lpstr>
      <vt:lpstr>V-37</vt:lpstr>
      <vt:lpstr>V-38</vt:lpstr>
      <vt:lpstr>V-39</vt:lpstr>
      <vt:lpstr>V-40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2025-06-28T06:54:20Z</dcterms:created>
  <dcterms:modified xsi:type="dcterms:W3CDTF">2025-07-05T17:34:50Z</dcterms:modified>
</cp:coreProperties>
</file>