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CF6189A-7590-4888-B45C-DD959C5ED3A1}" xr6:coauthVersionLast="47" xr6:coauthVersionMax="47" xr10:uidLastSave="{00000000-0000-0000-0000-000000000000}"/>
  <bookViews>
    <workbookView xWindow="-110" yWindow="-110" windowWidth="19420" windowHeight="10420" activeTab="7" xr2:uid="{6C25B289-32C3-4461-9BCC-AB2676B421C7}"/>
  </bookViews>
  <sheets>
    <sheet name="V-51" sheetId="1" r:id="rId1"/>
    <sheet name="V-52" sheetId="2" r:id="rId2"/>
    <sheet name="V-53" sheetId="3" r:id="rId3"/>
    <sheet name="V-54" sheetId="4" r:id="rId4"/>
    <sheet name="V-55" sheetId="6" r:id="rId5"/>
    <sheet name="V-56" sheetId="7" r:id="rId6"/>
    <sheet name="V-57" sheetId="8" r:id="rId7"/>
    <sheet name="V-58" sheetId="9" r:id="rId8"/>
    <sheet name="V-59" sheetId="10" r:id="rId9"/>
    <sheet name="V-60" sheetId="11" r:id="rId10"/>
  </sheets>
  <definedNames>
    <definedName name="E_NO">'V-57'!$C$10:$C$14</definedName>
    <definedName name="EMPLOYEE_NAME">'V-57'!$D$10:$D$14</definedName>
    <definedName name="GROSS_SALARY">'V-57'!$E$10:$E$14</definedName>
    <definedName name="MARKS">'V-51'!$K$7:$K$10</definedName>
    <definedName name="NCC">'V-51'!$M$7:$M$9</definedName>
    <definedName name="NET_SALARY">'V-57'!$G$10:$G$14</definedName>
    <definedName name="PEN">'V-57'!$J$4</definedName>
    <definedName name="PENSION">'V-57'!$F$10:$F$14</definedName>
    <definedName name="SPORTS">'V-51'!$L$7:$L$10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1" l="1" a="1"/>
  <c r="G24" i="11" s="1"/>
  <c r="G16" i="11" a="1"/>
  <c r="G16" i="11" s="1"/>
  <c r="G15" i="11" a="1"/>
  <c r="G15" i="11" s="1"/>
  <c r="G12" i="11" l="1" a="1"/>
  <c r="G12" i="11" s="1"/>
  <c r="G11" i="11" a="1"/>
  <c r="G11" i="11" s="1"/>
  <c r="G6" i="11" a="1"/>
  <c r="G6" i="11" s="1"/>
  <c r="G9" i="10"/>
  <c r="G15" i="10"/>
  <c r="G5" i="10"/>
  <c r="D5" i="10"/>
  <c r="D6" i="10"/>
  <c r="D7" i="10"/>
  <c r="D8" i="10"/>
  <c r="D9" i="10"/>
  <c r="D10" i="10"/>
  <c r="D11" i="10"/>
  <c r="D12" i="10"/>
  <c r="D13" i="10"/>
  <c r="D4" i="10"/>
  <c r="L12" i="9" l="1"/>
  <c r="K12" i="9"/>
  <c r="J12" i="9"/>
  <c r="I12" i="9"/>
  <c r="H12" i="9"/>
  <c r="L7" i="9"/>
  <c r="K7" i="9"/>
  <c r="J7" i="9"/>
  <c r="I7" i="9"/>
  <c r="L6" i="9"/>
  <c r="K6" i="9"/>
  <c r="J6" i="9"/>
  <c r="I6" i="9"/>
  <c r="H6" i="9"/>
  <c r="J10" i="8"/>
  <c r="J8" i="8"/>
  <c r="J7" i="8"/>
  <c r="J6" i="8"/>
  <c r="G10" i="8" a="1"/>
  <c r="G10" i="8" s="1"/>
  <c r="F11" i="8"/>
  <c r="F12" i="8"/>
  <c r="F13" i="8"/>
  <c r="F14" i="8"/>
  <c r="F15" i="8"/>
  <c r="F1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<sst xmlns="http://schemas.openxmlformats.org/spreadsheetml/2006/main" count="396" uniqueCount="180">
  <si>
    <t>ADVANCED DATA VALIDATION</t>
  </si>
  <si>
    <t>CREATING DATA VALIDATION</t>
  </si>
  <si>
    <t>COPY DATA VALIDATION</t>
  </si>
  <si>
    <t>CREATING DROP DWON LIST</t>
  </si>
  <si>
    <t>TIPS IN DATA VALIDATION</t>
  </si>
  <si>
    <t>STUDENT ADMISSION LIST</t>
  </si>
  <si>
    <t>ADMISSION NO</t>
  </si>
  <si>
    <t>NAME</t>
  </si>
  <si>
    <t>MOBILE NUMBER</t>
  </si>
  <si>
    <t>AGE</t>
  </si>
  <si>
    <t>PERCENTAGE</t>
  </si>
  <si>
    <t>CATOGARY</t>
  </si>
  <si>
    <t>SIMHA</t>
  </si>
  <si>
    <t>HEMA</t>
  </si>
  <si>
    <t>UMA</t>
  </si>
  <si>
    <t>SURENDRA</t>
  </si>
  <si>
    <t>KHUSHI</t>
  </si>
  <si>
    <t>PRERANA</t>
  </si>
  <si>
    <t>MARKS</t>
  </si>
  <si>
    <t>DISTINCTION</t>
  </si>
  <si>
    <t>SPORTS</t>
  </si>
  <si>
    <t>NCC</t>
  </si>
  <si>
    <t>FIRST CLASS</t>
  </si>
  <si>
    <t>SECOND CLASS</t>
  </si>
  <si>
    <t>THIRD CLASS</t>
  </si>
  <si>
    <t>INTERNATIONAL</t>
  </si>
  <si>
    <t>NATIONAL</t>
  </si>
  <si>
    <t>STATE</t>
  </si>
  <si>
    <t>DISTRICT</t>
  </si>
  <si>
    <t>A CERTIFICATE</t>
  </si>
  <si>
    <t>B CERTIFICATE</t>
  </si>
  <si>
    <t>C CERTIFICATE</t>
  </si>
  <si>
    <t>GRADE/ LEVEL</t>
  </si>
  <si>
    <t xml:space="preserve">ADVANCED CONDITIONAL FORMATING </t>
  </si>
  <si>
    <t>HIGHLIGHTING CELLS USING FORMULA</t>
  </si>
  <si>
    <t>HIGHLIGHTING ROWS USING FORMULA</t>
  </si>
  <si>
    <t>S.no</t>
  </si>
  <si>
    <t>Student name</t>
  </si>
  <si>
    <t>Gender</t>
  </si>
  <si>
    <t>Percentage</t>
  </si>
  <si>
    <t>Integer Group</t>
  </si>
  <si>
    <t>FEE PAYMENT</t>
  </si>
  <si>
    <t>Bhavani</t>
  </si>
  <si>
    <t>Female</t>
  </si>
  <si>
    <t>CEC</t>
  </si>
  <si>
    <t>PAID</t>
  </si>
  <si>
    <t>Sowmya</t>
  </si>
  <si>
    <t>MEC</t>
  </si>
  <si>
    <t>DUE</t>
  </si>
  <si>
    <t>Mishra</t>
  </si>
  <si>
    <t>Arbaz Hussian</t>
  </si>
  <si>
    <t>Male</t>
  </si>
  <si>
    <t>Fatima</t>
  </si>
  <si>
    <t>Ashis yadav</t>
  </si>
  <si>
    <t>Hemanth</t>
  </si>
  <si>
    <t>Kareem</t>
  </si>
  <si>
    <t>MPC</t>
  </si>
  <si>
    <t>Raviteja</t>
  </si>
  <si>
    <t>Hudha</t>
  </si>
  <si>
    <t>BOARD</t>
  </si>
  <si>
    <t>SSC</t>
  </si>
  <si>
    <t>ICSC</t>
  </si>
  <si>
    <t>CBSC</t>
  </si>
  <si>
    <t>CBSCC</t>
  </si>
  <si>
    <t>INTER GROUP</t>
  </si>
  <si>
    <t xml:space="preserve">REMOVE DUPLICATE </t>
  </si>
  <si>
    <t>CHART AND GRAPHS</t>
  </si>
  <si>
    <t>ROLL NO</t>
  </si>
  <si>
    <t xml:space="preserve"> STUDENT NAME</t>
  </si>
  <si>
    <t>MATHS</t>
  </si>
  <si>
    <t>SCIENCE</t>
  </si>
  <si>
    <t>SOCIAL</t>
  </si>
  <si>
    <t>Hema</t>
  </si>
  <si>
    <t>Simha</t>
  </si>
  <si>
    <t>Khushiraa</t>
  </si>
  <si>
    <t>Prerana</t>
  </si>
  <si>
    <t>Uma</t>
  </si>
  <si>
    <t>Girija</t>
  </si>
  <si>
    <t>Hema Setty</t>
  </si>
  <si>
    <t>ADVANCED CHARTING</t>
  </si>
  <si>
    <t>SWIITCH  ROW AND COLUMN</t>
  </si>
  <si>
    <t>COMBO CHART</t>
  </si>
  <si>
    <t>SECONDARY AXIS</t>
  </si>
  <si>
    <t>SUMMER SALES</t>
  </si>
  <si>
    <t>YEAR</t>
  </si>
  <si>
    <t>MAR</t>
  </si>
  <si>
    <t>APR</t>
  </si>
  <si>
    <t>MAY</t>
  </si>
  <si>
    <t>JUNE</t>
  </si>
  <si>
    <t>TOTAL YEAR</t>
  </si>
  <si>
    <t xml:space="preserve"> </t>
  </si>
  <si>
    <t>CREATE PASSWORD IN EXCEL</t>
  </si>
  <si>
    <t xml:space="preserve">PROTECT SHEET </t>
  </si>
  <si>
    <t>PROTECT WORKBOOK</t>
  </si>
  <si>
    <t>PROTECT FILE</t>
  </si>
  <si>
    <t xml:space="preserve">SUMMER SALES </t>
  </si>
  <si>
    <t xml:space="preserve">EMPLOYEE NAME </t>
  </si>
  <si>
    <t>TOTAL</t>
  </si>
  <si>
    <t xml:space="preserve">NAME RANGE </t>
  </si>
  <si>
    <t>INTRODUCTION OF NAME RAANGE</t>
  </si>
  <si>
    <t>CREATING NAME RANGE</t>
  </si>
  <si>
    <t>EDITING NAME RANGE</t>
  </si>
  <si>
    <t>DELETING NAME RANGE</t>
  </si>
  <si>
    <t>NAME RANGE USING FORMULA</t>
  </si>
  <si>
    <t>NAME RANGE USING CRITERIA</t>
  </si>
  <si>
    <t xml:space="preserve">E NO </t>
  </si>
  <si>
    <t>EMPLOYEE NAME</t>
  </si>
  <si>
    <t xml:space="preserve">GROSS SALARY </t>
  </si>
  <si>
    <t>PENSION</t>
  </si>
  <si>
    <t>NET SALARY</t>
  </si>
  <si>
    <t>PENSION RATE</t>
  </si>
  <si>
    <t>TOTAL SALARY PAID</t>
  </si>
  <si>
    <t>HIGHEST SALARY</t>
  </si>
  <si>
    <t>LOWEST SALARY</t>
  </si>
  <si>
    <t>EMP SALARY &gt;10000</t>
  </si>
  <si>
    <t>DATABASE FUNCTION</t>
  </si>
  <si>
    <t>DSUM</t>
  </si>
  <si>
    <t>DAVERAGE</t>
  </si>
  <si>
    <t>DMAX</t>
  </si>
  <si>
    <t>DMIN</t>
  </si>
  <si>
    <t>DCOUNT</t>
  </si>
  <si>
    <t xml:space="preserve">SALES REPORT </t>
  </si>
  <si>
    <t>CITY</t>
  </si>
  <si>
    <t>PRODUCT</t>
  </si>
  <si>
    <t>LOCATION</t>
  </si>
  <si>
    <t>SALE</t>
  </si>
  <si>
    <t>HYDERABAD</t>
  </si>
  <si>
    <t>DELHI</t>
  </si>
  <si>
    <t>MUMBAI</t>
  </si>
  <si>
    <t>MILK</t>
  </si>
  <si>
    <t>CURD</t>
  </si>
  <si>
    <t>ICE CREAM</t>
  </si>
  <si>
    <t>XURD</t>
  </si>
  <si>
    <t>URBAN</t>
  </si>
  <si>
    <t>RURAL</t>
  </si>
  <si>
    <t>TOTAL SALES</t>
  </si>
  <si>
    <t>AVG SALES</t>
  </si>
  <si>
    <t>HIGHEST SALES</t>
  </si>
  <si>
    <t>LOWEST SALES</t>
  </si>
  <si>
    <t>COUNT</t>
  </si>
  <si>
    <t>SINGLE CRITERIA</t>
  </si>
  <si>
    <t>MULTIPLE CRITERIA</t>
  </si>
  <si>
    <t>DISADVANCE</t>
  </si>
  <si>
    <t>DGET FUNCTION</t>
  </si>
  <si>
    <t>STUDENT TABLE</t>
  </si>
  <si>
    <t>RANK</t>
  </si>
  <si>
    <t>Latha</t>
  </si>
  <si>
    <t>Kareem kumar</t>
  </si>
  <si>
    <t>VLOOKUP</t>
  </si>
  <si>
    <t>STUDENT NAME</t>
  </si>
  <si>
    <t>DGET</t>
  </si>
  <si>
    <t>ADVANTAGE</t>
  </si>
  <si>
    <t>2)REVERSE LOOKUP</t>
  </si>
  <si>
    <t>3)COMPLETE SEARCH</t>
  </si>
  <si>
    <t>4)MULTIPLE CRITERIA</t>
  </si>
  <si>
    <t>5)SEARCH PARTIAL TEXT</t>
  </si>
  <si>
    <t>DISADVANTAGE</t>
  </si>
  <si>
    <t>1)SINGLE RECORD</t>
  </si>
  <si>
    <t>1)SEARCH BY COLUMN NUMBER&amp;TEXT</t>
  </si>
  <si>
    <t>Hema SETTY</t>
  </si>
  <si>
    <t>rank</t>
  </si>
  <si>
    <t>FILTER FUNCTION</t>
  </si>
  <si>
    <t>COURSE</t>
  </si>
  <si>
    <t>BRANCH</t>
  </si>
  <si>
    <t>HYD</t>
  </si>
  <si>
    <t>SEC</t>
  </si>
  <si>
    <t xml:space="preserve">STUDENT NAME </t>
  </si>
  <si>
    <t>FILTER</t>
  </si>
  <si>
    <t>5 EXAMPLES</t>
  </si>
  <si>
    <t>CRITERIA</t>
  </si>
  <si>
    <t>ERROR HANDING</t>
  </si>
  <si>
    <t>MULTIPLE CRITERIA USING AND</t>
  </si>
  <si>
    <t xml:space="preserve">MULTIPLE CRITERIA USING OR </t>
  </si>
  <si>
    <t>USING FUNCTION</t>
  </si>
  <si>
    <t>1)</t>
  </si>
  <si>
    <t>2)</t>
  </si>
  <si>
    <t>3)</t>
  </si>
  <si>
    <t>4)</t>
  </si>
  <si>
    <t>icsc</t>
  </si>
  <si>
    <t>"WHAT YOU HAVE TO FINDE THE NAME,THAT NAME DEFENETLY  WILL HAVE TO  UNDER THE HEADING."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</si>
</sst>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 style="thin">
        <color theme="4" tint="0.39997558519241921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3" applyNumberForma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6" fillId="4" borderId="4" xfId="3" applyFont="1" applyBorder="1"/>
    <xf numFmtId="0" fontId="6" fillId="4" borderId="5" xfId="3" applyFont="1" applyBorder="1"/>
    <xf numFmtId="0" fontId="6" fillId="4" borderId="6" xfId="3" applyFont="1" applyBorder="1"/>
    <xf numFmtId="0" fontId="2" fillId="2" borderId="7" xfId="1" applyBorder="1"/>
    <xf numFmtId="14" fontId="2" fillId="2" borderId="7" xfId="1" applyNumberFormat="1" applyBorder="1"/>
    <xf numFmtId="0" fontId="2" fillId="2" borderId="2" xfId="1"/>
    <xf numFmtId="0" fontId="6" fillId="4" borderId="1" xfId="3" applyFont="1" applyBorder="1"/>
    <xf numFmtId="0" fontId="2" fillId="2" borderId="1" xfId="1" applyBorder="1"/>
    <xf numFmtId="14" fontId="2" fillId="2" borderId="2" xfId="1" applyNumberFormat="1"/>
    <xf numFmtId="0" fontId="0" fillId="0" borderId="2" xfId="0" applyBorder="1"/>
    <xf numFmtId="0" fontId="7" fillId="0" borderId="0" xfId="0" applyFont="1"/>
    <xf numFmtId="0" fontId="6" fillId="6" borderId="8" xfId="2" applyFont="1" applyFill="1" applyBorder="1"/>
    <xf numFmtId="0" fontId="6" fillId="6" borderId="9" xfId="2" applyFont="1" applyFill="1" applyBorder="1"/>
    <xf numFmtId="0" fontId="3" fillId="3" borderId="10" xfId="2" applyBorder="1"/>
    <xf numFmtId="0" fontId="3" fillId="3" borderId="3" xfId="2"/>
    <xf numFmtId="0" fontId="5" fillId="3" borderId="3" xfId="2" applyFont="1"/>
    <xf numFmtId="0" fontId="3" fillId="3" borderId="11" xfId="2" applyBorder="1"/>
    <xf numFmtId="0" fontId="3" fillId="3" borderId="12" xfId="2" applyBorder="1"/>
    <xf numFmtId="0" fontId="5" fillId="5" borderId="0" xfId="4"/>
    <xf numFmtId="0" fontId="5" fillId="5" borderId="0" xfId="4" applyAlignment="1">
      <alignment wrapText="1"/>
    </xf>
    <xf numFmtId="0" fontId="4" fillId="0" borderId="0" xfId="0" applyFont="1"/>
    <xf numFmtId="0" fontId="5" fillId="4" borderId="0" xfId="3"/>
    <xf numFmtId="9" fontId="0" fillId="0" borderId="0" xfId="0" applyNumberFormat="1"/>
    <xf numFmtId="0" fontId="9" fillId="6" borderId="8" xfId="2" applyFont="1" applyFill="1" applyBorder="1"/>
    <xf numFmtId="0" fontId="9" fillId="6" borderId="9" xfId="2" applyFont="1" applyFill="1" applyBorder="1"/>
    <xf numFmtId="0" fontId="6" fillId="6" borderId="3" xfId="2" applyFont="1" applyFill="1"/>
    <xf numFmtId="0" fontId="10" fillId="3" borderId="10" xfId="2" applyFont="1" applyBorder="1"/>
    <xf numFmtId="0" fontId="10" fillId="3" borderId="3" xfId="2" applyFont="1"/>
    <xf numFmtId="0" fontId="10" fillId="3" borderId="13" xfId="2" applyFont="1" applyBorder="1"/>
    <xf numFmtId="0" fontId="10" fillId="3" borderId="11" xfId="2" applyFont="1" applyBorder="1"/>
    <xf numFmtId="0" fontId="10" fillId="3" borderId="12" xfId="2" applyFont="1" applyBorder="1"/>
    <xf numFmtId="0" fontId="4" fillId="6" borderId="3" xfId="2" applyFont="1" applyFill="1"/>
    <xf numFmtId="0" fontId="12" fillId="0" borderId="0" xfId="0" applyFont="1"/>
    <xf numFmtId="0" fontId="0" fillId="7" borderId="1" xfId="0" applyFill="1" applyBorder="1"/>
    <xf numFmtId="0" fontId="11" fillId="0" borderId="0" xfId="0" applyFont="1"/>
    <xf numFmtId="0" fontId="13" fillId="0" borderId="0" xfId="0" applyFont="1"/>
    <xf numFmtId="0" fontId="0" fillId="0" borderId="1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Accent1" xfId="3" builtinId="29"/>
    <cellStyle name="Accent5" xfId="4" builtinId="45"/>
    <cellStyle name="Check Cell" xfId="2" builtinId="23"/>
    <cellStyle name="Normal" xfId="0" builtinId="0"/>
    <cellStyle name="Output" xfId="1" builtinId="21"/>
  </cellStyles>
  <dxfs count="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2726851851851851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'V-54'!$B$8</c:f>
              <c:strCache>
                <c:ptCount val="1"/>
                <c:pt idx="0">
                  <c:v>Simha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21-4194-9DEA-74EA307A1B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21-4194-9DEA-74EA307A1B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821-4194-9DEA-74EA307A1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'V-54'!$C$8:$E$8</c:f>
              <c:numCache>
                <c:formatCode>General</c:formatCode>
                <c:ptCount val="3"/>
                <c:pt idx="0">
                  <c:v>80</c:v>
                </c:pt>
                <c:pt idx="1">
                  <c:v>78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D-4832-9013-55AEAE65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319444444444447"/>
          <c:w val="0.89019685039370078"/>
          <c:h val="0.4912733304170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'V-54'!$C$4</c:f>
              <c:strCache>
                <c:ptCount val="1"/>
                <c:pt idx="0">
                  <c:v>MATHS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'V-54'!$B$5:$B$14</c:f>
              <c:strCache>
                <c:ptCount val="10"/>
                <c:pt idx="0">
                  <c:v>Raviteja</c:v>
                </c:pt>
                <c:pt idx="1">
                  <c:v>Hudha</c:v>
                </c:pt>
                <c:pt idx="2">
                  <c:v>Hema</c:v>
                </c:pt>
                <c:pt idx="3">
                  <c:v>Simha</c:v>
                </c:pt>
                <c:pt idx="4">
                  <c:v>Khushiraa</c:v>
                </c:pt>
                <c:pt idx="5">
                  <c:v>Prerana</c:v>
                </c:pt>
                <c:pt idx="6">
                  <c:v>Uma</c:v>
                </c:pt>
                <c:pt idx="7">
                  <c:v>Girija</c:v>
                </c:pt>
                <c:pt idx="8">
                  <c:v>Hema Setty</c:v>
                </c:pt>
                <c:pt idx="9">
                  <c:v>Kareem</c:v>
                </c:pt>
              </c:strCache>
            </c:strRef>
          </c:cat>
          <c:val>
            <c:numRef>
              <c:f>'V-54'!$C$5:$C$14</c:f>
              <c:numCache>
                <c:formatCode>General</c:formatCode>
                <c:ptCount val="10"/>
                <c:pt idx="0">
                  <c:v>87</c:v>
                </c:pt>
                <c:pt idx="1">
                  <c:v>65</c:v>
                </c:pt>
                <c:pt idx="2">
                  <c:v>80</c:v>
                </c:pt>
                <c:pt idx="3">
                  <c:v>80</c:v>
                </c:pt>
                <c:pt idx="4">
                  <c:v>47</c:v>
                </c:pt>
                <c:pt idx="5">
                  <c:v>68</c:v>
                </c:pt>
                <c:pt idx="6">
                  <c:v>80</c:v>
                </c:pt>
                <c:pt idx="7">
                  <c:v>58</c:v>
                </c:pt>
                <c:pt idx="8">
                  <c:v>97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0-4784-93A3-D20FF6A30F69}"/>
            </c:ext>
          </c:extLst>
        </c:ser>
        <c:ser>
          <c:idx val="1"/>
          <c:order val="1"/>
          <c:tx>
            <c:strRef>
              <c:f>'V-54'!$D$4</c:f>
              <c:strCache>
                <c:ptCount val="1"/>
                <c:pt idx="0">
                  <c:v>SCIENCE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'V-54'!$B$5:$B$14</c:f>
              <c:strCache>
                <c:ptCount val="10"/>
                <c:pt idx="0">
                  <c:v>Raviteja</c:v>
                </c:pt>
                <c:pt idx="1">
                  <c:v>Hudha</c:v>
                </c:pt>
                <c:pt idx="2">
                  <c:v>Hema</c:v>
                </c:pt>
                <c:pt idx="3">
                  <c:v>Simha</c:v>
                </c:pt>
                <c:pt idx="4">
                  <c:v>Khushiraa</c:v>
                </c:pt>
                <c:pt idx="5">
                  <c:v>Prerana</c:v>
                </c:pt>
                <c:pt idx="6">
                  <c:v>Uma</c:v>
                </c:pt>
                <c:pt idx="7">
                  <c:v>Girija</c:v>
                </c:pt>
                <c:pt idx="8">
                  <c:v>Hema Setty</c:v>
                </c:pt>
                <c:pt idx="9">
                  <c:v>Kareem</c:v>
                </c:pt>
              </c:strCache>
            </c:strRef>
          </c:cat>
          <c:val>
            <c:numRef>
              <c:f>'V-54'!$D$5:$D$14</c:f>
              <c:numCache>
                <c:formatCode>General</c:formatCode>
                <c:ptCount val="10"/>
                <c:pt idx="0">
                  <c:v>36</c:v>
                </c:pt>
                <c:pt idx="1">
                  <c:v>47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57</c:v>
                </c:pt>
                <c:pt idx="6">
                  <c:v>75</c:v>
                </c:pt>
                <c:pt idx="7">
                  <c:v>54</c:v>
                </c:pt>
                <c:pt idx="8">
                  <c:v>34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0-4784-93A3-D20FF6A30F69}"/>
            </c:ext>
          </c:extLst>
        </c:ser>
        <c:ser>
          <c:idx val="2"/>
          <c:order val="2"/>
          <c:tx>
            <c:strRef>
              <c:f>'V-54'!$E$4</c:f>
              <c:strCache>
                <c:ptCount val="1"/>
                <c:pt idx="0">
                  <c:v>SOCIAL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'V-54'!$B$5:$B$14</c:f>
              <c:strCache>
                <c:ptCount val="10"/>
                <c:pt idx="0">
                  <c:v>Raviteja</c:v>
                </c:pt>
                <c:pt idx="1">
                  <c:v>Hudha</c:v>
                </c:pt>
                <c:pt idx="2">
                  <c:v>Hema</c:v>
                </c:pt>
                <c:pt idx="3">
                  <c:v>Simha</c:v>
                </c:pt>
                <c:pt idx="4">
                  <c:v>Khushiraa</c:v>
                </c:pt>
                <c:pt idx="5">
                  <c:v>Prerana</c:v>
                </c:pt>
                <c:pt idx="6">
                  <c:v>Uma</c:v>
                </c:pt>
                <c:pt idx="7">
                  <c:v>Girija</c:v>
                </c:pt>
                <c:pt idx="8">
                  <c:v>Hema Setty</c:v>
                </c:pt>
                <c:pt idx="9">
                  <c:v>Kareem</c:v>
                </c:pt>
              </c:strCache>
            </c:strRef>
          </c:cat>
          <c:val>
            <c:numRef>
              <c:f>'V-54'!$E$5:$E$14</c:f>
              <c:numCache>
                <c:formatCode>General</c:formatCode>
                <c:ptCount val="10"/>
                <c:pt idx="0">
                  <c:v>56</c:v>
                </c:pt>
                <c:pt idx="1">
                  <c:v>78</c:v>
                </c:pt>
                <c:pt idx="2">
                  <c:v>70</c:v>
                </c:pt>
                <c:pt idx="3">
                  <c:v>90</c:v>
                </c:pt>
                <c:pt idx="4">
                  <c:v>35</c:v>
                </c:pt>
                <c:pt idx="5">
                  <c:v>56</c:v>
                </c:pt>
                <c:pt idx="6">
                  <c:v>76</c:v>
                </c:pt>
                <c:pt idx="7">
                  <c:v>43</c:v>
                </c:pt>
                <c:pt idx="8">
                  <c:v>24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A0-4784-93A3-D20FF6A30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2407903"/>
        <c:axId val="1522393759"/>
      </c:barChart>
      <c:catAx>
        <c:axId val="152240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393759"/>
        <c:crosses val="autoZero"/>
        <c:auto val="1"/>
        <c:lblAlgn val="ctr"/>
        <c:lblOffset val="100"/>
        <c:noMultiLvlLbl val="0"/>
      </c:catAx>
      <c:valAx>
        <c:axId val="15223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40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3467592592592595"/>
          <c:w val="0.86486351706036746"/>
          <c:h val="0.614984324876057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'V-55'!$C$7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'V-55'!$B$8:$B$12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'V-55'!$C$8:$C$12</c:f>
              <c:numCache>
                <c:formatCode>General</c:formatCode>
                <c:ptCount val="5"/>
                <c:pt idx="0">
                  <c:v>2000</c:v>
                </c:pt>
                <c:pt idx="1">
                  <c:v>3000</c:v>
                </c:pt>
                <c:pt idx="2">
                  <c:v>3400</c:v>
                </c:pt>
                <c:pt idx="3">
                  <c:v>3000</c:v>
                </c:pt>
                <c:pt idx="4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A-4010-B1BB-95CC700F646C}"/>
            </c:ext>
          </c:extLst>
        </c:ser>
        <c:ser>
          <c:idx val="2"/>
          <c:order val="2"/>
          <c:tx>
            <c:strRef>
              <c:f>'V-55'!$D$7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'V-55'!$B$8:$B$12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'V-55'!$D$8:$D$12</c:f>
              <c:numCache>
                <c:formatCode>General</c:formatCode>
                <c:ptCount val="5"/>
                <c:pt idx="0">
                  <c:v>3000</c:v>
                </c:pt>
                <c:pt idx="1">
                  <c:v>4000</c:v>
                </c:pt>
                <c:pt idx="2">
                  <c:v>3600</c:v>
                </c:pt>
                <c:pt idx="3">
                  <c:v>4600</c:v>
                </c:pt>
                <c:pt idx="4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A-4010-B1BB-95CC700F646C}"/>
            </c:ext>
          </c:extLst>
        </c:ser>
        <c:ser>
          <c:idx val="3"/>
          <c:order val="3"/>
          <c:tx>
            <c:strRef>
              <c:f>'V-55'!$E$7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'V-55'!$B$8:$B$12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'V-55'!$E$8:$E$12</c:f>
              <c:numCache>
                <c:formatCode>General</c:formatCode>
                <c:ptCount val="5"/>
                <c:pt idx="0">
                  <c:v>2500</c:v>
                </c:pt>
                <c:pt idx="1">
                  <c:v>4500</c:v>
                </c:pt>
                <c:pt idx="2">
                  <c:v>3700</c:v>
                </c:pt>
                <c:pt idx="3">
                  <c:v>2700</c:v>
                </c:pt>
                <c:pt idx="4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8A-4010-B1BB-95CC700F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76530623"/>
        <c:axId val="1676531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'V-55'!$B$7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'V-55'!$B$8:$B$12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'V-55'!$B$8:$B$12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08A-4010-B1BB-95CC700F646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'V-55'!$F$7</c:f>
              <c:strCache>
                <c:ptCount val="1"/>
                <c:pt idx="0">
                  <c:v>JUNE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'V-55'!$B$8:$B$12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'V-55'!$F$8:$F$12</c:f>
              <c:numCache>
                <c:formatCode>General</c:formatCode>
                <c:ptCount val="5"/>
                <c:pt idx="0">
                  <c:v>3500</c:v>
                </c:pt>
                <c:pt idx="1">
                  <c:v>4600</c:v>
                </c:pt>
                <c:pt idx="2">
                  <c:v>4100</c:v>
                </c:pt>
                <c:pt idx="3">
                  <c:v>3800</c:v>
                </c:pt>
                <c:pt idx="4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8A-4010-B1BB-95CC700F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530623"/>
        <c:axId val="1676531039"/>
      </c:lineChart>
      <c:lineChart>
        <c:grouping val="standard"/>
        <c:varyColors val="0"/>
        <c:ser>
          <c:idx val="5"/>
          <c:order val="5"/>
          <c:tx>
            <c:strRef>
              <c:f>'V-55'!$G$7</c:f>
              <c:strCache>
                <c:ptCount val="1"/>
                <c:pt idx="0">
                  <c:v>TOTAL YEAR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'V-55'!$B$8:$B$12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'V-55'!$G$8:$G$12</c:f>
              <c:numCache>
                <c:formatCode>General</c:formatCode>
                <c:ptCount val="5"/>
                <c:pt idx="0">
                  <c:v>20000</c:v>
                </c:pt>
                <c:pt idx="1">
                  <c:v>24000</c:v>
                </c:pt>
                <c:pt idx="2">
                  <c:v>25000</c:v>
                </c:pt>
                <c:pt idx="3">
                  <c:v>28000</c:v>
                </c:pt>
                <c:pt idx="4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A-4010-B1BB-95CC700F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402495"/>
        <c:axId val="1522396671"/>
      </c:lineChart>
      <c:catAx>
        <c:axId val="16765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31039"/>
        <c:crosses val="autoZero"/>
        <c:auto val="1"/>
        <c:lblAlgn val="ctr"/>
        <c:lblOffset val="100"/>
        <c:noMultiLvlLbl val="0"/>
      </c:catAx>
      <c:valAx>
        <c:axId val="16765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30623"/>
        <c:crosses val="autoZero"/>
        <c:crossBetween val="between"/>
      </c:valAx>
      <c:valAx>
        <c:axId val="15223966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402495"/>
        <c:crosses val="max"/>
        <c:crossBetween val="between"/>
      </c:valAx>
      <c:catAx>
        <c:axId val="1522402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23966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3</xdr:row>
      <xdr:rowOff>114300</xdr:rowOff>
    </xdr:from>
    <xdr:to>
      <xdr:col>8</xdr:col>
      <xdr:colOff>31750</xdr:colOff>
      <xdr:row>11</xdr:row>
      <xdr:rowOff>53974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53346-9E2F-9012-F60C-C17C5CD91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44450</xdr:rowOff>
    </xdr:from>
    <xdr:to>
      <xdr:col>17</xdr:col>
      <xdr:colOff>304800</xdr:colOff>
      <xdr:row>19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99E8B6-FF6B-4C63-B84A-97DD876E7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320675</xdr:colOff>
      <xdr:row>0</xdr:row>
      <xdr:rowOff>53975</xdr:rowOff>
    </xdr:from>
    <xdr:to>
      <xdr:col>16</xdr:col>
      <xdr:colOff>15875</xdr:colOff>
      <xdr:row>13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7C945-A041-2053-0E73-4DF786275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38100</xdr:rowOff>
    </xdr:from>
    <xdr:to>
      <xdr:col>5</xdr:col>
      <xdr:colOff>520700</xdr:colOff>
      <xdr:row>5</xdr:row>
      <xdr:rowOff>177800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24B94A6-32E2-962C-B625-4A20E9A7A399}"/>
            </a:ext>
          </a:extLst>
        </xdr:cNvPr>
        <xdr:cNvSpPr/>
      </xdr:nvSpPr>
      <xdr:spPr>
        <a:xfrm>
          <a:off x="3841750" y="100965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10</xdr:row>
      <xdr:rowOff>38100</xdr:rowOff>
    </xdr:from>
    <xdr:to>
      <xdr:col>5</xdr:col>
      <xdr:colOff>520700</xdr:colOff>
      <xdr:row>10</xdr:row>
      <xdr:rowOff>177800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6D6D1FCC-412A-40F9-BD30-D91CA9A5C19C}"/>
            </a:ext>
          </a:extLst>
        </xdr:cNvPr>
        <xdr:cNvSpPr/>
      </xdr:nvSpPr>
      <xdr:spPr>
        <a:xfrm>
          <a:off x="3841750" y="100965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14</xdr:row>
      <xdr:rowOff>38100</xdr:rowOff>
    </xdr:from>
    <xdr:to>
      <xdr:col>5</xdr:col>
      <xdr:colOff>520700</xdr:colOff>
      <xdr:row>14</xdr:row>
      <xdr:rowOff>177800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EDEB3038-5A50-4559-AA46-D5862E188C2F}"/>
            </a:ext>
          </a:extLst>
        </xdr:cNvPr>
        <xdr:cNvSpPr/>
      </xdr:nvSpPr>
      <xdr:spPr>
        <a:xfrm>
          <a:off x="3841750" y="100965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14</xdr:row>
      <xdr:rowOff>38100</xdr:rowOff>
    </xdr:from>
    <xdr:to>
      <xdr:col>5</xdr:col>
      <xdr:colOff>520700</xdr:colOff>
      <xdr:row>14</xdr:row>
      <xdr:rowOff>177800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BEFD886D-40D4-4453-80FA-A53AC88EBD9D}"/>
            </a:ext>
          </a:extLst>
        </xdr:cNvPr>
        <xdr:cNvSpPr/>
      </xdr:nvSpPr>
      <xdr:spPr>
        <a:xfrm>
          <a:off x="3841750" y="100965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11</xdr:row>
      <xdr:rowOff>38100</xdr:rowOff>
    </xdr:from>
    <xdr:to>
      <xdr:col>5</xdr:col>
      <xdr:colOff>520700</xdr:colOff>
      <xdr:row>11</xdr:row>
      <xdr:rowOff>177800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3104820A-3173-4246-AF3E-5B447B29DE53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11</xdr:row>
      <xdr:rowOff>38100</xdr:rowOff>
    </xdr:from>
    <xdr:to>
      <xdr:col>5</xdr:col>
      <xdr:colOff>520700</xdr:colOff>
      <xdr:row>11</xdr:row>
      <xdr:rowOff>177800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AD1E1A66-CE2D-48A1-A059-BD5477124223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11</xdr:row>
      <xdr:rowOff>38100</xdr:rowOff>
    </xdr:from>
    <xdr:to>
      <xdr:col>5</xdr:col>
      <xdr:colOff>520700</xdr:colOff>
      <xdr:row>11</xdr:row>
      <xdr:rowOff>177800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71AEC2F9-5315-4F15-840B-88DD0768DB91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11</xdr:row>
      <xdr:rowOff>38100</xdr:rowOff>
    </xdr:from>
    <xdr:to>
      <xdr:col>5</xdr:col>
      <xdr:colOff>520700</xdr:colOff>
      <xdr:row>11</xdr:row>
      <xdr:rowOff>177800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4186CD7A-E512-4CBD-BB02-0747EAAF062A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15</xdr:row>
      <xdr:rowOff>38100</xdr:rowOff>
    </xdr:from>
    <xdr:to>
      <xdr:col>5</xdr:col>
      <xdr:colOff>520700</xdr:colOff>
      <xdr:row>15</xdr:row>
      <xdr:rowOff>177800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5B245F4C-4B9C-4B76-874E-6997C1477F27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15</xdr:row>
      <xdr:rowOff>38100</xdr:rowOff>
    </xdr:from>
    <xdr:to>
      <xdr:col>5</xdr:col>
      <xdr:colOff>520700</xdr:colOff>
      <xdr:row>15</xdr:row>
      <xdr:rowOff>177800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9D6AFA9B-2F3B-47B4-B8F7-0500719F3FE6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23</xdr:row>
      <xdr:rowOff>38100</xdr:rowOff>
    </xdr:from>
    <xdr:to>
      <xdr:col>5</xdr:col>
      <xdr:colOff>520700</xdr:colOff>
      <xdr:row>23</xdr:row>
      <xdr:rowOff>177800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99E54310-70C8-4CD2-89A3-B6B1496467E5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23</xdr:row>
      <xdr:rowOff>38100</xdr:rowOff>
    </xdr:from>
    <xdr:to>
      <xdr:col>5</xdr:col>
      <xdr:colOff>520700</xdr:colOff>
      <xdr:row>23</xdr:row>
      <xdr:rowOff>177800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AFFE0D68-852F-4004-BA33-630C75FFB0D4}"/>
            </a:ext>
          </a:extLst>
        </xdr:cNvPr>
        <xdr:cNvSpPr/>
      </xdr:nvSpPr>
      <xdr:spPr>
        <a:xfrm>
          <a:off x="3841750" y="2667000"/>
          <a:ext cx="2349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9CB-E3F3-43A2-8E0D-B6F5F139F37B}">
  <dimension ref="A1:M14"/>
  <sheetViews>
    <sheetView topLeftCell="A4" workbookViewId="0">
      <selection activeCell="H14" sqref="H14"/>
    </sheetView>
  </sheetViews>
  <sheetFormatPr defaultRowHeight="14.5" x14ac:dyDescent="0.35"/>
  <cols>
    <col min="2" max="2" width="15" customWidth="1"/>
    <col min="3" max="3" width="11.08984375" customWidth="1"/>
    <col min="4" max="4" width="14.90625" customWidth="1"/>
    <col min="6" max="6" width="14.36328125" customWidth="1"/>
    <col min="7" max="7" width="11.26953125" customWidth="1"/>
    <col min="8" max="8" width="12.1796875" customWidth="1"/>
    <col min="11" max="11" width="14.81640625" customWidth="1"/>
    <col min="12" max="12" width="14.453125" customWidth="1"/>
    <col min="13" max="13" width="13.90625" customWidth="1"/>
    <col min="16" max="16" width="10.7265625" customWidth="1"/>
  </cols>
  <sheetData>
    <row r="1" spans="1:13" ht="18.5" x14ac:dyDescent="0.45">
      <c r="A1" s="1" t="s">
        <v>0</v>
      </c>
      <c r="B1" s="1"/>
      <c r="C1" s="1"/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K6" s="2" t="s">
        <v>18</v>
      </c>
      <c r="L6" s="2" t="s">
        <v>20</v>
      </c>
      <c r="M6" s="2" t="s">
        <v>21</v>
      </c>
    </row>
    <row r="7" spans="1:13" x14ac:dyDescent="0.35">
      <c r="B7" t="s">
        <v>5</v>
      </c>
      <c r="K7" s="2" t="s">
        <v>19</v>
      </c>
      <c r="L7" s="2" t="s">
        <v>25</v>
      </c>
      <c r="M7" s="2" t="s">
        <v>29</v>
      </c>
    </row>
    <row r="8" spans="1:13" x14ac:dyDescent="0.35"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32</v>
      </c>
      <c r="K8" s="2" t="s">
        <v>22</v>
      </c>
      <c r="L8" s="2" t="s">
        <v>26</v>
      </c>
      <c r="M8" s="2" t="s">
        <v>30</v>
      </c>
    </row>
    <row r="9" spans="1:13" x14ac:dyDescent="0.35">
      <c r="B9" s="2">
        <v>1001</v>
      </c>
      <c r="C9" s="2" t="s">
        <v>12</v>
      </c>
      <c r="D9" s="2">
        <v>9494614387</v>
      </c>
      <c r="E9" s="2">
        <v>27</v>
      </c>
      <c r="F9" s="2">
        <v>80</v>
      </c>
      <c r="G9" s="2" t="s">
        <v>21</v>
      </c>
      <c r="H9" s="2" t="s">
        <v>31</v>
      </c>
      <c r="K9" s="2" t="s">
        <v>23</v>
      </c>
      <c r="L9" s="2" t="s">
        <v>27</v>
      </c>
      <c r="M9" s="2" t="s">
        <v>31</v>
      </c>
    </row>
    <row r="10" spans="1:13" x14ac:dyDescent="0.35">
      <c r="B10" s="2">
        <v>1002</v>
      </c>
      <c r="C10" s="2" t="s">
        <v>13</v>
      </c>
      <c r="D10" s="2">
        <v>9550384942</v>
      </c>
      <c r="E10" s="2">
        <v>20</v>
      </c>
      <c r="F10" s="2">
        <v>75</v>
      </c>
      <c r="G10" s="2" t="s">
        <v>18</v>
      </c>
      <c r="H10" s="2" t="s">
        <v>23</v>
      </c>
      <c r="K10" s="2" t="s">
        <v>24</v>
      </c>
      <c r="L10" s="2" t="s">
        <v>28</v>
      </c>
      <c r="M10" s="2"/>
    </row>
    <row r="11" spans="1:13" x14ac:dyDescent="0.35">
      <c r="B11" s="2">
        <v>1003</v>
      </c>
      <c r="C11" s="2" t="s">
        <v>14</v>
      </c>
      <c r="D11" s="2">
        <v>9610765498</v>
      </c>
      <c r="E11" s="2"/>
      <c r="F11" s="2"/>
      <c r="G11" s="2" t="s">
        <v>20</v>
      </c>
      <c r="H11" s="2" t="s">
        <v>26</v>
      </c>
    </row>
    <row r="12" spans="1:13" x14ac:dyDescent="0.35">
      <c r="B12" s="2">
        <v>1004</v>
      </c>
      <c r="C12" s="2" t="s">
        <v>15</v>
      </c>
      <c r="D12" s="2">
        <v>9548642317</v>
      </c>
      <c r="E12" s="2"/>
      <c r="F12" s="2"/>
      <c r="G12" s="2" t="s">
        <v>20</v>
      </c>
      <c r="H12" s="2" t="s">
        <v>26</v>
      </c>
    </row>
    <row r="13" spans="1:13" x14ac:dyDescent="0.35">
      <c r="B13" s="2">
        <v>1005</v>
      </c>
      <c r="C13" s="2" t="s">
        <v>16</v>
      </c>
      <c r="D13" s="2">
        <v>9885476327</v>
      </c>
      <c r="E13" s="2"/>
      <c r="F13" s="2"/>
      <c r="G13" s="2" t="s">
        <v>18</v>
      </c>
      <c r="H13" s="2" t="s">
        <v>22</v>
      </c>
    </row>
    <row r="14" spans="1:13" x14ac:dyDescent="0.35">
      <c r="B14" s="2">
        <v>1006</v>
      </c>
      <c r="C14" s="2" t="s">
        <v>17</v>
      </c>
      <c r="D14" s="2"/>
      <c r="E14" s="2"/>
      <c r="F14" s="2"/>
      <c r="G14" s="2" t="s">
        <v>20</v>
      </c>
      <c r="H14" s="2" t="s">
        <v>25</v>
      </c>
    </row>
  </sheetData>
  <dataValidations count="4">
    <dataValidation type="textLength" operator="equal" allowBlank="1" showInputMessage="1" showErrorMessage="1" error="INVAILID DATA" prompt="ENTER 10 DIGIT NUMBER" sqref="D9 D14" xr:uid="{8219FE96-105C-49B7-9E0A-20684C0E1178}">
      <formula1>10</formula1>
    </dataValidation>
    <dataValidation type="whole" allowBlank="1" showInputMessage="1" showErrorMessage="1" error="INVALID DATA_x000a_" prompt="ENTER NUMBER BETWEEN 0-100" sqref="E9:E13 F9:F14" xr:uid="{087DEB2F-F4AD-415D-B38D-2FA6299AAB72}">
      <formula1>0</formula1>
      <formula2>100</formula2>
    </dataValidation>
    <dataValidation type="list" allowBlank="1" showInputMessage="1" showErrorMessage="1" sqref="G9:G14" xr:uid="{A4BB7DDF-1DAD-463F-A3BB-51092735FFA8}">
      <formula1>$K$6:$M$6</formula1>
    </dataValidation>
    <dataValidation type="list" allowBlank="1" showInputMessage="1" showErrorMessage="1" sqref="H9:H14" xr:uid="{B75A3BC1-254A-4AE9-B379-EE0B8B9E3751}">
      <formula1>INDIRECT($G9)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089-4C78-4AF1-B1CD-AACAD8F81981}">
  <dimension ref="A1:K16"/>
  <sheetViews>
    <sheetView workbookViewId="0">
      <selection activeCell="J7" sqref="J7"/>
    </sheetView>
  </sheetViews>
  <sheetFormatPr defaultRowHeight="14.5" x14ac:dyDescent="0.35"/>
  <cols>
    <col min="3" max="3" width="12.54296875" customWidth="1"/>
    <col min="5" max="5" width="12.6328125" customWidth="1"/>
    <col min="6" max="6" width="14.6328125" customWidth="1"/>
    <col min="7" max="7" width="14" customWidth="1"/>
    <col min="10" max="10" width="14.81640625" customWidth="1"/>
  </cols>
  <sheetData>
    <row r="1" spans="1:11" ht="18.5" x14ac:dyDescent="0.45">
      <c r="A1" s="1" t="s">
        <v>33</v>
      </c>
      <c r="B1" s="1"/>
      <c r="C1" s="1"/>
      <c r="D1" s="1"/>
    </row>
    <row r="2" spans="1:11" x14ac:dyDescent="0.35">
      <c r="A2" s="40" t="s">
        <v>34</v>
      </c>
      <c r="B2" s="40"/>
      <c r="C2" s="40"/>
      <c r="D2" s="40"/>
    </row>
    <row r="3" spans="1:11" x14ac:dyDescent="0.35">
      <c r="A3" s="40" t="s">
        <v>35</v>
      </c>
      <c r="B3" s="40"/>
      <c r="C3" s="40"/>
      <c r="D3" s="40"/>
    </row>
    <row r="6" spans="1:11" x14ac:dyDescent="0.35">
      <c r="B6" s="3" t="s">
        <v>36</v>
      </c>
      <c r="C6" s="3" t="s">
        <v>37</v>
      </c>
      <c r="D6" s="4" t="s">
        <v>38</v>
      </c>
      <c r="E6" s="5" t="s">
        <v>39</v>
      </c>
      <c r="F6" s="5" t="s">
        <v>40</v>
      </c>
      <c r="G6" s="5" t="s">
        <v>41</v>
      </c>
      <c r="H6" s="9" t="s">
        <v>59</v>
      </c>
      <c r="J6" s="9" t="s">
        <v>64</v>
      </c>
      <c r="K6" s="9" t="s">
        <v>59</v>
      </c>
    </row>
    <row r="7" spans="1:11" x14ac:dyDescent="0.35">
      <c r="B7" s="6">
        <v>1</v>
      </c>
      <c r="C7" s="6" t="s">
        <v>42</v>
      </c>
      <c r="D7" s="6" t="s">
        <v>43</v>
      </c>
      <c r="E7" s="6">
        <v>45</v>
      </c>
      <c r="F7" s="6" t="s">
        <v>44</v>
      </c>
      <c r="G7" s="7" t="s">
        <v>45</v>
      </c>
      <c r="H7" s="10" t="s">
        <v>60</v>
      </c>
      <c r="J7" s="10" t="s">
        <v>47</v>
      </c>
      <c r="K7" s="10" t="s">
        <v>178</v>
      </c>
    </row>
    <row r="8" spans="1:11" x14ac:dyDescent="0.35">
      <c r="B8" s="6">
        <v>2</v>
      </c>
      <c r="C8" s="6" t="s">
        <v>46</v>
      </c>
      <c r="D8" s="6" t="s">
        <v>43</v>
      </c>
      <c r="E8" s="6">
        <v>65</v>
      </c>
      <c r="F8" s="6" t="s">
        <v>47</v>
      </c>
      <c r="G8" s="7" t="s">
        <v>48</v>
      </c>
      <c r="H8" s="10" t="s">
        <v>60</v>
      </c>
    </row>
    <row r="9" spans="1:11" x14ac:dyDescent="0.35">
      <c r="B9" s="6">
        <v>3</v>
      </c>
      <c r="C9" s="6" t="s">
        <v>49</v>
      </c>
      <c r="D9" s="6" t="s">
        <v>43</v>
      </c>
      <c r="E9" s="6">
        <v>75</v>
      </c>
      <c r="F9" s="6" t="s">
        <v>44</v>
      </c>
      <c r="G9" s="7" t="s">
        <v>48</v>
      </c>
      <c r="H9" s="10" t="s">
        <v>61</v>
      </c>
    </row>
    <row r="10" spans="1:11" x14ac:dyDescent="0.35">
      <c r="B10" s="6">
        <v>4</v>
      </c>
      <c r="C10" s="6" t="s">
        <v>50</v>
      </c>
      <c r="D10" s="6" t="s">
        <v>51</v>
      </c>
      <c r="E10" s="6">
        <v>85</v>
      </c>
      <c r="F10" s="6" t="s">
        <v>47</v>
      </c>
      <c r="G10" s="7" t="s">
        <v>45</v>
      </c>
      <c r="H10" s="10" t="s">
        <v>60</v>
      </c>
    </row>
    <row r="11" spans="1:11" x14ac:dyDescent="0.35">
      <c r="B11" s="6">
        <v>5</v>
      </c>
      <c r="C11" s="6" t="s">
        <v>52</v>
      </c>
      <c r="D11" s="6" t="s">
        <v>43</v>
      </c>
      <c r="E11" s="6">
        <v>57</v>
      </c>
      <c r="F11" s="6" t="s">
        <v>44</v>
      </c>
      <c r="G11" s="7" t="s">
        <v>45</v>
      </c>
      <c r="H11" s="10" t="s">
        <v>62</v>
      </c>
    </row>
    <row r="12" spans="1:11" x14ac:dyDescent="0.35">
      <c r="B12" s="6">
        <v>6</v>
      </c>
      <c r="C12" s="6" t="s">
        <v>53</v>
      </c>
      <c r="D12" s="6" t="s">
        <v>51</v>
      </c>
      <c r="E12" s="6">
        <v>48</v>
      </c>
      <c r="F12" s="6" t="s">
        <v>44</v>
      </c>
      <c r="G12" s="7" t="s">
        <v>48</v>
      </c>
      <c r="H12" s="10" t="s">
        <v>60</v>
      </c>
    </row>
    <row r="13" spans="1:11" x14ac:dyDescent="0.35">
      <c r="B13" s="6">
        <v>7</v>
      </c>
      <c r="C13" s="6" t="s">
        <v>54</v>
      </c>
      <c r="D13" s="6" t="s">
        <v>51</v>
      </c>
      <c r="E13" s="6">
        <v>58</v>
      </c>
      <c r="F13" s="6" t="s">
        <v>47</v>
      </c>
      <c r="G13" s="7" t="s">
        <v>48</v>
      </c>
      <c r="H13" s="10" t="s">
        <v>62</v>
      </c>
    </row>
    <row r="14" spans="1:11" x14ac:dyDescent="0.35">
      <c r="B14" s="6">
        <v>8</v>
      </c>
      <c r="C14" s="6" t="s">
        <v>55</v>
      </c>
      <c r="D14" s="6" t="s">
        <v>51</v>
      </c>
      <c r="E14" s="6">
        <v>66</v>
      </c>
      <c r="F14" s="6" t="s">
        <v>56</v>
      </c>
      <c r="G14" s="7" t="s">
        <v>48</v>
      </c>
      <c r="H14" s="10" t="s">
        <v>61</v>
      </c>
    </row>
    <row r="15" spans="1:11" x14ac:dyDescent="0.35">
      <c r="B15" s="6">
        <v>9</v>
      </c>
      <c r="C15" s="6" t="s">
        <v>57</v>
      </c>
      <c r="D15" s="6" t="s">
        <v>51</v>
      </c>
      <c r="E15" s="6">
        <v>60</v>
      </c>
      <c r="F15" s="6" t="s">
        <v>47</v>
      </c>
      <c r="G15" s="7" t="s">
        <v>45</v>
      </c>
      <c r="H15" s="10" t="s">
        <v>63</v>
      </c>
    </row>
    <row r="16" spans="1:11" x14ac:dyDescent="0.35">
      <c r="B16" s="6">
        <v>10</v>
      </c>
      <c r="C16" s="6" t="s">
        <v>58</v>
      </c>
      <c r="D16" s="6" t="s">
        <v>43</v>
      </c>
      <c r="E16" s="6">
        <v>61</v>
      </c>
      <c r="F16" s="6" t="s">
        <v>56</v>
      </c>
      <c r="G16" s="7" t="s">
        <v>48</v>
      </c>
      <c r="H16" s="10" t="s">
        <v>60</v>
      </c>
    </row>
  </sheetData>
  <mergeCells count="2">
    <mergeCell ref="A2:D2"/>
    <mergeCell ref="A3:D3"/>
  </mergeCells>
  <conditionalFormatting sqref="B7:H16">
    <cfRule type="expression" dxfId="3" priority="1">
      <formula>$H7=$K$7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864-12CD-40EE-8E5E-1A5061F12660}">
  <dimension ref="A1:K15"/>
  <sheetViews>
    <sheetView workbookViewId="0">
      <selection activeCell="J13" sqref="J13"/>
    </sheetView>
  </sheetViews>
  <sheetFormatPr defaultRowHeight="14.5" x14ac:dyDescent="0.35"/>
  <cols>
    <col min="3" max="3" width="15.26953125" customWidth="1"/>
    <col min="5" max="5" width="9.81640625" customWidth="1"/>
    <col min="6" max="7" width="12.7265625" customWidth="1"/>
    <col min="10" max="10" width="13.7265625" customWidth="1"/>
  </cols>
  <sheetData>
    <row r="1" spans="1:11" ht="18.5" x14ac:dyDescent="0.45">
      <c r="A1" s="1" t="s">
        <v>65</v>
      </c>
      <c r="B1" s="1"/>
    </row>
    <row r="5" spans="1:11" x14ac:dyDescent="0.35">
      <c r="B5" s="3" t="s">
        <v>36</v>
      </c>
      <c r="C5" s="3" t="s">
        <v>37</v>
      </c>
      <c r="D5" s="4" t="s">
        <v>38</v>
      </c>
      <c r="E5" s="5" t="s">
        <v>39</v>
      </c>
      <c r="F5" s="5" t="s">
        <v>40</v>
      </c>
      <c r="G5" s="5" t="s">
        <v>41</v>
      </c>
      <c r="H5" s="9" t="s">
        <v>59</v>
      </c>
      <c r="J5" s="5" t="s">
        <v>40</v>
      </c>
      <c r="K5" s="9"/>
    </row>
    <row r="6" spans="1:11" x14ac:dyDescent="0.35">
      <c r="B6" s="8">
        <v>1</v>
      </c>
      <c r="C6" s="8" t="s">
        <v>42</v>
      </c>
      <c r="D6" s="8" t="s">
        <v>43</v>
      </c>
      <c r="E6" s="8">
        <v>45</v>
      </c>
      <c r="F6" s="8" t="s">
        <v>44</v>
      </c>
      <c r="G6" s="11" t="s">
        <v>45</v>
      </c>
      <c r="H6" s="8" t="s">
        <v>60</v>
      </c>
      <c r="J6" s="8" t="s">
        <v>44</v>
      </c>
      <c r="K6" s="8" t="s">
        <v>60</v>
      </c>
    </row>
    <row r="7" spans="1:11" x14ac:dyDescent="0.35">
      <c r="B7" s="8">
        <v>2</v>
      </c>
      <c r="C7" s="8" t="s">
        <v>46</v>
      </c>
      <c r="D7" s="8" t="s">
        <v>43</v>
      </c>
      <c r="E7" s="8">
        <v>65</v>
      </c>
      <c r="F7" s="8" t="s">
        <v>47</v>
      </c>
      <c r="G7" s="11" t="s">
        <v>48</v>
      </c>
      <c r="H7" s="8" t="s">
        <v>60</v>
      </c>
      <c r="J7" s="8"/>
      <c r="K7" s="8" t="s">
        <v>61</v>
      </c>
    </row>
    <row r="8" spans="1:11" x14ac:dyDescent="0.35">
      <c r="B8" s="8">
        <v>3</v>
      </c>
      <c r="C8" s="8" t="s">
        <v>49</v>
      </c>
      <c r="D8" s="8" t="s">
        <v>43</v>
      </c>
      <c r="E8" s="8">
        <v>75</v>
      </c>
      <c r="F8" s="8" t="s">
        <v>44</v>
      </c>
      <c r="G8" s="11" t="s">
        <v>48</v>
      </c>
      <c r="H8" s="8" t="s">
        <v>61</v>
      </c>
      <c r="J8" s="8"/>
      <c r="K8" s="8" t="s">
        <v>62</v>
      </c>
    </row>
    <row r="9" spans="1:11" x14ac:dyDescent="0.35">
      <c r="B9" s="8">
        <v>4</v>
      </c>
      <c r="C9" s="8" t="s">
        <v>50</v>
      </c>
      <c r="D9" s="8" t="s">
        <v>51</v>
      </c>
      <c r="E9" s="8">
        <v>85</v>
      </c>
      <c r="F9" s="8" t="s">
        <v>47</v>
      </c>
      <c r="G9" s="11" t="s">
        <v>45</v>
      </c>
      <c r="H9" s="8" t="s">
        <v>60</v>
      </c>
      <c r="J9" s="8"/>
      <c r="K9" s="8" t="s">
        <v>63</v>
      </c>
    </row>
    <row r="10" spans="1:11" x14ac:dyDescent="0.35">
      <c r="B10" s="8">
        <v>5</v>
      </c>
      <c r="C10" s="8" t="s">
        <v>52</v>
      </c>
      <c r="D10" s="8" t="s">
        <v>43</v>
      </c>
      <c r="E10" s="8">
        <v>57</v>
      </c>
      <c r="F10" s="8" t="s">
        <v>44</v>
      </c>
      <c r="G10" s="11" t="s">
        <v>45</v>
      </c>
      <c r="H10" s="8" t="s">
        <v>62</v>
      </c>
      <c r="J10" s="12"/>
      <c r="K10" s="12"/>
    </row>
    <row r="11" spans="1:11" x14ac:dyDescent="0.35">
      <c r="B11" s="8">
        <v>6</v>
      </c>
      <c r="C11" s="8" t="s">
        <v>53</v>
      </c>
      <c r="D11" s="8" t="s">
        <v>51</v>
      </c>
      <c r="E11" s="8">
        <v>48</v>
      </c>
      <c r="F11" s="8" t="s">
        <v>44</v>
      </c>
      <c r="G11" s="11" t="s">
        <v>48</v>
      </c>
      <c r="H11" s="8" t="s">
        <v>60</v>
      </c>
    </row>
    <row r="12" spans="1:11" x14ac:dyDescent="0.35">
      <c r="B12" s="8">
        <v>7</v>
      </c>
      <c r="C12" s="8" t="s">
        <v>54</v>
      </c>
      <c r="D12" s="8" t="s">
        <v>51</v>
      </c>
      <c r="E12" s="8">
        <v>58</v>
      </c>
      <c r="F12" s="8" t="s">
        <v>47</v>
      </c>
      <c r="G12" s="11" t="s">
        <v>48</v>
      </c>
      <c r="H12" s="8" t="s">
        <v>62</v>
      </c>
    </row>
    <row r="13" spans="1:11" x14ac:dyDescent="0.35">
      <c r="B13" s="8">
        <v>8</v>
      </c>
      <c r="C13" s="8" t="s">
        <v>55</v>
      </c>
      <c r="D13" s="8" t="s">
        <v>51</v>
      </c>
      <c r="E13" s="8">
        <v>66</v>
      </c>
      <c r="F13" s="8" t="s">
        <v>56</v>
      </c>
      <c r="G13" s="11" t="s">
        <v>48</v>
      </c>
      <c r="H13" s="8" t="s">
        <v>61</v>
      </c>
    </row>
    <row r="14" spans="1:11" x14ac:dyDescent="0.35">
      <c r="B14" s="8">
        <v>9</v>
      </c>
      <c r="C14" s="8" t="s">
        <v>57</v>
      </c>
      <c r="D14" s="8" t="s">
        <v>51</v>
      </c>
      <c r="E14" s="8">
        <v>60</v>
      </c>
      <c r="F14" s="8" t="s">
        <v>47</v>
      </c>
      <c r="G14" s="11" t="s">
        <v>45</v>
      </c>
      <c r="H14" s="8" t="s">
        <v>63</v>
      </c>
    </row>
    <row r="15" spans="1:11" x14ac:dyDescent="0.35">
      <c r="B15" s="8">
        <v>10</v>
      </c>
      <c r="C15" s="8" t="s">
        <v>58</v>
      </c>
      <c r="D15" s="8" t="s">
        <v>43</v>
      </c>
      <c r="E15" s="8">
        <v>61</v>
      </c>
      <c r="F15" s="8" t="s">
        <v>56</v>
      </c>
      <c r="G15" s="11" t="s">
        <v>48</v>
      </c>
      <c r="H15" s="8" t="s">
        <v>60</v>
      </c>
    </row>
  </sheetData>
  <conditionalFormatting sqref="B6:H15">
    <cfRule type="expression" dxfId="2" priority="5">
      <formula>$H6=$K$7</formula>
    </cfRule>
  </conditionalFormatting>
  <conditionalFormatting sqref="J6:J8">
    <cfRule type="expression" dxfId="1" priority="4">
      <formula>$H6=$K$7</formula>
    </cfRule>
  </conditionalFormatting>
  <conditionalFormatting sqref="K6:K10">
    <cfRule type="expression" dxfId="0" priority="1">
      <formula>$H6=$K$7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4FF-FB3C-473B-B787-0CB02F19D24E}">
  <dimension ref="A1:O14"/>
  <sheetViews>
    <sheetView workbookViewId="0">
      <selection activeCell="E19" sqref="E19"/>
    </sheetView>
  </sheetViews>
  <sheetFormatPr defaultRowHeight="14.5" x14ac:dyDescent="0.35"/>
  <cols>
    <col min="2" max="2" width="14.54296875" customWidth="1"/>
  </cols>
  <sheetData>
    <row r="1" spans="1:15" ht="15.5" x14ac:dyDescent="0.35">
      <c r="A1" s="13" t="s">
        <v>66</v>
      </c>
      <c r="B1" s="13"/>
    </row>
    <row r="3" spans="1:15" ht="15" thickBot="1" x14ac:dyDescent="0.4">
      <c r="O3" t="s">
        <v>90</v>
      </c>
    </row>
    <row r="4" spans="1:15" ht="15" thickBot="1" x14ac:dyDescent="0.4">
      <c r="A4" s="14" t="s">
        <v>67</v>
      </c>
      <c r="B4" s="15" t="s">
        <v>68</v>
      </c>
      <c r="C4" s="15" t="s">
        <v>69</v>
      </c>
      <c r="D4" s="15" t="s">
        <v>70</v>
      </c>
      <c r="E4" s="15" t="s">
        <v>71</v>
      </c>
    </row>
    <row r="5" spans="1:15" ht="15.5" thickTop="1" thickBot="1" x14ac:dyDescent="0.4">
      <c r="A5" s="16">
        <v>1</v>
      </c>
      <c r="B5" s="17" t="s">
        <v>57</v>
      </c>
      <c r="C5" s="17">
        <v>87</v>
      </c>
      <c r="D5" s="17">
        <v>36</v>
      </c>
      <c r="E5" s="17">
        <v>56</v>
      </c>
    </row>
    <row r="6" spans="1:15" ht="15.5" thickTop="1" thickBot="1" x14ac:dyDescent="0.4">
      <c r="A6" s="16">
        <v>2</v>
      </c>
      <c r="B6" s="17" t="s">
        <v>58</v>
      </c>
      <c r="C6" s="18">
        <v>65</v>
      </c>
      <c r="D6" s="17">
        <v>47</v>
      </c>
      <c r="E6" s="17">
        <v>78</v>
      </c>
    </row>
    <row r="7" spans="1:15" ht="15.5" thickTop="1" thickBot="1" x14ac:dyDescent="0.4">
      <c r="A7" s="16">
        <v>3</v>
      </c>
      <c r="B7" s="17" t="s">
        <v>72</v>
      </c>
      <c r="C7" s="17">
        <v>80</v>
      </c>
      <c r="D7" s="17">
        <v>78</v>
      </c>
      <c r="E7" s="17">
        <v>70</v>
      </c>
    </row>
    <row r="8" spans="1:15" ht="15.5" thickTop="1" thickBot="1" x14ac:dyDescent="0.4">
      <c r="A8" s="16">
        <v>4</v>
      </c>
      <c r="B8" s="17" t="s">
        <v>73</v>
      </c>
      <c r="C8" s="17">
        <v>80</v>
      </c>
      <c r="D8" s="17">
        <v>78</v>
      </c>
      <c r="E8" s="17">
        <v>90</v>
      </c>
    </row>
    <row r="9" spans="1:15" ht="15.5" thickTop="1" thickBot="1" x14ac:dyDescent="0.4">
      <c r="A9" s="16">
        <v>5</v>
      </c>
      <c r="B9" s="17" t="s">
        <v>74</v>
      </c>
      <c r="C9" s="17">
        <v>47</v>
      </c>
      <c r="D9" s="17">
        <v>78</v>
      </c>
      <c r="E9" s="17">
        <v>35</v>
      </c>
    </row>
    <row r="10" spans="1:15" ht="15.5" thickTop="1" thickBot="1" x14ac:dyDescent="0.4">
      <c r="A10" s="16">
        <v>6</v>
      </c>
      <c r="B10" s="17" t="s">
        <v>75</v>
      </c>
      <c r="C10" s="17">
        <v>68</v>
      </c>
      <c r="D10" s="17">
        <v>57</v>
      </c>
      <c r="E10" s="17">
        <v>56</v>
      </c>
    </row>
    <row r="11" spans="1:15" ht="15.5" thickTop="1" thickBot="1" x14ac:dyDescent="0.4">
      <c r="A11" s="16">
        <v>7</v>
      </c>
      <c r="B11" s="17" t="s">
        <v>76</v>
      </c>
      <c r="C11" s="17">
        <v>80</v>
      </c>
      <c r="D11" s="17">
        <v>75</v>
      </c>
      <c r="E11" s="17">
        <v>76</v>
      </c>
    </row>
    <row r="12" spans="1:15" ht="15.5" thickTop="1" thickBot="1" x14ac:dyDescent="0.4">
      <c r="A12" s="16">
        <v>8</v>
      </c>
      <c r="B12" s="17" t="s">
        <v>77</v>
      </c>
      <c r="C12" s="17">
        <v>58</v>
      </c>
      <c r="D12" s="17">
        <v>54</v>
      </c>
      <c r="E12" s="17">
        <v>43</v>
      </c>
    </row>
    <row r="13" spans="1:15" ht="15.5" thickTop="1" thickBot="1" x14ac:dyDescent="0.4">
      <c r="A13" s="16">
        <v>9</v>
      </c>
      <c r="B13" s="17" t="s">
        <v>78</v>
      </c>
      <c r="C13" s="17">
        <v>97</v>
      </c>
      <c r="D13" s="17">
        <v>34</v>
      </c>
      <c r="E13" s="17">
        <v>24</v>
      </c>
    </row>
    <row r="14" spans="1:15" ht="15.5" thickTop="1" thickBot="1" x14ac:dyDescent="0.4">
      <c r="A14" s="19">
        <v>10</v>
      </c>
      <c r="B14" s="20" t="s">
        <v>55</v>
      </c>
      <c r="C14" s="20">
        <v>46</v>
      </c>
      <c r="D14" s="20">
        <v>56</v>
      </c>
      <c r="E14" s="20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F374-5248-405D-8E88-CB066A4888E1}">
  <dimension ref="A1:G12"/>
  <sheetViews>
    <sheetView workbookViewId="0">
      <selection activeCell="C8" sqref="C8:G12"/>
    </sheetView>
  </sheetViews>
  <sheetFormatPr defaultRowHeight="14.5" x14ac:dyDescent="0.35"/>
  <sheetData>
    <row r="1" spans="1:7" ht="18.5" x14ac:dyDescent="0.45">
      <c r="A1" s="41" t="s">
        <v>79</v>
      </c>
      <c r="B1" s="41"/>
      <c r="C1" s="41"/>
    </row>
    <row r="2" spans="1:7" x14ac:dyDescent="0.35">
      <c r="A2" t="s">
        <v>80</v>
      </c>
    </row>
    <row r="3" spans="1:7" x14ac:dyDescent="0.35">
      <c r="A3" t="s">
        <v>81</v>
      </c>
    </row>
    <row r="4" spans="1:7" x14ac:dyDescent="0.35">
      <c r="A4" t="s">
        <v>82</v>
      </c>
    </row>
    <row r="6" spans="1:7" x14ac:dyDescent="0.35">
      <c r="B6" t="s">
        <v>83</v>
      </c>
    </row>
    <row r="7" spans="1:7" ht="29" x14ac:dyDescent="0.35">
      <c r="B7" s="21" t="s">
        <v>84</v>
      </c>
      <c r="C7" s="21" t="s">
        <v>85</v>
      </c>
      <c r="D7" s="21" t="s">
        <v>86</v>
      </c>
      <c r="E7" s="21" t="s">
        <v>87</v>
      </c>
      <c r="F7" s="21" t="s">
        <v>88</v>
      </c>
      <c r="G7" s="22" t="s">
        <v>89</v>
      </c>
    </row>
    <row r="8" spans="1:7" x14ac:dyDescent="0.35">
      <c r="B8" s="23">
        <v>2016</v>
      </c>
      <c r="C8">
        <v>2000</v>
      </c>
      <c r="D8">
        <v>3000</v>
      </c>
      <c r="E8">
        <v>2500</v>
      </c>
      <c r="F8">
        <v>3500</v>
      </c>
      <c r="G8" s="23">
        <v>20000</v>
      </c>
    </row>
    <row r="9" spans="1:7" x14ac:dyDescent="0.35">
      <c r="B9" s="23">
        <v>2017</v>
      </c>
      <c r="C9">
        <v>3000</v>
      </c>
      <c r="D9">
        <v>4000</v>
      </c>
      <c r="E9">
        <v>4500</v>
      </c>
      <c r="F9">
        <v>4600</v>
      </c>
      <c r="G9" s="23">
        <v>24000</v>
      </c>
    </row>
    <row r="10" spans="1:7" x14ac:dyDescent="0.35">
      <c r="B10" s="23">
        <v>2018</v>
      </c>
      <c r="C10">
        <v>3400</v>
      </c>
      <c r="D10">
        <v>3600</v>
      </c>
      <c r="E10">
        <v>3700</v>
      </c>
      <c r="F10">
        <v>4100</v>
      </c>
      <c r="G10" s="23">
        <v>25000</v>
      </c>
    </row>
    <row r="11" spans="1:7" x14ac:dyDescent="0.35">
      <c r="B11" s="23">
        <v>2019</v>
      </c>
      <c r="C11">
        <v>3000</v>
      </c>
      <c r="D11">
        <v>4600</v>
      </c>
      <c r="E11">
        <v>2700</v>
      </c>
      <c r="F11">
        <v>3800</v>
      </c>
      <c r="G11" s="23">
        <v>28000</v>
      </c>
    </row>
    <row r="12" spans="1:7" x14ac:dyDescent="0.35">
      <c r="B12" s="23">
        <v>2020</v>
      </c>
      <c r="C12">
        <v>4500</v>
      </c>
      <c r="D12">
        <v>4600</v>
      </c>
      <c r="E12">
        <v>3400</v>
      </c>
      <c r="F12">
        <v>3600</v>
      </c>
      <c r="G12" s="23">
        <v>24000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554-D02A-4A74-8615-9F51D3A47704}">
  <dimension ref="A1:G13"/>
  <sheetViews>
    <sheetView workbookViewId="0">
      <selection activeCell="B8" sqref="B8:B12"/>
    </sheetView>
  </sheetViews>
  <sheetFormatPr defaultRowHeight="14.5" x14ac:dyDescent="0.35"/>
  <cols>
    <col min="2" max="2" width="15.90625" customWidth="1"/>
  </cols>
  <sheetData>
    <row r="1" spans="1:7" ht="18.5" x14ac:dyDescent="0.45">
      <c r="A1" s="1" t="s">
        <v>91</v>
      </c>
      <c r="B1" s="1"/>
      <c r="C1" s="1"/>
    </row>
    <row r="2" spans="1:7" x14ac:dyDescent="0.35">
      <c r="A2" t="s">
        <v>92</v>
      </c>
    </row>
    <row r="3" spans="1:7" x14ac:dyDescent="0.35">
      <c r="A3" t="s">
        <v>93</v>
      </c>
    </row>
    <row r="4" spans="1:7" x14ac:dyDescent="0.35">
      <c r="A4" t="s">
        <v>94</v>
      </c>
    </row>
    <row r="6" spans="1:7" ht="18.5" x14ac:dyDescent="0.45">
      <c r="C6" s="1" t="s">
        <v>95</v>
      </c>
      <c r="D6" s="1"/>
      <c r="E6" s="1"/>
    </row>
    <row r="7" spans="1:7" ht="15" thickBot="1" x14ac:dyDescent="0.4">
      <c r="B7" t="s">
        <v>96</v>
      </c>
      <c r="C7" t="s">
        <v>85</v>
      </c>
      <c r="D7" t="s">
        <v>86</v>
      </c>
      <c r="E7" t="s">
        <v>87</v>
      </c>
      <c r="F7" t="s">
        <v>88</v>
      </c>
      <c r="G7" t="s">
        <v>97</v>
      </c>
    </row>
    <row r="8" spans="1:7" ht="15.5" thickTop="1" thickBot="1" x14ac:dyDescent="0.4">
      <c r="B8" s="17" t="s">
        <v>72</v>
      </c>
      <c r="C8">
        <v>2000</v>
      </c>
      <c r="D8">
        <v>3000</v>
      </c>
      <c r="E8">
        <v>2500</v>
      </c>
      <c r="F8">
        <v>3500</v>
      </c>
      <c r="G8" s="23">
        <v>20000</v>
      </c>
    </row>
    <row r="9" spans="1:7" ht="15.5" thickTop="1" thickBot="1" x14ac:dyDescent="0.4">
      <c r="B9" s="17" t="s">
        <v>73</v>
      </c>
      <c r="C9">
        <v>3000</v>
      </c>
      <c r="D9">
        <v>4000</v>
      </c>
      <c r="E9">
        <v>4500</v>
      </c>
      <c r="F9">
        <v>4600</v>
      </c>
      <c r="G9" s="23">
        <v>24000</v>
      </c>
    </row>
    <row r="10" spans="1:7" ht="15.5" thickTop="1" thickBot="1" x14ac:dyDescent="0.4">
      <c r="B10" s="17" t="s">
        <v>74</v>
      </c>
      <c r="C10">
        <v>3400</v>
      </c>
      <c r="D10">
        <v>3600</v>
      </c>
      <c r="E10">
        <v>3700</v>
      </c>
      <c r="F10">
        <v>4100</v>
      </c>
      <c r="G10" s="23">
        <v>25000</v>
      </c>
    </row>
    <row r="11" spans="1:7" ht="15.5" thickTop="1" thickBot="1" x14ac:dyDescent="0.4">
      <c r="B11" s="17" t="s">
        <v>75</v>
      </c>
      <c r="C11">
        <v>3000</v>
      </c>
      <c r="D11">
        <v>4600</v>
      </c>
      <c r="E11">
        <v>2700</v>
      </c>
      <c r="F11">
        <v>3800</v>
      </c>
      <c r="G11" s="23">
        <v>28000</v>
      </c>
    </row>
    <row r="12" spans="1:7" ht="15.5" thickTop="1" thickBot="1" x14ac:dyDescent="0.4">
      <c r="B12" s="17" t="s">
        <v>76</v>
      </c>
      <c r="C12">
        <v>4500</v>
      </c>
      <c r="D12">
        <v>4600</v>
      </c>
      <c r="E12">
        <v>3400</v>
      </c>
      <c r="F12">
        <v>3600</v>
      </c>
      <c r="G12" s="23">
        <v>24000</v>
      </c>
    </row>
    <row r="13" spans="1:7" ht="15" thickTop="1" x14ac:dyDescent="0.35"/>
  </sheetData>
  <sheetProtection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8216-095C-4B52-81E8-C68E9FD95AB0}">
  <dimension ref="A1:J15"/>
  <sheetViews>
    <sheetView workbookViewId="0">
      <selection activeCell="J4" sqref="J4"/>
    </sheetView>
  </sheetViews>
  <sheetFormatPr defaultRowHeight="14.5" x14ac:dyDescent="0.35"/>
  <cols>
    <col min="4" max="4" width="15.36328125" customWidth="1"/>
    <col min="5" max="5" width="13.81640625" customWidth="1"/>
    <col min="7" max="7" width="12.453125" customWidth="1"/>
    <col min="9" max="9" width="17.7265625" customWidth="1"/>
  </cols>
  <sheetData>
    <row r="1" spans="1:10" ht="18.5" x14ac:dyDescent="0.45">
      <c r="A1" s="41" t="s">
        <v>98</v>
      </c>
      <c r="B1" s="41"/>
    </row>
    <row r="2" spans="1:10" x14ac:dyDescent="0.35">
      <c r="A2" t="s">
        <v>99</v>
      </c>
    </row>
    <row r="3" spans="1:10" x14ac:dyDescent="0.35">
      <c r="A3" t="s">
        <v>100</v>
      </c>
    </row>
    <row r="4" spans="1:10" x14ac:dyDescent="0.35">
      <c r="A4" t="s">
        <v>101</v>
      </c>
      <c r="I4" s="24" t="s">
        <v>110</v>
      </c>
      <c r="J4" s="25">
        <v>0.09</v>
      </c>
    </row>
    <row r="5" spans="1:10" x14ac:dyDescent="0.35">
      <c r="A5" t="s">
        <v>102</v>
      </c>
    </row>
    <row r="6" spans="1:10" x14ac:dyDescent="0.35">
      <c r="A6" t="s">
        <v>103</v>
      </c>
      <c r="I6" s="24" t="s">
        <v>111</v>
      </c>
      <c r="J6">
        <f>SUM(NET_SALARY)</f>
        <v>52552.5</v>
      </c>
    </row>
    <row r="7" spans="1:10" x14ac:dyDescent="0.35">
      <c r="A7" t="s">
        <v>104</v>
      </c>
      <c r="I7" s="24" t="s">
        <v>112</v>
      </c>
      <c r="J7">
        <f>MAX(NET_SALARY)</f>
        <v>12012</v>
      </c>
    </row>
    <row r="8" spans="1:10" x14ac:dyDescent="0.35">
      <c r="I8" s="24" t="s">
        <v>113</v>
      </c>
      <c r="J8">
        <f>MIN(NET_SALARY)</f>
        <v>9009</v>
      </c>
    </row>
    <row r="9" spans="1:10" x14ac:dyDescent="0.35">
      <c r="C9" s="24" t="s">
        <v>105</v>
      </c>
      <c r="D9" s="24" t="s">
        <v>106</v>
      </c>
      <c r="E9" s="24" t="s">
        <v>107</v>
      </c>
      <c r="F9" s="24" t="s">
        <v>108</v>
      </c>
      <c r="G9" s="24" t="s">
        <v>109</v>
      </c>
    </row>
    <row r="10" spans="1:10" x14ac:dyDescent="0.35">
      <c r="C10">
        <v>1</v>
      </c>
      <c r="D10" t="s">
        <v>72</v>
      </c>
      <c r="E10">
        <v>11550</v>
      </c>
      <c r="F10">
        <f t="shared" ref="F10:F15" si="0">E10*PEN</f>
        <v>1039.5</v>
      </c>
      <c r="G10" cm="1">
        <f t="array" ref="G10:G14">GROSS_SALARY-PENSION</f>
        <v>10510.5</v>
      </c>
      <c r="I10" s="24" t="s">
        <v>114</v>
      </c>
      <c r="J10">
        <f>COUNTIF(NET_SALARY,"&gt;10000")</f>
        <v>3</v>
      </c>
    </row>
    <row r="11" spans="1:10" x14ac:dyDescent="0.35">
      <c r="C11">
        <v>2</v>
      </c>
      <c r="D11" t="s">
        <v>73</v>
      </c>
      <c r="E11">
        <v>9900</v>
      </c>
      <c r="F11">
        <f t="shared" si="0"/>
        <v>891</v>
      </c>
      <c r="G11">
        <v>9009</v>
      </c>
    </row>
    <row r="12" spans="1:10" x14ac:dyDescent="0.35">
      <c r="C12">
        <v>3</v>
      </c>
      <c r="D12" t="s">
        <v>74</v>
      </c>
      <c r="E12">
        <v>13200</v>
      </c>
      <c r="F12">
        <f t="shared" si="0"/>
        <v>1188</v>
      </c>
      <c r="G12">
        <v>12012</v>
      </c>
    </row>
    <row r="13" spans="1:10" x14ac:dyDescent="0.35">
      <c r="C13">
        <v>4</v>
      </c>
      <c r="D13" t="s">
        <v>75</v>
      </c>
      <c r="E13">
        <v>10725</v>
      </c>
      <c r="F13">
        <f t="shared" si="0"/>
        <v>965.25</v>
      </c>
      <c r="G13">
        <v>9759.75</v>
      </c>
    </row>
    <row r="14" spans="1:10" x14ac:dyDescent="0.35">
      <c r="C14">
        <v>5</v>
      </c>
      <c r="D14" t="s">
        <v>76</v>
      </c>
      <c r="E14">
        <v>12375</v>
      </c>
      <c r="F14">
        <f t="shared" si="0"/>
        <v>1113.75</v>
      </c>
      <c r="G14">
        <v>11261.25</v>
      </c>
    </row>
    <row r="15" spans="1:10" x14ac:dyDescent="0.35">
      <c r="F15">
        <f t="shared" si="0"/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2608-318C-4D81-892A-0E46F4F9AE0C}">
  <dimension ref="A1:L19"/>
  <sheetViews>
    <sheetView tabSelected="1" topLeftCell="A4" workbookViewId="0">
      <selection activeCell="J15" sqref="J15"/>
    </sheetView>
  </sheetViews>
  <sheetFormatPr defaultRowHeight="14.5" x14ac:dyDescent="0.35"/>
  <cols>
    <col min="2" max="2" width="11" customWidth="1"/>
    <col min="3" max="3" width="10.81640625" customWidth="1"/>
    <col min="4" max="4" width="10.6328125" customWidth="1"/>
    <col min="6" max="6" width="10.7265625" customWidth="1"/>
    <col min="7" max="7" width="11.54296875" customWidth="1"/>
    <col min="8" max="8" width="12.90625" customWidth="1"/>
    <col min="9" max="9" width="9.7265625" customWidth="1"/>
    <col min="10" max="11" width="13.36328125" customWidth="1"/>
  </cols>
  <sheetData>
    <row r="1" spans="1:12" ht="21" x14ac:dyDescent="0.5">
      <c r="A1" s="42" t="s">
        <v>115</v>
      </c>
      <c r="B1" s="42"/>
      <c r="C1" s="42"/>
    </row>
    <row r="2" spans="1:12" x14ac:dyDescent="0.35">
      <c r="A2" t="s">
        <v>116</v>
      </c>
    </row>
    <row r="3" spans="1:12" x14ac:dyDescent="0.35">
      <c r="A3" t="s">
        <v>117</v>
      </c>
    </row>
    <row r="4" spans="1:12" x14ac:dyDescent="0.35">
      <c r="A4" t="s">
        <v>118</v>
      </c>
      <c r="F4" t="s">
        <v>140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</row>
    <row r="5" spans="1:12" x14ac:dyDescent="0.35">
      <c r="A5" t="s">
        <v>119</v>
      </c>
      <c r="G5" s="24" t="s">
        <v>122</v>
      </c>
      <c r="H5" s="24" t="s">
        <v>135</v>
      </c>
      <c r="I5" s="24" t="s">
        <v>136</v>
      </c>
      <c r="J5" s="24" t="s">
        <v>137</v>
      </c>
      <c r="K5" s="24" t="s">
        <v>138</v>
      </c>
      <c r="L5" s="24" t="s">
        <v>139</v>
      </c>
    </row>
    <row r="6" spans="1:12" x14ac:dyDescent="0.35">
      <c r="A6" t="s">
        <v>120</v>
      </c>
      <c r="G6" s="2" t="s">
        <v>126</v>
      </c>
      <c r="H6" s="2">
        <f>DSUM(B9:E19,4,G5:G6)</f>
        <v>120000</v>
      </c>
      <c r="I6" s="2">
        <f>DAVERAGE(B9:E19,4,G5:G6)</f>
        <v>30000</v>
      </c>
      <c r="J6" s="2">
        <f>DMAX(B9:E19,4,G5:G6)</f>
        <v>35000</v>
      </c>
      <c r="K6" s="2">
        <f>DMIN(B9:E19,4,G5:G6)</f>
        <v>25000</v>
      </c>
      <c r="L6" s="2">
        <f>DCOUNT(B9:E19,4,G5:G6)</f>
        <v>4</v>
      </c>
    </row>
    <row r="7" spans="1:12" x14ac:dyDescent="0.35">
      <c r="G7" s="2" t="s">
        <v>127</v>
      </c>
      <c r="H7" s="2"/>
      <c r="I7" s="2">
        <f>DAVERAGE(B10:E20,4,G6:G7)</f>
        <v>34333.333333333336</v>
      </c>
      <c r="J7" s="2">
        <f>DMAX(B10:E20,4,G6:G7)</f>
        <v>43000</v>
      </c>
      <c r="K7" s="2">
        <f>DMIN(B10:E20,4,G6:G7)</f>
        <v>20000</v>
      </c>
      <c r="L7" s="2">
        <f>DCOUNT(B10:E20,4,G6:G7)</f>
        <v>3</v>
      </c>
    </row>
    <row r="8" spans="1:12" ht="18.5" x14ac:dyDescent="0.45">
      <c r="B8" s="41" t="s">
        <v>121</v>
      </c>
      <c r="C8" s="41"/>
    </row>
    <row r="9" spans="1:12" x14ac:dyDescent="0.35">
      <c r="B9" s="24" t="s">
        <v>122</v>
      </c>
      <c r="C9" s="24" t="s">
        <v>123</v>
      </c>
      <c r="D9" s="24" t="s">
        <v>124</v>
      </c>
      <c r="E9" s="24" t="s">
        <v>125</v>
      </c>
    </row>
    <row r="10" spans="1:12" x14ac:dyDescent="0.35">
      <c r="B10" s="2" t="s">
        <v>126</v>
      </c>
      <c r="C10" s="2" t="s">
        <v>129</v>
      </c>
      <c r="D10" s="2" t="s">
        <v>133</v>
      </c>
      <c r="E10" s="2">
        <v>35000</v>
      </c>
      <c r="G10" t="s">
        <v>141</v>
      </c>
    </row>
    <row r="11" spans="1:12" x14ac:dyDescent="0.35">
      <c r="B11" s="2" t="s">
        <v>126</v>
      </c>
      <c r="C11" s="2" t="s">
        <v>130</v>
      </c>
      <c r="D11" s="2" t="s">
        <v>133</v>
      </c>
      <c r="E11" s="2">
        <v>30000</v>
      </c>
      <c r="F11" s="24" t="s">
        <v>122</v>
      </c>
      <c r="G11" s="24" t="s">
        <v>123</v>
      </c>
      <c r="H11" s="24" t="s">
        <v>135</v>
      </c>
      <c r="I11" s="24" t="s">
        <v>136</v>
      </c>
      <c r="J11" s="24" t="s">
        <v>137</v>
      </c>
      <c r="K11" s="24" t="s">
        <v>138</v>
      </c>
      <c r="L11" s="24" t="s">
        <v>139</v>
      </c>
    </row>
    <row r="12" spans="1:12" x14ac:dyDescent="0.35">
      <c r="B12" s="2" t="s">
        <v>126</v>
      </c>
      <c r="C12" s="2" t="s">
        <v>131</v>
      </c>
      <c r="D12" s="2" t="s">
        <v>133</v>
      </c>
      <c r="E12" s="2">
        <v>30000</v>
      </c>
      <c r="F12" s="2" t="s">
        <v>126</v>
      </c>
      <c r="G12" s="2" t="s">
        <v>129</v>
      </c>
      <c r="H12" s="2">
        <f>DSUM(B9:E19,4,F11:G12)</f>
        <v>60000</v>
      </c>
      <c r="I12" s="2">
        <f>DAVERAGE(B9:E19,4,F11:G12)</f>
        <v>30000</v>
      </c>
      <c r="J12" s="2">
        <f>DMAX(B9:E19,4,F11:G12)</f>
        <v>35000</v>
      </c>
      <c r="K12" s="2">
        <f>DMIN(B9:E19,4,F11:G12)</f>
        <v>25000</v>
      </c>
      <c r="L12" s="2">
        <f>DCOUNT(B9:E19,4,F11:G12)</f>
        <v>2</v>
      </c>
    </row>
    <row r="13" spans="1:12" x14ac:dyDescent="0.35">
      <c r="B13" s="2" t="s">
        <v>126</v>
      </c>
      <c r="C13" s="2" t="s">
        <v>129</v>
      </c>
      <c r="D13" s="2" t="s">
        <v>134</v>
      </c>
      <c r="E13" s="2">
        <v>25000</v>
      </c>
    </row>
    <row r="14" spans="1:12" x14ac:dyDescent="0.35">
      <c r="B14" s="2" t="s">
        <v>127</v>
      </c>
      <c r="C14" s="2" t="s">
        <v>129</v>
      </c>
      <c r="D14" s="2" t="s">
        <v>133</v>
      </c>
      <c r="E14" s="2">
        <v>40000</v>
      </c>
      <c r="H14" t="s">
        <v>142</v>
      </c>
      <c r="I14" t="s">
        <v>179</v>
      </c>
    </row>
    <row r="15" spans="1:12" x14ac:dyDescent="0.35">
      <c r="B15" s="2" t="s">
        <v>127</v>
      </c>
      <c r="C15" s="2" t="s">
        <v>130</v>
      </c>
      <c r="D15" s="2" t="s">
        <v>133</v>
      </c>
      <c r="E15" s="2">
        <v>20000</v>
      </c>
    </row>
    <row r="16" spans="1:12" x14ac:dyDescent="0.35">
      <c r="B16" s="2" t="s">
        <v>127</v>
      </c>
      <c r="C16" s="2" t="s">
        <v>131</v>
      </c>
      <c r="D16" s="2" t="s">
        <v>133</v>
      </c>
      <c r="E16" s="2">
        <v>43000</v>
      </c>
    </row>
    <row r="17" spans="2:5" x14ac:dyDescent="0.35">
      <c r="B17" s="2" t="s">
        <v>128</v>
      </c>
      <c r="C17" s="2" t="s">
        <v>129</v>
      </c>
      <c r="D17" s="2" t="s">
        <v>133</v>
      </c>
      <c r="E17" s="2">
        <v>35000</v>
      </c>
    </row>
    <row r="18" spans="2:5" x14ac:dyDescent="0.35">
      <c r="B18" s="2" t="s">
        <v>128</v>
      </c>
      <c r="C18" s="2" t="s">
        <v>132</v>
      </c>
      <c r="D18" s="2" t="s">
        <v>133</v>
      </c>
      <c r="E18" s="2">
        <v>40000</v>
      </c>
    </row>
    <row r="19" spans="2:5" x14ac:dyDescent="0.35">
      <c r="B19" s="2" t="s">
        <v>128</v>
      </c>
      <c r="C19" s="2" t="s">
        <v>131</v>
      </c>
      <c r="D19" s="2" t="s">
        <v>133</v>
      </c>
      <c r="E19" s="2">
        <v>37000</v>
      </c>
    </row>
  </sheetData>
  <mergeCells count="2">
    <mergeCell ref="A1:C1"/>
    <mergeCell ref="B8:C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4CB-19CA-40B6-A5F8-E2DD272E595B}">
  <dimension ref="A1:J15"/>
  <sheetViews>
    <sheetView workbookViewId="0">
      <selection activeCell="F14" activeCellId="2" sqref="F4:G5 F9:G9 F14:G15"/>
    </sheetView>
  </sheetViews>
  <sheetFormatPr defaultRowHeight="14.5" x14ac:dyDescent="0.35"/>
  <cols>
    <col min="2" max="2" width="16" customWidth="1"/>
    <col min="6" max="6" width="16.08984375" customWidth="1"/>
    <col min="7" max="7" width="15.453125" customWidth="1"/>
  </cols>
  <sheetData>
    <row r="1" spans="1:10" x14ac:dyDescent="0.35">
      <c r="A1" t="s">
        <v>143</v>
      </c>
    </row>
    <row r="2" spans="1:10" ht="15" thickBot="1" x14ac:dyDescent="0.4">
      <c r="A2" t="s">
        <v>144</v>
      </c>
    </row>
    <row r="3" spans="1:10" ht="16.5" thickTop="1" thickBot="1" x14ac:dyDescent="0.4">
      <c r="A3" s="26" t="s">
        <v>67</v>
      </c>
      <c r="B3" s="27" t="s">
        <v>68</v>
      </c>
      <c r="C3" s="34" t="s">
        <v>18</v>
      </c>
      <c r="D3" s="28" t="s">
        <v>145</v>
      </c>
      <c r="F3" t="s">
        <v>148</v>
      </c>
      <c r="J3" t="s">
        <v>151</v>
      </c>
    </row>
    <row r="4" spans="1:10" ht="15.5" thickTop="1" thickBot="1" x14ac:dyDescent="0.4">
      <c r="A4" s="17">
        <v>1</v>
      </c>
      <c r="B4" s="17" t="s">
        <v>57</v>
      </c>
      <c r="C4" s="17">
        <v>252</v>
      </c>
      <c r="D4" s="17">
        <f>RANK(C4,$C$4:$C$13,0)</f>
        <v>8</v>
      </c>
      <c r="F4" s="2" t="s">
        <v>149</v>
      </c>
      <c r="G4" s="2" t="s">
        <v>145</v>
      </c>
      <c r="J4" t="s">
        <v>158</v>
      </c>
    </row>
    <row r="5" spans="1:10" ht="15.5" thickTop="1" thickBot="1" x14ac:dyDescent="0.4">
      <c r="A5" s="17">
        <v>2</v>
      </c>
      <c r="B5" s="17" t="s">
        <v>58</v>
      </c>
      <c r="C5" s="17">
        <v>258</v>
      </c>
      <c r="D5" s="17">
        <f t="shared" ref="D5:D13" si="0">RANK(C5,$C$4:$C$13,0)</f>
        <v>4</v>
      </c>
      <c r="F5" s="2" t="s">
        <v>13</v>
      </c>
      <c r="G5" s="2">
        <f>VLOOKUP(F5,B4:D13,3,0)</f>
        <v>3</v>
      </c>
      <c r="J5" t="s">
        <v>152</v>
      </c>
    </row>
    <row r="6" spans="1:10" ht="16.5" thickTop="1" thickBot="1" x14ac:dyDescent="0.4">
      <c r="A6" s="29">
        <v>3</v>
      </c>
      <c r="B6" s="30" t="s">
        <v>72</v>
      </c>
      <c r="C6" s="30">
        <v>268</v>
      </c>
      <c r="D6" s="17">
        <f t="shared" si="0"/>
        <v>3</v>
      </c>
      <c r="J6" t="s">
        <v>153</v>
      </c>
    </row>
    <row r="7" spans="1:10" ht="16.5" thickTop="1" thickBot="1" x14ac:dyDescent="0.4">
      <c r="A7" s="29">
        <v>4</v>
      </c>
      <c r="B7" s="30" t="s">
        <v>73</v>
      </c>
      <c r="C7" s="30">
        <v>290</v>
      </c>
      <c r="D7" s="17">
        <f t="shared" si="0"/>
        <v>1</v>
      </c>
      <c r="F7" t="s">
        <v>150</v>
      </c>
      <c r="J7" t="s">
        <v>154</v>
      </c>
    </row>
    <row r="8" spans="1:10" ht="16.5" thickTop="1" thickBot="1" x14ac:dyDescent="0.4">
      <c r="A8" s="29">
        <v>5</v>
      </c>
      <c r="B8" s="30" t="s">
        <v>74</v>
      </c>
      <c r="C8" s="30">
        <v>256</v>
      </c>
      <c r="D8" s="17">
        <f t="shared" si="0"/>
        <v>6</v>
      </c>
      <c r="E8" s="24"/>
      <c r="F8" s="24" t="s">
        <v>149</v>
      </c>
      <c r="G8" s="24" t="s">
        <v>160</v>
      </c>
      <c r="J8" t="s">
        <v>155</v>
      </c>
    </row>
    <row r="9" spans="1:10" ht="16.5" thickTop="1" thickBot="1" x14ac:dyDescent="0.4">
      <c r="A9" s="29">
        <v>6</v>
      </c>
      <c r="B9" s="30" t="s">
        <v>75</v>
      </c>
      <c r="C9" s="30">
        <v>258</v>
      </c>
      <c r="D9" s="17">
        <f t="shared" si="0"/>
        <v>4</v>
      </c>
      <c r="E9">
        <v>3</v>
      </c>
      <c r="F9" s="2" t="s">
        <v>72</v>
      </c>
      <c r="G9" s="2" t="e">
        <f>DGET(A3:D13,"rank",F8:F9)</f>
        <v>#VALUE!</v>
      </c>
    </row>
    <row r="10" spans="1:10" ht="16.5" thickTop="1" thickBot="1" x14ac:dyDescent="0.4">
      <c r="A10" s="29">
        <v>7</v>
      </c>
      <c r="B10" s="30" t="s">
        <v>76</v>
      </c>
      <c r="C10" s="30">
        <v>269</v>
      </c>
      <c r="D10" s="17">
        <f t="shared" si="0"/>
        <v>2</v>
      </c>
    </row>
    <row r="11" spans="1:10" ht="16.5" thickTop="1" thickBot="1" x14ac:dyDescent="0.4">
      <c r="A11" s="29">
        <v>8</v>
      </c>
      <c r="B11" s="30" t="s">
        <v>159</v>
      </c>
      <c r="C11" s="31">
        <v>222</v>
      </c>
      <c r="D11" s="17">
        <f t="shared" si="0"/>
        <v>10</v>
      </c>
      <c r="J11" t="s">
        <v>156</v>
      </c>
    </row>
    <row r="12" spans="1:10" ht="15.5" thickTop="1" thickBot="1" x14ac:dyDescent="0.4">
      <c r="A12" s="17">
        <v>9</v>
      </c>
      <c r="B12" s="17" t="s">
        <v>146</v>
      </c>
      <c r="C12" s="17">
        <v>236</v>
      </c>
      <c r="D12" s="17">
        <f t="shared" si="0"/>
        <v>9</v>
      </c>
      <c r="J12" t="s">
        <v>157</v>
      </c>
    </row>
    <row r="13" spans="1:10" ht="16.5" thickTop="1" thickBot="1" x14ac:dyDescent="0.4">
      <c r="A13" s="32">
        <v>10</v>
      </c>
      <c r="B13" s="33" t="s">
        <v>147</v>
      </c>
      <c r="C13" s="33">
        <v>254</v>
      </c>
      <c r="D13" s="17">
        <f t="shared" si="0"/>
        <v>7</v>
      </c>
    </row>
    <row r="14" spans="1:10" x14ac:dyDescent="0.35">
      <c r="F14" s="2" t="s">
        <v>149</v>
      </c>
      <c r="G14" s="2" t="s">
        <v>145</v>
      </c>
    </row>
    <row r="15" spans="1:10" x14ac:dyDescent="0.35">
      <c r="F15" s="2" t="s">
        <v>17</v>
      </c>
      <c r="G15" s="2" t="e">
        <f>DGET(A3:D13,4,F14:F15)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C361-43B0-4115-A575-2C2D48B434B6}">
  <dimension ref="A1:M30"/>
  <sheetViews>
    <sheetView workbookViewId="0">
      <selection activeCell="D19" sqref="D19"/>
    </sheetView>
  </sheetViews>
  <sheetFormatPr defaultRowHeight="14.5" x14ac:dyDescent="0.35"/>
  <cols>
    <col min="2" max="2" width="16" customWidth="1"/>
    <col min="7" max="7" width="15.08984375" customWidth="1"/>
  </cols>
  <sheetData>
    <row r="1" spans="1:13" ht="18.5" x14ac:dyDescent="0.45">
      <c r="A1" s="35" t="s">
        <v>161</v>
      </c>
      <c r="B1" s="35"/>
    </row>
    <row r="2" spans="1:13" x14ac:dyDescent="0.35">
      <c r="G2" s="36" t="s">
        <v>162</v>
      </c>
      <c r="H2" s="2" t="s">
        <v>44</v>
      </c>
      <c r="I2" s="2" t="s">
        <v>47</v>
      </c>
      <c r="M2" s="37" t="s">
        <v>167</v>
      </c>
    </row>
    <row r="3" spans="1:13" x14ac:dyDescent="0.35">
      <c r="B3" t="s">
        <v>144</v>
      </c>
      <c r="G3" s="36" t="s">
        <v>18</v>
      </c>
      <c r="H3" s="2">
        <v>900</v>
      </c>
      <c r="I3" s="2"/>
      <c r="M3" s="38" t="s">
        <v>168</v>
      </c>
    </row>
    <row r="4" spans="1:13" x14ac:dyDescent="0.35">
      <c r="B4" s="36" t="s">
        <v>68</v>
      </c>
      <c r="C4" s="36" t="s">
        <v>162</v>
      </c>
      <c r="D4" s="36" t="s">
        <v>18</v>
      </c>
      <c r="E4" s="36" t="s">
        <v>163</v>
      </c>
      <c r="M4" t="s">
        <v>169</v>
      </c>
    </row>
    <row r="5" spans="1:13" x14ac:dyDescent="0.35">
      <c r="B5" s="2" t="s">
        <v>57</v>
      </c>
      <c r="C5" s="2" t="s">
        <v>44</v>
      </c>
      <c r="D5" s="2">
        <v>980</v>
      </c>
      <c r="E5" s="2" t="s">
        <v>164</v>
      </c>
      <c r="G5" s="36" t="s">
        <v>166</v>
      </c>
      <c r="H5" s="36" t="s">
        <v>162</v>
      </c>
      <c r="I5" s="36" t="s">
        <v>18</v>
      </c>
      <c r="J5" s="36" t="s">
        <v>163</v>
      </c>
      <c r="M5" t="s">
        <v>170</v>
      </c>
    </row>
    <row r="6" spans="1:13" x14ac:dyDescent="0.35">
      <c r="B6" s="2" t="s">
        <v>58</v>
      </c>
      <c r="C6" s="2" t="s">
        <v>44</v>
      </c>
      <c r="D6" s="2">
        <v>960</v>
      </c>
      <c r="E6" s="2" t="s">
        <v>164</v>
      </c>
      <c r="F6" s="39" t="s">
        <v>174</v>
      </c>
      <c r="G6" s="2" t="str" cm="1">
        <f t="array" ref="G6:J10">_xlfn._xlws.FILTER(B4:E14,C4:C14="CEC")</f>
        <v>Raviteja</v>
      </c>
      <c r="H6" s="2" t="str">
        <v>CEC</v>
      </c>
      <c r="I6" s="2">
        <v>980</v>
      </c>
      <c r="J6" s="2" t="str">
        <v>HYD</v>
      </c>
      <c r="M6" t="s">
        <v>171</v>
      </c>
    </row>
    <row r="7" spans="1:13" x14ac:dyDescent="0.35">
      <c r="B7" s="2" t="s">
        <v>72</v>
      </c>
      <c r="C7" t="s">
        <v>56</v>
      </c>
      <c r="D7">
        <v>900</v>
      </c>
      <c r="E7" s="2" t="s">
        <v>164</v>
      </c>
      <c r="F7" s="2"/>
      <c r="G7" s="2" t="str">
        <v>Hudha</v>
      </c>
      <c r="H7" s="2" t="str">
        <v>CEC</v>
      </c>
      <c r="I7" s="2">
        <v>960</v>
      </c>
      <c r="J7" t="str">
        <v>HYD</v>
      </c>
      <c r="M7" t="s">
        <v>172</v>
      </c>
    </row>
    <row r="8" spans="1:13" x14ac:dyDescent="0.35">
      <c r="B8" s="2" t="s">
        <v>73</v>
      </c>
      <c r="C8" s="2" t="s">
        <v>56</v>
      </c>
      <c r="D8" s="2">
        <v>940</v>
      </c>
      <c r="E8" s="2" t="s">
        <v>164</v>
      </c>
      <c r="F8" s="2"/>
      <c r="G8" s="2" t="str">
        <v>Hema SETTY</v>
      </c>
      <c r="H8" s="2" t="str">
        <v>CEC</v>
      </c>
      <c r="I8" s="2">
        <v>730</v>
      </c>
      <c r="J8" t="str">
        <v>SEC</v>
      </c>
      <c r="M8" t="s">
        <v>173</v>
      </c>
    </row>
    <row r="9" spans="1:13" x14ac:dyDescent="0.35">
      <c r="B9" s="2" t="s">
        <v>74</v>
      </c>
      <c r="C9" s="2" t="s">
        <v>47</v>
      </c>
      <c r="D9" s="2">
        <v>750</v>
      </c>
      <c r="E9" s="2" t="s">
        <v>164</v>
      </c>
      <c r="F9" s="2"/>
      <c r="G9" s="2" t="str">
        <v>Latha</v>
      </c>
      <c r="H9" s="2" t="str">
        <v>CEC</v>
      </c>
      <c r="I9" s="2">
        <v>650</v>
      </c>
      <c r="J9" t="str">
        <v>SEC</v>
      </c>
    </row>
    <row r="10" spans="1:13" x14ac:dyDescent="0.35">
      <c r="B10" s="2" t="s">
        <v>75</v>
      </c>
      <c r="C10" s="2" t="s">
        <v>47</v>
      </c>
      <c r="D10" s="2">
        <v>780</v>
      </c>
      <c r="E10" s="2" t="s">
        <v>165</v>
      </c>
      <c r="F10" s="2"/>
      <c r="G10" s="2" t="str">
        <v>Kareem kumar</v>
      </c>
      <c r="H10" s="2" t="str">
        <v>CEC</v>
      </c>
      <c r="I10" s="2">
        <v>990</v>
      </c>
      <c r="J10" t="str">
        <v>SEC</v>
      </c>
    </row>
    <row r="11" spans="1:13" x14ac:dyDescent="0.35">
      <c r="B11" s="2" t="s">
        <v>76</v>
      </c>
      <c r="C11" s="2" t="s">
        <v>56</v>
      </c>
      <c r="D11" s="2">
        <v>860</v>
      </c>
      <c r="E11" s="2" t="s">
        <v>165</v>
      </c>
      <c r="F11" s="39" t="s">
        <v>175</v>
      </c>
      <c r="G11" s="2" t="str" cm="1">
        <f t="array" ref="G11">_xlfn._xlws.FILTER(B4:E14,C4:C14="MC","NOT FOUND")</f>
        <v>NOT FOUND</v>
      </c>
      <c r="H11" s="2"/>
      <c r="J11" s="2"/>
    </row>
    <row r="12" spans="1:13" x14ac:dyDescent="0.35">
      <c r="B12" s="2" t="s">
        <v>159</v>
      </c>
      <c r="C12" s="2" t="s">
        <v>44</v>
      </c>
      <c r="D12" s="2">
        <v>730</v>
      </c>
      <c r="E12" s="2" t="s">
        <v>165</v>
      </c>
      <c r="F12" s="39" t="s">
        <v>176</v>
      </c>
      <c r="G12" s="2" t="str" cm="1">
        <f t="array" ref="G12:J14">_xlfn._xlws.FILTER(B4:E14,(C4:C14="MPC"),AND(D4:D14&gt;900,"NOT FOUND"))</f>
        <v>Hema</v>
      </c>
      <c r="H12" s="2" t="str">
        <v>MPC</v>
      </c>
      <c r="I12">
        <v>900</v>
      </c>
      <c r="J12" s="2" t="str">
        <v>HYD</v>
      </c>
    </row>
    <row r="13" spans="1:13" x14ac:dyDescent="0.35">
      <c r="B13" s="2" t="s">
        <v>146</v>
      </c>
      <c r="C13" s="2" t="s">
        <v>44</v>
      </c>
      <c r="D13" s="2">
        <v>650</v>
      </c>
      <c r="E13" s="2" t="s">
        <v>165</v>
      </c>
      <c r="G13" s="2" t="str">
        <v>Simha</v>
      </c>
      <c r="H13" s="2" t="str">
        <v>MPC</v>
      </c>
      <c r="I13" s="2">
        <v>940</v>
      </c>
      <c r="J13" s="2" t="str">
        <v>HYD</v>
      </c>
    </row>
    <row r="14" spans="1:13" x14ac:dyDescent="0.35">
      <c r="B14" s="2" t="s">
        <v>147</v>
      </c>
      <c r="C14" s="2" t="s">
        <v>44</v>
      </c>
      <c r="D14" s="2">
        <v>990</v>
      </c>
      <c r="E14" s="2" t="s">
        <v>165</v>
      </c>
      <c r="G14" s="2" t="str">
        <v>Uma</v>
      </c>
      <c r="H14" s="2" t="str">
        <v>MPC</v>
      </c>
      <c r="I14" s="2">
        <v>860</v>
      </c>
      <c r="J14" s="2" t="str">
        <v>SEC</v>
      </c>
    </row>
    <row r="15" spans="1:13" x14ac:dyDescent="0.35">
      <c r="F15" s="39"/>
      <c r="G15" s="2" t="str" cm="1">
        <f t="array" ref="G15:J15">_xlfn._xlws.FILTER(B4:E14,(C4:C14="MPC")*(D4:D14&gt;900)*(E4:E14="HYD"),"NOT FOUND")</f>
        <v>Simha</v>
      </c>
      <c r="H15" s="2" t="str">
        <v>MPC</v>
      </c>
      <c r="I15" s="2">
        <v>940</v>
      </c>
      <c r="J15" s="2" t="str">
        <v>HYD</v>
      </c>
    </row>
    <row r="16" spans="1:13" x14ac:dyDescent="0.35">
      <c r="F16" s="39" t="s">
        <v>177</v>
      </c>
      <c r="G16" t="str" cm="1">
        <f t="array" ref="G16:J23">_xlfn._xlws.FILTER(B4:E14,(C4:C14="MPC")+(C4:C14="CEC"),"NOT FOUND")</f>
        <v>Raviteja</v>
      </c>
      <c r="H16" t="str">
        <v>CEC</v>
      </c>
      <c r="I16">
        <v>980</v>
      </c>
      <c r="J16" t="str">
        <v>HYD</v>
      </c>
    </row>
    <row r="17" spans="6:10" x14ac:dyDescent="0.35">
      <c r="G17" t="str">
        <v>Hudha</v>
      </c>
      <c r="H17" t="str">
        <v>CEC</v>
      </c>
      <c r="I17">
        <v>960</v>
      </c>
      <c r="J17" t="str">
        <v>HYD</v>
      </c>
    </row>
    <row r="18" spans="6:10" x14ac:dyDescent="0.35">
      <c r="G18" t="str">
        <v>Hema</v>
      </c>
      <c r="H18" t="str">
        <v>MPC</v>
      </c>
      <c r="I18">
        <v>900</v>
      </c>
      <c r="J18" t="str">
        <v>HYD</v>
      </c>
    </row>
    <row r="19" spans="6:10" x14ac:dyDescent="0.35">
      <c r="G19" t="str">
        <v>Simha</v>
      </c>
      <c r="H19" t="str">
        <v>MPC</v>
      </c>
      <c r="I19">
        <v>940</v>
      </c>
      <c r="J19" t="str">
        <v>HYD</v>
      </c>
    </row>
    <row r="20" spans="6:10" x14ac:dyDescent="0.35">
      <c r="G20" t="str">
        <v>Uma</v>
      </c>
      <c r="H20" t="str">
        <v>MPC</v>
      </c>
      <c r="I20">
        <v>860</v>
      </c>
      <c r="J20" t="str">
        <v>SEC</v>
      </c>
    </row>
    <row r="21" spans="6:10" x14ac:dyDescent="0.35">
      <c r="G21" t="str">
        <v>Hema SETTY</v>
      </c>
      <c r="H21" t="str">
        <v>CEC</v>
      </c>
      <c r="I21">
        <v>730</v>
      </c>
      <c r="J21" t="str">
        <v>SEC</v>
      </c>
    </row>
    <row r="22" spans="6:10" x14ac:dyDescent="0.35">
      <c r="G22" t="str">
        <v>Latha</v>
      </c>
      <c r="H22" t="str">
        <v>CEC</v>
      </c>
      <c r="I22">
        <v>650</v>
      </c>
      <c r="J22" t="str">
        <v>SEC</v>
      </c>
    </row>
    <row r="23" spans="6:10" x14ac:dyDescent="0.35">
      <c r="G23" t="str">
        <v>Kareem kumar</v>
      </c>
      <c r="H23" t="str">
        <v>CEC</v>
      </c>
      <c r="I23">
        <v>990</v>
      </c>
      <c r="J23" t="str">
        <v>SEC</v>
      </c>
    </row>
    <row r="24" spans="6:10" x14ac:dyDescent="0.35">
      <c r="F24" s="39"/>
      <c r="G24" t="str" cm="1">
        <f t="array" ref="G24:J30">_xlfn._xlws.FILTER(B4:E14,D4:D14&gt;AVERAGE(D4:D14),"NOTFOUND")</f>
        <v xml:space="preserve"> STUDENT NAME</v>
      </c>
      <c r="H24" t="str">
        <v>COURSE</v>
      </c>
      <c r="I24" t="str">
        <v>MARKS</v>
      </c>
      <c r="J24" t="str">
        <v>BRANCH</v>
      </c>
    </row>
    <row r="25" spans="6:10" x14ac:dyDescent="0.35">
      <c r="G25" t="str">
        <v>Raviteja</v>
      </c>
      <c r="H25" t="str">
        <v>CEC</v>
      </c>
      <c r="I25">
        <v>980</v>
      </c>
      <c r="J25" t="str">
        <v>HYD</v>
      </c>
    </row>
    <row r="26" spans="6:10" x14ac:dyDescent="0.35">
      <c r="G26" t="str">
        <v>Hudha</v>
      </c>
      <c r="H26" t="str">
        <v>CEC</v>
      </c>
      <c r="I26">
        <v>960</v>
      </c>
      <c r="J26" t="str">
        <v>HYD</v>
      </c>
    </row>
    <row r="27" spans="6:10" x14ac:dyDescent="0.35">
      <c r="G27" t="str">
        <v>Hema</v>
      </c>
      <c r="H27" t="str">
        <v>MPC</v>
      </c>
      <c r="I27">
        <v>900</v>
      </c>
      <c r="J27" t="str">
        <v>HYD</v>
      </c>
    </row>
    <row r="28" spans="6:10" x14ac:dyDescent="0.35">
      <c r="G28" t="str">
        <v>Simha</v>
      </c>
      <c r="H28" t="str">
        <v>MPC</v>
      </c>
      <c r="I28">
        <v>940</v>
      </c>
      <c r="J28" t="str">
        <v>HYD</v>
      </c>
    </row>
    <row r="29" spans="6:10" x14ac:dyDescent="0.35">
      <c r="G29" t="str">
        <v>Uma</v>
      </c>
      <c r="H29" t="str">
        <v>MPC</v>
      </c>
      <c r="I29">
        <v>860</v>
      </c>
      <c r="J29" t="str">
        <v>SEC</v>
      </c>
    </row>
    <row r="30" spans="6:10" x14ac:dyDescent="0.35">
      <c r="G30" t="str">
        <v>Kareem kumar</v>
      </c>
      <c r="H30" t="str">
        <v>CEC</v>
      </c>
      <c r="I30">
        <v>990</v>
      </c>
      <c r="J30" t="str">
        <v>SEC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V-51</vt:lpstr>
      <vt:lpstr>V-52</vt:lpstr>
      <vt:lpstr>V-53</vt:lpstr>
      <vt:lpstr>V-54</vt:lpstr>
      <vt:lpstr>V-55</vt:lpstr>
      <vt:lpstr>V-56</vt:lpstr>
      <vt:lpstr>V-57</vt:lpstr>
      <vt:lpstr>V-58</vt:lpstr>
      <vt:lpstr>V-59</vt:lpstr>
      <vt:lpstr>V-60</vt:lpstr>
      <vt:lpstr>E_NO</vt:lpstr>
      <vt:lpstr>EMPLOYEE_NAME</vt:lpstr>
      <vt:lpstr>GROSS_SALARY</vt:lpstr>
      <vt:lpstr>MARKS</vt:lpstr>
      <vt:lpstr>NCC</vt:lpstr>
      <vt:lpstr>NET_SALARY</vt:lpstr>
      <vt:lpstr>PEN</vt:lpstr>
      <vt:lpstr>PENSION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2025-07-07T10:17:55Z</dcterms:created>
  <dcterms:modified xsi:type="dcterms:W3CDTF">2025-07-26T09:32:24Z</dcterms:modified>
</cp:coreProperties>
</file>