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5836E7B-F064-4009-8BC5-65C41F65C4A7}" xr6:coauthVersionLast="47" xr6:coauthVersionMax="47" xr10:uidLastSave="{00000000-0000-0000-0000-000000000000}"/>
  <bookViews>
    <workbookView xWindow="-110" yWindow="-110" windowWidth="19420" windowHeight="10420" xr2:uid="{C892BE1B-64E5-47E5-9BEF-1565E1F15EE4}"/>
  </bookViews>
  <sheets>
    <sheet name="V-71" sheetId="1" r:id="rId1"/>
    <sheet name="V-72" sheetId="2" r:id="rId2"/>
    <sheet name="V-73" sheetId="3" r:id="rId3"/>
    <sheet name="v-74" sheetId="4" r:id="rId4"/>
    <sheet name="V-75" sheetId="5" r:id="rId5"/>
    <sheet name="Sheet2" sheetId="6" r:id="rId6"/>
    <sheet name="V-76" sheetId="7" r:id="rId7"/>
    <sheet name="Sheet4" sheetId="8" r:id="rId8"/>
  </sheets>
  <definedNames>
    <definedName name="AMUL">'v-74'!$C$36:$D$39</definedName>
    <definedName name="ARUN">'v-74'!$I$36:$J$39</definedName>
    <definedName name="aug">'v-74'!$E$12:$E$16</definedName>
    <definedName name="FRUITS">'v-74'!$B$29:$B$32</definedName>
    <definedName name="great">'v-74'!$A$7</definedName>
    <definedName name="july">'v-74'!$D$12:$D$16</definedName>
    <definedName name="KWALITY">'v-74'!$F$36:$G$39</definedName>
    <definedName name="MEET">'v-74'!$D$29:$D$32</definedName>
    <definedName name="oct">'v-74'!$G$12:$G$16</definedName>
    <definedName name="sept">'v-74'!$F$12:$F$16</definedName>
    <definedName name="VEGITABLES">'v-74'!$C$29:$C$32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C5" i="3" a="1"/>
  <c r="C5" i="3" s="1"/>
  <c r="K31" i="6"/>
  <c r="F34" i="6"/>
  <c r="D34" i="6"/>
  <c r="K26" i="6"/>
  <c r="J27" i="6"/>
  <c r="J26" i="6"/>
  <c r="J18" i="6"/>
  <c r="H18" i="6"/>
  <c r="D2" i="8" a="1"/>
  <c r="D2" i="8" s="1"/>
  <c r="C2" i="8" a="1"/>
  <c r="C2" i="8" s="1"/>
  <c r="A2" i="8" a="1"/>
  <c r="A2" i="8" s="1"/>
  <c r="G11" i="7" a="1"/>
  <c r="G11" i="7" s="1"/>
  <c r="E3" i="7" a="1"/>
  <c r="E3" i="7" s="1"/>
  <c r="B4" i="7" a="1"/>
  <c r="B4" i="7" s="1"/>
  <c r="C34" i="6"/>
  <c r="J33" i="6"/>
  <c r="J32" i="6"/>
  <c r="J31" i="6"/>
  <c r="J29" i="6"/>
  <c r="J28" i="6"/>
  <c r="I14" i="6"/>
  <c r="J14" i="6"/>
  <c r="H14" i="6"/>
  <c r="F7" i="6"/>
  <c r="F6" i="6"/>
  <c r="F5" i="6"/>
  <c r="D22" i="4"/>
  <c r="E45" i="4"/>
  <c r="E44" i="4"/>
  <c r="K19" i="2" l="1"/>
  <c r="K20" i="2" s="1"/>
  <c r="K21" i="2" s="1"/>
  <c r="K22" i="2" s="1"/>
  <c r="K23" i="2" s="1"/>
  <c r="K24" i="2" s="1"/>
  <c r="K25" i="2" s="1"/>
  <c r="K26" i="2" s="1"/>
  <c r="K18" i="2"/>
  <c r="K17" i="2"/>
  <c r="E18" i="2"/>
  <c r="E19" i="2"/>
  <c r="E20" i="2"/>
  <c r="E21" i="2"/>
  <c r="E22" i="2"/>
  <c r="E23" i="2"/>
  <c r="E24" i="2"/>
  <c r="E25" i="2"/>
  <c r="E26" i="2"/>
  <c r="E17" i="2"/>
  <c r="J19" i="2"/>
  <c r="J20" i="2" s="1"/>
  <c r="J21" i="2" s="1"/>
  <c r="J22" i="2" s="1"/>
  <c r="J23" i="2" s="1"/>
  <c r="J24" i="2" s="1"/>
  <c r="J25" i="2" s="1"/>
  <c r="J26" i="2" s="1"/>
  <c r="J18" i="2"/>
  <c r="J17" i="2"/>
  <c r="D18" i="2"/>
  <c r="D19" i="2"/>
  <c r="D20" i="2"/>
  <c r="D21" i="2"/>
  <c r="D22" i="2"/>
  <c r="D23" i="2"/>
  <c r="D24" i="2"/>
  <c r="D25" i="2"/>
  <c r="D26" i="2"/>
  <c r="D17" i="2"/>
  <c r="I19" i="2"/>
  <c r="I20" i="2" s="1"/>
  <c r="I21" i="2" s="1"/>
  <c r="I22" i="2" s="1"/>
  <c r="I23" i="2" s="1"/>
  <c r="I24" i="2" s="1"/>
  <c r="I25" i="2" s="1"/>
  <c r="I26" i="2" s="1"/>
  <c r="I18" i="2"/>
  <c r="I17" i="2"/>
  <c r="C18" i="2"/>
  <c r="C19" i="2"/>
  <c r="C20" i="2"/>
  <c r="C21" i="2"/>
  <c r="C22" i="2"/>
  <c r="C23" i="2"/>
  <c r="C24" i="2"/>
  <c r="C25" i="2"/>
  <c r="C26" i="2"/>
  <c r="C17" i="2"/>
  <c r="F25" i="1"/>
  <c r="F24" i="1"/>
  <c r="F23" i="1"/>
  <c r="F22" i="1"/>
  <c r="B24" i="1"/>
  <c r="B23" i="1"/>
  <c r="B22" i="1"/>
  <c r="G20" i="1"/>
  <c r="F20" i="1"/>
  <c r="E20" i="1"/>
  <c r="D20" i="1"/>
  <c r="C20" i="1"/>
  <c r="F25" i="4"/>
  <c r="D25" i="4"/>
  <c r="F6" i="4" a="1"/>
  <c r="F23" i="4"/>
  <c r="D24" i="4"/>
  <c r="F7" i="4" a="1"/>
  <c r="G24" i="4"/>
  <c r="D23" i="4"/>
  <c r="G25" i="4"/>
  <c r="G22" i="4"/>
  <c r="F24" i="4"/>
  <c r="E46" i="4"/>
  <c r="G23" i="4"/>
  <c r="E22" i="4"/>
  <c r="E24" i="4"/>
  <c r="E25" i="4"/>
  <c r="F22" i="4"/>
  <c r="E23" i="4"/>
  <c r="F5" i="4" a="1"/>
  <c r="F7" i="4" l="1"/>
  <c r="F6" i="4"/>
  <c r="F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<sst xmlns="http://schemas.openxmlformats.org/spreadsheetml/2006/main" count="237" uniqueCount="181">
  <si>
    <t>FINANCIAL FUNCTIONS</t>
  </si>
  <si>
    <t>PV</t>
  </si>
  <si>
    <t>PMT</t>
  </si>
  <si>
    <t>IPMT</t>
  </si>
  <si>
    <t>PPMT</t>
  </si>
  <si>
    <t>NPER</t>
  </si>
  <si>
    <t>RATE</t>
  </si>
  <si>
    <t>PRESENT VALUE</t>
  </si>
  <si>
    <t>FV</t>
  </si>
  <si>
    <t>FUTURE VALUE</t>
  </si>
  <si>
    <t>PER MONTH TERM</t>
  </si>
  <si>
    <t>INTREST PER MONTH</t>
  </si>
  <si>
    <t>PRINCIPAL PER MONTH</t>
  </si>
  <si>
    <t>TIME PERIOD</t>
  </si>
  <si>
    <t>INTREST RATE</t>
  </si>
  <si>
    <t>NAME</t>
  </si>
  <si>
    <t>FUNCTION</t>
  </si>
  <si>
    <t>VALUES</t>
  </si>
  <si>
    <t>TIME PERIOD (MONTHS)</t>
  </si>
  <si>
    <t>FINDING VALUES</t>
  </si>
  <si>
    <t>MONTHLY</t>
  </si>
  <si>
    <t>QUARTERLY</t>
  </si>
  <si>
    <t>HALF YERLY</t>
  </si>
  <si>
    <t>YAERLY</t>
  </si>
  <si>
    <t>Q1</t>
  </si>
  <si>
    <t>Q2</t>
  </si>
  <si>
    <t>Q3</t>
  </si>
  <si>
    <t>Q4</t>
  </si>
  <si>
    <t>Q5</t>
  </si>
  <si>
    <t>DEPRENCIATION METHOD SLD SDY DDB</t>
  </si>
  <si>
    <t>DEPRECIATION</t>
  </si>
  <si>
    <t>SLD STRAIGHT-LINE</t>
  </si>
  <si>
    <t>SYD SUM O YEARS DIGITS</t>
  </si>
  <si>
    <t>DDB DOUBLE DECLINING BALANCE</t>
  </si>
  <si>
    <t>OFFICE FURNITURE</t>
  </si>
  <si>
    <t>COST</t>
  </si>
  <si>
    <t>SALVAGE</t>
  </si>
  <si>
    <t>LIFE</t>
  </si>
  <si>
    <t>YEAR OF FURCHASE</t>
  </si>
  <si>
    <t xml:space="preserve">DEPRENCIATION </t>
  </si>
  <si>
    <t>PERIOD</t>
  </si>
  <si>
    <t>YEAR</t>
  </si>
  <si>
    <t>SLD</t>
  </si>
  <si>
    <t>SYD</t>
  </si>
  <si>
    <t>DDB</t>
  </si>
  <si>
    <t>ASSET VALUE</t>
  </si>
  <si>
    <t>SLN</t>
  </si>
  <si>
    <t>SEARCHABLE DROPDOWN LIST</t>
  </si>
  <si>
    <t xml:space="preserve">STATE  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</si>
  <si>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</si>
  <si>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</si>
  <si>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</si>
  <si>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</si>
  <si>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</si>
  <si>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</si>
  <si>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</si>
  <si>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</si>
  <si>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HIMACHAIL PRADESH</t>
  </si>
  <si>
    <t>JHARKHAND</t>
  </si>
  <si>
    <t>FORMULA</t>
  </si>
  <si>
    <t>FUNCTIONS USED</t>
  </si>
  <si>
    <t>search</t>
  </si>
  <si>
    <t>isnumber</t>
  </si>
  <si>
    <t>filter</t>
  </si>
  <si>
    <t>state</t>
  </si>
  <si>
    <t>pradesh</t>
  </si>
  <si>
    <t>Indirect Function ||  Dependent drop list</t>
  </si>
  <si>
    <t>HELLO</t>
  </si>
  <si>
    <t>GOOD MORNING</t>
  </si>
  <si>
    <t>WELCOME</t>
  </si>
  <si>
    <t>cell address</t>
  </si>
  <si>
    <t>row &amp; column number</t>
  </si>
  <si>
    <t>name range</t>
  </si>
  <si>
    <t>reference</t>
  </si>
  <si>
    <t>indirect function</t>
  </si>
  <si>
    <t>INDIRECT</t>
  </si>
  <si>
    <t xml:space="preserve">INTRODUCTION TO INDIRECT </t>
  </si>
  <si>
    <t>FUNCTIONS WITH INDIRECT</t>
  </si>
  <si>
    <t>CREATING DEPENDENT DROPDOWN LIST</t>
  </si>
  <si>
    <t>VLOOKUP WITH INDIRECT</t>
  </si>
  <si>
    <t>a5</t>
  </si>
  <si>
    <t>R6C1</t>
  </si>
  <si>
    <t>great</t>
  </si>
  <si>
    <t>sales report</t>
  </si>
  <si>
    <t>branches</t>
  </si>
  <si>
    <t>july</t>
  </si>
  <si>
    <t>aug</t>
  </si>
  <si>
    <t>sept</t>
  </si>
  <si>
    <t>oct</t>
  </si>
  <si>
    <t>hyderabad</t>
  </si>
  <si>
    <t>delhi</t>
  </si>
  <si>
    <t>mumbai</t>
  </si>
  <si>
    <t>chennai</t>
  </si>
  <si>
    <t>kolkata</t>
  </si>
  <si>
    <t>total sales</t>
  </si>
  <si>
    <t>average sales</t>
  </si>
  <si>
    <t>highest sales</t>
  </si>
  <si>
    <t>lowest sales</t>
  </si>
  <si>
    <t>SUM</t>
  </si>
  <si>
    <t>AVERSGE</t>
  </si>
  <si>
    <t>MAX</t>
  </si>
  <si>
    <t>MIN</t>
  </si>
  <si>
    <t>D12:D16</t>
  </si>
  <si>
    <t>E12:E16</t>
  </si>
  <si>
    <t>F12:F16</t>
  </si>
  <si>
    <t>G12:16</t>
  </si>
  <si>
    <t>DEPENDENT DROPDOWN LIST</t>
  </si>
  <si>
    <t>FRUITS</t>
  </si>
  <si>
    <t>VEGITABLES</t>
  </si>
  <si>
    <t>MEET</t>
  </si>
  <si>
    <t>APPLE</t>
  </si>
  <si>
    <t>BANNANA</t>
  </si>
  <si>
    <t>GRAPES</t>
  </si>
  <si>
    <t>ORANGE</t>
  </si>
  <si>
    <t>POTATO</t>
  </si>
  <si>
    <t>TOMATO</t>
  </si>
  <si>
    <t>BRINJAL</t>
  </si>
  <si>
    <t>CABBAGE</t>
  </si>
  <si>
    <t>CHICKEN</t>
  </si>
  <si>
    <t>FISH</t>
  </si>
  <si>
    <t>MUTTON</t>
  </si>
  <si>
    <t>PRAWNS</t>
  </si>
  <si>
    <t>CATOGORY</t>
  </si>
  <si>
    <t>PRODUCT</t>
  </si>
  <si>
    <t>AMUL</t>
  </si>
  <si>
    <t>KWALITY</t>
  </si>
  <si>
    <t>ARUN</t>
  </si>
  <si>
    <t>VANILA</t>
  </si>
  <si>
    <t>BUTTER SCOTCH</t>
  </si>
  <si>
    <t>STAWBERRY</t>
  </si>
  <si>
    <t>STRAWBERRY</t>
  </si>
  <si>
    <t>BRAND  NAME</t>
  </si>
  <si>
    <t>OFFSET FUNCTION</t>
  </si>
  <si>
    <t>OFFESET(REFERENCE,ROW,COLUMN,HEIGHT,WIDTH)</t>
  </si>
  <si>
    <t>OFFEST</t>
  </si>
  <si>
    <t>OFFSET WITH ROWS AND COLUMNS</t>
  </si>
  <si>
    <t>OFFSET WITH MATCH(DYANAMIC LOOKUP)</t>
  </si>
  <si>
    <t>OFFSET WITH FUNCTIONS(OFFSET+HEIGHT&amp;WIDTH)</t>
  </si>
  <si>
    <t>MARKS</t>
  </si>
  <si>
    <t>A</t>
  </si>
  <si>
    <t>B</t>
  </si>
  <si>
    <t>C</t>
  </si>
  <si>
    <t>D</t>
  </si>
  <si>
    <t>E</t>
  </si>
  <si>
    <t>MATHS</t>
  </si>
  <si>
    <t>SCIENCE</t>
  </si>
  <si>
    <t>SOCIAL</t>
  </si>
  <si>
    <t>OFFSET(REFERENCE,ROW,COLUMN,HEIGHT,WIDTH)</t>
  </si>
  <si>
    <t xml:space="preserve"> </t>
  </si>
  <si>
    <t>name</t>
  </si>
  <si>
    <t>maths</t>
  </si>
  <si>
    <t>science</t>
  </si>
  <si>
    <t>social</t>
  </si>
  <si>
    <t>a</t>
  </si>
  <si>
    <t>b</t>
  </si>
  <si>
    <t>c</t>
  </si>
  <si>
    <t>d</t>
  </si>
  <si>
    <t>e</t>
  </si>
  <si>
    <t>sales</t>
  </si>
  <si>
    <t>summer</t>
  </si>
  <si>
    <t>winter</t>
  </si>
  <si>
    <t>rainy</t>
  </si>
  <si>
    <t>spring</t>
  </si>
  <si>
    <t>total sales of 2015</t>
  </si>
  <si>
    <t>total sales of summer</t>
  </si>
  <si>
    <t>average sales of 2018</t>
  </si>
  <si>
    <t>highest sales in summer</t>
  </si>
  <si>
    <t>total sales of summer in 2016&amp;201</t>
  </si>
  <si>
    <t>total of summer last 3 years</t>
  </si>
  <si>
    <t xml:space="preserve">total sales of summer &amp;winter </t>
  </si>
  <si>
    <t>SEQUENCE(ROWS,COLUMNS,START,STEP)</t>
  </si>
  <si>
    <t>ODD</t>
  </si>
  <si>
    <t>EVEN</t>
  </si>
  <si>
    <t>SNO</t>
  </si>
  <si>
    <t>HALL TICKET</t>
  </si>
  <si>
    <t>HEMA</t>
  </si>
  <si>
    <t>SIMHA</t>
  </si>
  <si>
    <t>UMA</t>
  </si>
  <si>
    <t>KHUSHIRA</t>
  </si>
  <si>
    <t>PRERANA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</si>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</sst>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3" borderId="1" xfId="2" applyBorder="1"/>
    <xf numFmtId="0" fontId="1" fillId="2" borderId="1" xfId="1" applyBorder="1"/>
    <xf numFmtId="9" fontId="0" fillId="0" borderId="1" xfId="0" applyNumberFormat="1" applyBorder="1"/>
    <xf numFmtId="8" fontId="0" fillId="0" borderId="1" xfId="0" applyNumberFormat="1" applyBorder="1"/>
    <xf numFmtId="0" fontId="0" fillId="0" borderId="2" xfId="0" applyBorder="1"/>
    <xf numFmtId="8" fontId="0" fillId="0" borderId="0" xfId="0" applyNumberFormat="1"/>
    <xf numFmtId="1" fontId="0" fillId="0" borderId="1" xfId="0" applyNumberFormat="1" applyBorder="1"/>
    <xf numFmtId="0" fontId="3" fillId="4" borderId="1" xfId="3" applyBorder="1"/>
    <xf numFmtId="0" fontId="1" fillId="5" borderId="1" xfId="4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60% - Accent1" xfId="3" builtinId="32"/>
    <cellStyle name="Accent1" xfId="1" builtinId="29"/>
    <cellStyle name="Accent2" xfId="4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'V-72'!$I$16</c:f>
              <c:strCache>
                <c:ptCount val="1"/>
                <c:pt idx="0">
                  <c:v>SLD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'V-72'!$B$17:$B$26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'V-72'!$I$17:$I$26</c:f>
              <c:numCache>
                <c:formatCode>0</c:formatCode>
                <c:ptCount val="10"/>
                <c:pt idx="0">
                  <c:v>9150</c:v>
                </c:pt>
                <c:pt idx="1">
                  <c:v>8300</c:v>
                </c:pt>
                <c:pt idx="2">
                  <c:v>7450</c:v>
                </c:pt>
                <c:pt idx="3">
                  <c:v>6600</c:v>
                </c:pt>
                <c:pt idx="4">
                  <c:v>5750</c:v>
                </c:pt>
                <c:pt idx="5">
                  <c:v>4900</c:v>
                </c:pt>
                <c:pt idx="6">
                  <c:v>4050</c:v>
                </c:pt>
                <c:pt idx="7">
                  <c:v>3200</c:v>
                </c:pt>
                <c:pt idx="8">
                  <c:v>2350</c:v>
                </c:pt>
                <c:pt idx="9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1-43B0-8006-D37D2AE17867}"/>
            </c:ext>
          </c:extLst>
        </c:ser>
        <c:ser>
          <c:idx val="2"/>
          <c:order val="2"/>
          <c:tx>
            <c:strRef>
              <c:f>'V-72'!$J$16</c:f>
              <c:strCache>
                <c:ptCount val="1"/>
                <c:pt idx="0">
                  <c:v>SYD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'V-72'!$B$17:$B$26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'V-72'!$J$17:$J$26</c:f>
              <c:numCache>
                <c:formatCode>0</c:formatCode>
                <c:ptCount val="10"/>
                <c:pt idx="0">
                  <c:v>8454.545454545454</c:v>
                </c:pt>
                <c:pt idx="1">
                  <c:v>7063.6363636363631</c:v>
                </c:pt>
                <c:pt idx="2">
                  <c:v>5827.272727272727</c:v>
                </c:pt>
                <c:pt idx="3">
                  <c:v>4745.454545454545</c:v>
                </c:pt>
                <c:pt idx="4">
                  <c:v>3818.181818181818</c:v>
                </c:pt>
                <c:pt idx="5">
                  <c:v>3045.454545454545</c:v>
                </c:pt>
                <c:pt idx="6">
                  <c:v>2427.272727272727</c:v>
                </c:pt>
                <c:pt idx="7">
                  <c:v>1963.6363636363635</c:v>
                </c:pt>
                <c:pt idx="8">
                  <c:v>1654.5454545454545</c:v>
                </c:pt>
                <c:pt idx="9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A1-43B0-8006-D37D2AE17867}"/>
            </c:ext>
          </c:extLst>
        </c:ser>
        <c:ser>
          <c:idx val="3"/>
          <c:order val="3"/>
          <c:tx>
            <c:strRef>
              <c:f>'V-72'!$K$16</c:f>
              <c:strCache>
                <c:ptCount val="1"/>
                <c:pt idx="0">
                  <c:v>DDB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'V-72'!$B$17:$B$26</c:f>
              <c:numCache>
                <c:formatCode>General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'V-72'!$K$17:$K$26</c:f>
              <c:numCache>
                <c:formatCode>0</c:formatCode>
                <c:ptCount val="10"/>
                <c:pt idx="0">
                  <c:v>8000</c:v>
                </c:pt>
                <c:pt idx="1">
                  <c:v>6400</c:v>
                </c:pt>
                <c:pt idx="2">
                  <c:v>5120</c:v>
                </c:pt>
                <c:pt idx="3">
                  <c:v>4096</c:v>
                </c:pt>
                <c:pt idx="4">
                  <c:v>3276.7999999999997</c:v>
                </c:pt>
                <c:pt idx="5">
                  <c:v>2621.4399999999991</c:v>
                </c:pt>
                <c:pt idx="6">
                  <c:v>2097.1519999999987</c:v>
                </c:pt>
                <c:pt idx="7">
                  <c:v>1677.7215999999985</c:v>
                </c:pt>
                <c:pt idx="8">
                  <c:v>1499.999999999997</c:v>
                </c:pt>
                <c:pt idx="9">
                  <c:v>1499.999999999997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A1-43B0-8006-D37D2AE1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295232"/>
        <c:axId val="880303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'V-72'!$H$16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'V-72'!$B$17:$B$26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  <c:pt idx="5">
                        <c:v>2025</c:v>
                      </c:pt>
                      <c:pt idx="6">
                        <c:v>2026</c:v>
                      </c:pt>
                      <c:pt idx="7">
                        <c:v>2027</c:v>
                      </c:pt>
                      <c:pt idx="8">
                        <c:v>2028</c:v>
                      </c:pt>
                      <c:pt idx="9">
                        <c:v>2029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'V-72'!$H$17:$H$26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  <c:pt idx="5">
                        <c:v>2025</c:v>
                      </c:pt>
                      <c:pt idx="6">
                        <c:v>2026</c:v>
                      </c:pt>
                      <c:pt idx="7">
                        <c:v>2027</c:v>
                      </c:pt>
                      <c:pt idx="8">
                        <c:v>2028</c:v>
                      </c:pt>
                      <c:pt idx="9">
                        <c:v>2029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EA1-43B0-8006-D37D2AE17867}"/>
                  </c:ext>
                </c:extLst>
              </c15:ser>
            </c15:filteredLineSeries>
          </c:ext>
        </c:extLst>
      </c:lineChart>
      <c:catAx>
        <c:axId val="8802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03552"/>
        <c:crosses val="autoZero"/>
        <c:auto val="1"/>
        <c:lblAlgn val="ctr"/>
        <c:lblOffset val="100"/>
        <c:noMultiLvlLbl val="0"/>
      </c:catAx>
      <c:valAx>
        <c:axId val="8803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0</xdr:rowOff>
    </xdr:from>
    <xdr:to>
      <xdr:col>14</xdr:col>
      <xdr:colOff>492125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C6104-8B81-D1A1-14D1-44A48D1DB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6B20-89FF-4768-B357-2CA68A47E1EB}">
  <dimension ref="A3:H25"/>
  <sheetViews>
    <sheetView tabSelected="1" topLeftCell="A10" workbookViewId="0">
      <selection activeCell="G24" sqref="G24"/>
    </sheetView>
  </sheetViews>
  <sheetFormatPr defaultRowHeight="14.5" x14ac:dyDescent="0.35"/>
  <cols>
    <col min="1" max="1" width="23.26953125" customWidth="1"/>
    <col min="2" max="2" width="13.08984375" customWidth="1"/>
    <col min="3" max="3" width="25.6328125" customWidth="1"/>
    <col min="5" max="5" width="10.6328125" customWidth="1"/>
    <col min="6" max="6" width="12.81640625" customWidth="1"/>
    <col min="7" max="7" width="13" bestFit="1" customWidth="1"/>
  </cols>
  <sheetData>
    <row r="3" spans="1:8" ht="21" x14ac:dyDescent="0.5">
      <c r="B3" s="12" t="s">
        <v>0</v>
      </c>
      <c r="C3" s="12"/>
    </row>
    <row r="4" spans="1:8" x14ac:dyDescent="0.35">
      <c r="B4" s="1" t="s">
        <v>1</v>
      </c>
      <c r="C4" s="1" t="s">
        <v>7</v>
      </c>
    </row>
    <row r="5" spans="1:8" x14ac:dyDescent="0.35">
      <c r="B5" s="1" t="s">
        <v>8</v>
      </c>
      <c r="C5" s="1" t="s">
        <v>9</v>
      </c>
    </row>
    <row r="6" spans="1:8" x14ac:dyDescent="0.35">
      <c r="B6" s="1" t="s">
        <v>2</v>
      </c>
      <c r="C6" s="1" t="s">
        <v>10</v>
      </c>
    </row>
    <row r="7" spans="1:8" x14ac:dyDescent="0.35">
      <c r="B7" s="1" t="s">
        <v>3</v>
      </c>
      <c r="C7" s="1" t="s">
        <v>11</v>
      </c>
    </row>
    <row r="8" spans="1:8" x14ac:dyDescent="0.35">
      <c r="B8" s="1" t="s">
        <v>4</v>
      </c>
      <c r="C8" s="1" t="s">
        <v>12</v>
      </c>
    </row>
    <row r="9" spans="1:8" x14ac:dyDescent="0.35">
      <c r="B9" s="1" t="s">
        <v>5</v>
      </c>
      <c r="C9" s="1" t="s">
        <v>13</v>
      </c>
    </row>
    <row r="10" spans="1:8" x14ac:dyDescent="0.35">
      <c r="B10" s="1" t="s">
        <v>6</v>
      </c>
      <c r="C10" s="1" t="s">
        <v>14</v>
      </c>
    </row>
    <row r="13" spans="1:8" x14ac:dyDescent="0.35">
      <c r="A13" s="1"/>
      <c r="B13" s="1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</row>
    <row r="14" spans="1:8" x14ac:dyDescent="0.35">
      <c r="A14" s="3" t="s">
        <v>15</v>
      </c>
      <c r="B14" s="3" t="s">
        <v>16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</row>
    <row r="15" spans="1:8" x14ac:dyDescent="0.35">
      <c r="A15" s="1" t="s">
        <v>7</v>
      </c>
      <c r="B15" s="1" t="s">
        <v>1</v>
      </c>
      <c r="C15" s="1">
        <v>1000000</v>
      </c>
      <c r="D15" s="1">
        <v>1000000</v>
      </c>
      <c r="E15" s="1">
        <v>1000000</v>
      </c>
      <c r="F15" s="1" t="s">
        <v>1</v>
      </c>
      <c r="G15" s="1" t="s">
        <v>8</v>
      </c>
    </row>
    <row r="16" spans="1:8" x14ac:dyDescent="0.35">
      <c r="A16" s="1" t="s">
        <v>18</v>
      </c>
      <c r="B16" s="1" t="s">
        <v>5</v>
      </c>
      <c r="C16" s="1">
        <v>48</v>
      </c>
      <c r="D16" s="1">
        <v>48</v>
      </c>
      <c r="E16" s="1" t="s">
        <v>5</v>
      </c>
      <c r="F16" s="1">
        <v>48</v>
      </c>
      <c r="G16" s="1">
        <v>48</v>
      </c>
      <c r="H16" s="6">
        <v>4</v>
      </c>
    </row>
    <row r="17" spans="1:7" x14ac:dyDescent="0.35">
      <c r="A17" s="1" t="s">
        <v>14</v>
      </c>
      <c r="B17" s="1" t="s">
        <v>6</v>
      </c>
      <c r="C17" s="4">
        <v>0.14000000000000001</v>
      </c>
      <c r="D17" s="1" t="s">
        <v>6</v>
      </c>
      <c r="E17" s="4">
        <v>0.14000000000000001</v>
      </c>
      <c r="F17" s="4">
        <v>0.14000000000000001</v>
      </c>
      <c r="G17" s="4">
        <v>0.14000000000000001</v>
      </c>
    </row>
    <row r="18" spans="1:7" x14ac:dyDescent="0.35">
      <c r="A18" s="1" t="s">
        <v>10</v>
      </c>
      <c r="B18" s="1" t="s">
        <v>2</v>
      </c>
      <c r="C18" s="1" t="s">
        <v>2</v>
      </c>
      <c r="D18" s="1">
        <v>27326.48</v>
      </c>
      <c r="E18" s="1">
        <v>27326.48</v>
      </c>
      <c r="F18" s="1">
        <v>27326.48</v>
      </c>
      <c r="G18" s="1">
        <v>27326.48</v>
      </c>
    </row>
    <row r="20" spans="1:7" x14ac:dyDescent="0.35">
      <c r="A20" s="13" t="s">
        <v>19</v>
      </c>
      <c r="B20" s="13"/>
      <c r="C20" s="5">
        <f>PMT(C17/12,C16,-C15)</f>
        <v>27326.476495046914</v>
      </c>
      <c r="D20" s="4">
        <f>RATE(D16,D18,-D15)*12</f>
        <v>0.14000006987112004</v>
      </c>
      <c r="E20" s="1">
        <f>NPER(E17/12,E18,-E15)</f>
        <v>47.999991761783939</v>
      </c>
      <c r="F20" s="5">
        <f>PV(F17/12,F16,-F18)</f>
        <v>1000000.1282621691</v>
      </c>
      <c r="G20" s="5">
        <f>FV(G17/12,G16,-G18)</f>
        <v>1745007.1424543341</v>
      </c>
    </row>
    <row r="22" spans="1:7" x14ac:dyDescent="0.35">
      <c r="A22" s="1" t="s">
        <v>3</v>
      </c>
      <c r="B22" s="5">
        <f>IPMT(C17/12,1,C16,-C15)</f>
        <v>11666.666666666668</v>
      </c>
      <c r="D22" s="14" t="s">
        <v>2</v>
      </c>
      <c r="E22" s="1" t="s">
        <v>20</v>
      </c>
      <c r="F22" s="5">
        <f>PMT(C17/12,C16,-C15)</f>
        <v>27326.476495046914</v>
      </c>
      <c r="G22" s="7">
        <f>PMT(C17/12,H16*12,-C15)</f>
        <v>27326.476495046914</v>
      </c>
    </row>
    <row r="23" spans="1:7" x14ac:dyDescent="0.35">
      <c r="A23" s="1" t="s">
        <v>4</v>
      </c>
      <c r="B23" s="5">
        <f>PPMT(C17/12,1,C16,-C15)</f>
        <v>15659.809828380243</v>
      </c>
      <c r="D23" s="14"/>
      <c r="E23" s="1" t="s">
        <v>21</v>
      </c>
      <c r="F23" s="1">
        <f>PMT(C17/12,C16,-C15)*3</f>
        <v>81979.429485140747</v>
      </c>
      <c r="G23" s="7">
        <f>PMT(C17/12,C16,-C15)</f>
        <v>27326.476495046914</v>
      </c>
    </row>
    <row r="24" spans="1:7" x14ac:dyDescent="0.35">
      <c r="A24" s="1" t="s">
        <v>2</v>
      </c>
      <c r="B24" s="5">
        <f>PMT(C17/12,C16,-C15)</f>
        <v>27326.476495046914</v>
      </c>
      <c r="D24" s="14"/>
      <c r="E24" s="1" t="s">
        <v>22</v>
      </c>
      <c r="F24" s="1">
        <f>PMT(C17/12,C16,-C15)*6</f>
        <v>163958.85897028149</v>
      </c>
      <c r="G24" s="7"/>
    </row>
    <row r="25" spans="1:7" x14ac:dyDescent="0.35">
      <c r="D25" s="14"/>
      <c r="E25" s="1" t="s">
        <v>23</v>
      </c>
      <c r="F25" s="1">
        <f>PMT(C17/12,C16,-C15)*12</f>
        <v>327917.71794056299</v>
      </c>
      <c r="G25" s="7"/>
    </row>
  </sheetData>
  <mergeCells count="3">
    <mergeCell ref="B3:C3"/>
    <mergeCell ref="A20:B20"/>
    <mergeCell ref="D22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E32F-E21D-4EED-9C45-C379C2FF6DE5}">
  <dimension ref="A1:K26"/>
  <sheetViews>
    <sheetView topLeftCell="A19" workbookViewId="0">
      <selection activeCell="I17" sqref="I17"/>
    </sheetView>
  </sheetViews>
  <sheetFormatPr defaultRowHeight="14.5" x14ac:dyDescent="0.35"/>
  <cols>
    <col min="1" max="1" width="16.90625" customWidth="1"/>
    <col min="4" max="5" width="9.453125" bestFit="1" customWidth="1"/>
    <col min="6" max="6" width="4.26953125" customWidth="1"/>
    <col min="9" max="11" width="9.453125" bestFit="1" customWidth="1"/>
  </cols>
  <sheetData>
    <row r="1" spans="1:11" x14ac:dyDescent="0.35">
      <c r="A1" t="s">
        <v>29</v>
      </c>
    </row>
    <row r="3" spans="1:11" x14ac:dyDescent="0.35">
      <c r="A3" s="15" t="s">
        <v>30</v>
      </c>
      <c r="B3" s="15"/>
    </row>
    <row r="4" spans="1:11" x14ac:dyDescent="0.35">
      <c r="A4" t="s">
        <v>31</v>
      </c>
    </row>
    <row r="5" spans="1:11" x14ac:dyDescent="0.35">
      <c r="A5" t="s">
        <v>32</v>
      </c>
    </row>
    <row r="6" spans="1:11" x14ac:dyDescent="0.35">
      <c r="A6" t="s">
        <v>33</v>
      </c>
    </row>
    <row r="9" spans="1:11" x14ac:dyDescent="0.35">
      <c r="A9" s="16" t="s">
        <v>34</v>
      </c>
      <c r="B9" s="16"/>
    </row>
    <row r="10" spans="1:11" x14ac:dyDescent="0.35">
      <c r="A10" s="1" t="s">
        <v>35</v>
      </c>
      <c r="B10" s="1">
        <v>10000</v>
      </c>
    </row>
    <row r="11" spans="1:11" x14ac:dyDescent="0.35">
      <c r="A11" s="1" t="s">
        <v>36</v>
      </c>
      <c r="B11" s="1">
        <v>1500</v>
      </c>
    </row>
    <row r="12" spans="1:11" x14ac:dyDescent="0.35">
      <c r="A12" s="1" t="s">
        <v>37</v>
      </c>
      <c r="B12" s="1">
        <v>10</v>
      </c>
    </row>
    <row r="13" spans="1:11" x14ac:dyDescent="0.35">
      <c r="A13" s="1" t="s">
        <v>38</v>
      </c>
      <c r="B13" s="1">
        <v>2020</v>
      </c>
    </row>
    <row r="15" spans="1:11" x14ac:dyDescent="0.35">
      <c r="A15" t="s">
        <v>39</v>
      </c>
      <c r="G15" t="s">
        <v>45</v>
      </c>
    </row>
    <row r="16" spans="1:11" x14ac:dyDescent="0.35">
      <c r="A16" s="1" t="s">
        <v>40</v>
      </c>
      <c r="B16" s="1" t="s">
        <v>41</v>
      </c>
      <c r="C16" s="1" t="s">
        <v>46</v>
      </c>
      <c r="D16" s="1" t="s">
        <v>43</v>
      </c>
      <c r="E16" s="1" t="s">
        <v>44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44</v>
      </c>
    </row>
    <row r="17" spans="1:11" x14ac:dyDescent="0.35">
      <c r="A17" s="1">
        <v>1</v>
      </c>
      <c r="B17" s="1">
        <v>2020</v>
      </c>
      <c r="C17" s="8">
        <f>SLN($B$10,$B$11,$B$12)</f>
        <v>850</v>
      </c>
      <c r="D17" s="8">
        <f>SYD($B$10,$B$11,$B$12,A17)</f>
        <v>1545.4545454545455</v>
      </c>
      <c r="E17" s="8">
        <f>DDB($B$10,$B$11,$B$12,A17)</f>
        <v>2000</v>
      </c>
      <c r="G17" s="1">
        <v>1</v>
      </c>
      <c r="H17" s="1">
        <v>2020</v>
      </c>
      <c r="I17" s="8">
        <f>B10-C17</f>
        <v>9150</v>
      </c>
      <c r="J17" s="8">
        <f>B10-D17</f>
        <v>8454.545454545454</v>
      </c>
      <c r="K17" s="8">
        <f>B10-E17</f>
        <v>8000</v>
      </c>
    </row>
    <row r="18" spans="1:11" x14ac:dyDescent="0.35">
      <c r="A18" s="1">
        <v>2</v>
      </c>
      <c r="B18" s="1">
        <v>2021</v>
      </c>
      <c r="C18" s="8">
        <f t="shared" ref="C18:C26" si="0">SLN($B$10,$B$11,$B$12)</f>
        <v>850</v>
      </c>
      <c r="D18" s="8">
        <f t="shared" ref="D18:D26" si="1">SYD($B$10,$B$11,$B$12,A18)</f>
        <v>1390.909090909091</v>
      </c>
      <c r="E18" s="8">
        <f t="shared" ref="E18:E26" si="2">DDB($B$10,$B$11,$B$12,A18)</f>
        <v>1600</v>
      </c>
      <c r="G18" s="1">
        <v>2</v>
      </c>
      <c r="H18" s="1">
        <v>2021</v>
      </c>
      <c r="I18" s="8">
        <f>I17-C18</f>
        <v>8300</v>
      </c>
      <c r="J18" s="8">
        <f>J17-D18</f>
        <v>7063.6363636363631</v>
      </c>
      <c r="K18" s="8">
        <f>K17-E18</f>
        <v>6400</v>
      </c>
    </row>
    <row r="19" spans="1:11" x14ac:dyDescent="0.35">
      <c r="A19" s="1">
        <v>3</v>
      </c>
      <c r="B19" s="1">
        <v>2022</v>
      </c>
      <c r="C19" s="8">
        <f t="shared" si="0"/>
        <v>850</v>
      </c>
      <c r="D19" s="8">
        <f t="shared" si="1"/>
        <v>1236.3636363636363</v>
      </c>
      <c r="E19" s="8">
        <f t="shared" si="2"/>
        <v>1280.0000000000002</v>
      </c>
      <c r="G19" s="1">
        <v>3</v>
      </c>
      <c r="H19" s="1">
        <v>2022</v>
      </c>
      <c r="I19" s="8">
        <f t="shared" ref="I19:I26" si="3">I18-C19</f>
        <v>7450</v>
      </c>
      <c r="J19" s="8">
        <f t="shared" ref="J19:J26" si="4">J18-D19</f>
        <v>5827.272727272727</v>
      </c>
      <c r="K19" s="8">
        <f t="shared" ref="K19:K26" si="5">K18-E19</f>
        <v>5120</v>
      </c>
    </row>
    <row r="20" spans="1:11" x14ac:dyDescent="0.35">
      <c r="A20" s="1">
        <v>4</v>
      </c>
      <c r="B20" s="1">
        <v>2023</v>
      </c>
      <c r="C20" s="8">
        <f t="shared" si="0"/>
        <v>850</v>
      </c>
      <c r="D20" s="8">
        <f t="shared" si="1"/>
        <v>1081.8181818181818</v>
      </c>
      <c r="E20" s="8">
        <f t="shared" si="2"/>
        <v>1024.0000000000002</v>
      </c>
      <c r="G20" s="1">
        <v>4</v>
      </c>
      <c r="H20" s="1">
        <v>2023</v>
      </c>
      <c r="I20" s="8">
        <f t="shared" si="3"/>
        <v>6600</v>
      </c>
      <c r="J20" s="8">
        <f t="shared" si="4"/>
        <v>4745.454545454545</v>
      </c>
      <c r="K20" s="8">
        <f t="shared" si="5"/>
        <v>4096</v>
      </c>
    </row>
    <row r="21" spans="1:11" x14ac:dyDescent="0.35">
      <c r="A21" s="1">
        <v>5</v>
      </c>
      <c r="B21" s="1">
        <v>2024</v>
      </c>
      <c r="C21" s="8">
        <f t="shared" si="0"/>
        <v>850</v>
      </c>
      <c r="D21" s="8">
        <f t="shared" si="1"/>
        <v>927.27272727272725</v>
      </c>
      <c r="E21" s="8">
        <f t="shared" si="2"/>
        <v>819.20000000000039</v>
      </c>
      <c r="G21" s="1">
        <v>5</v>
      </c>
      <c r="H21" s="1">
        <v>2024</v>
      </c>
      <c r="I21" s="8">
        <f t="shared" si="3"/>
        <v>5750</v>
      </c>
      <c r="J21" s="8">
        <f t="shared" si="4"/>
        <v>3818.181818181818</v>
      </c>
      <c r="K21" s="8">
        <f t="shared" si="5"/>
        <v>3276.7999999999997</v>
      </c>
    </row>
    <row r="22" spans="1:11" x14ac:dyDescent="0.35">
      <c r="A22" s="1">
        <v>6</v>
      </c>
      <c r="B22" s="1">
        <v>2025</v>
      </c>
      <c r="C22" s="8">
        <f t="shared" si="0"/>
        <v>850</v>
      </c>
      <c r="D22" s="8">
        <f t="shared" si="1"/>
        <v>772.72727272727275</v>
      </c>
      <c r="E22" s="8">
        <f t="shared" si="2"/>
        <v>655.36000000000047</v>
      </c>
      <c r="G22" s="1">
        <v>6</v>
      </c>
      <c r="H22" s="1">
        <v>2025</v>
      </c>
      <c r="I22" s="8">
        <f t="shared" si="3"/>
        <v>4900</v>
      </c>
      <c r="J22" s="8">
        <f t="shared" si="4"/>
        <v>3045.454545454545</v>
      </c>
      <c r="K22" s="8">
        <f t="shared" si="5"/>
        <v>2621.4399999999991</v>
      </c>
    </row>
    <row r="23" spans="1:11" x14ac:dyDescent="0.35">
      <c r="A23" s="1">
        <v>7</v>
      </c>
      <c r="B23" s="1">
        <v>2026</v>
      </c>
      <c r="C23" s="8">
        <f t="shared" si="0"/>
        <v>850</v>
      </c>
      <c r="D23" s="8">
        <f t="shared" si="1"/>
        <v>618.18181818181813</v>
      </c>
      <c r="E23" s="8">
        <f t="shared" si="2"/>
        <v>524.28800000000035</v>
      </c>
      <c r="G23" s="1">
        <v>7</v>
      </c>
      <c r="H23" s="1">
        <v>2026</v>
      </c>
      <c r="I23" s="8">
        <f t="shared" si="3"/>
        <v>4050</v>
      </c>
      <c r="J23" s="8">
        <f t="shared" si="4"/>
        <v>2427.272727272727</v>
      </c>
      <c r="K23" s="8">
        <f t="shared" si="5"/>
        <v>2097.1519999999987</v>
      </c>
    </row>
    <row r="24" spans="1:11" x14ac:dyDescent="0.35">
      <c r="A24" s="1">
        <v>8</v>
      </c>
      <c r="B24" s="1">
        <v>2027</v>
      </c>
      <c r="C24" s="8">
        <f t="shared" si="0"/>
        <v>850</v>
      </c>
      <c r="D24" s="8">
        <f t="shared" si="1"/>
        <v>463.63636363636363</v>
      </c>
      <c r="E24" s="8">
        <f t="shared" si="2"/>
        <v>419.4304000000003</v>
      </c>
      <c r="G24" s="1">
        <v>8</v>
      </c>
      <c r="H24" s="1">
        <v>2027</v>
      </c>
      <c r="I24" s="8">
        <f t="shared" si="3"/>
        <v>3200</v>
      </c>
      <c r="J24" s="8">
        <f t="shared" si="4"/>
        <v>1963.6363636363635</v>
      </c>
      <c r="K24" s="8">
        <f t="shared" si="5"/>
        <v>1677.7215999999985</v>
      </c>
    </row>
    <row r="25" spans="1:11" x14ac:dyDescent="0.35">
      <c r="A25" s="1">
        <v>9</v>
      </c>
      <c r="B25" s="1">
        <v>2028</v>
      </c>
      <c r="C25" s="8">
        <f t="shared" si="0"/>
        <v>850</v>
      </c>
      <c r="D25" s="8">
        <f t="shared" si="1"/>
        <v>309.09090909090907</v>
      </c>
      <c r="E25" s="8">
        <f t="shared" si="2"/>
        <v>177.72160000000144</v>
      </c>
      <c r="G25" s="1">
        <v>9</v>
      </c>
      <c r="H25" s="1">
        <v>2028</v>
      </c>
      <c r="I25" s="8">
        <f t="shared" si="3"/>
        <v>2350</v>
      </c>
      <c r="J25" s="8">
        <f t="shared" si="4"/>
        <v>1654.5454545454545</v>
      </c>
      <c r="K25" s="8">
        <f t="shared" si="5"/>
        <v>1499.999999999997</v>
      </c>
    </row>
    <row r="26" spans="1:11" x14ac:dyDescent="0.35">
      <c r="A26" s="1">
        <v>10</v>
      </c>
      <c r="B26" s="1">
        <v>2029</v>
      </c>
      <c r="C26" s="8">
        <f t="shared" si="0"/>
        <v>850</v>
      </c>
      <c r="D26" s="8">
        <f t="shared" si="1"/>
        <v>154.54545454545453</v>
      </c>
      <c r="E26" s="8">
        <f t="shared" si="2"/>
        <v>0</v>
      </c>
      <c r="G26" s="1">
        <v>10</v>
      </c>
      <c r="H26" s="1">
        <v>2029</v>
      </c>
      <c r="I26" s="8">
        <f t="shared" si="3"/>
        <v>1500</v>
      </c>
      <c r="J26" s="8">
        <f t="shared" si="4"/>
        <v>1500</v>
      </c>
      <c r="K26" s="8">
        <f t="shared" si="5"/>
        <v>1499.999999999997</v>
      </c>
    </row>
  </sheetData>
  <mergeCells count="2">
    <mergeCell ref="A3:B3"/>
    <mergeCell ref="A9:B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2590-946D-4B6F-AC3F-B0FFB14FA649}">
  <dimension ref="A1:H13"/>
  <sheetViews>
    <sheetView workbookViewId="0">
      <selection activeCell="G9" sqref="G9"/>
    </sheetView>
  </sheetViews>
  <sheetFormatPr defaultRowHeight="14.5" x14ac:dyDescent="0.35"/>
  <cols>
    <col min="1" max="1" width="19.36328125" customWidth="1"/>
    <col min="3" max="3" width="10.26953125" customWidth="1"/>
    <col min="8" max="8" width="18.26953125" customWidth="1"/>
  </cols>
  <sheetData>
    <row r="1" spans="1:8" x14ac:dyDescent="0.35">
      <c r="A1" s="17" t="s">
        <v>47</v>
      </c>
      <c r="B1" s="17"/>
      <c r="C1" s="17"/>
      <c r="D1" s="17"/>
    </row>
    <row r="3" spans="1:8" x14ac:dyDescent="0.35">
      <c r="A3" t="s">
        <v>48</v>
      </c>
      <c r="C3" s="9" t="s">
        <v>59</v>
      </c>
      <c r="E3" t="s">
        <v>60</v>
      </c>
      <c r="H3" s="9" t="s">
        <v>64</v>
      </c>
    </row>
    <row r="4" spans="1:8" x14ac:dyDescent="0.35">
      <c r="A4" t="s">
        <v>49</v>
      </c>
      <c r="C4" s="1" t="s">
        <v>65</v>
      </c>
      <c r="E4" t="s">
        <v>61</v>
      </c>
      <c r="H4" s="1" t="s">
        <v>49</v>
      </c>
    </row>
    <row r="5" spans="1:8" x14ac:dyDescent="0.35">
      <c r="A5" t="s">
        <v>50</v>
      </c>
      <c r="C5" t="str" cm="1">
        <f t="array" ref="C5:C7">_xlfn._xlws.FILTER(A4:A13,ISNUMBER(SEARCH(C4,A4:A13)))</f>
        <v>ANDHRA PRADESH</v>
      </c>
      <c r="E5" t="s">
        <v>62</v>
      </c>
    </row>
    <row r="6" spans="1:8" x14ac:dyDescent="0.35">
      <c r="A6" t="s">
        <v>51</v>
      </c>
      <c r="C6" t="str">
        <v>ARUNACHAL PRADESH</v>
      </c>
      <c r="E6" t="s">
        <v>63</v>
      </c>
    </row>
    <row r="7" spans="1:8" x14ac:dyDescent="0.35">
      <c r="A7" t="s">
        <v>52</v>
      </c>
      <c r="C7" t="str">
        <v>HIMACHAIL PRADESH</v>
      </c>
    </row>
    <row r="8" spans="1:8" x14ac:dyDescent="0.35">
      <c r="A8" t="s">
        <v>53</v>
      </c>
    </row>
    <row r="9" spans="1:8" x14ac:dyDescent="0.35">
      <c r="A9" t="s">
        <v>54</v>
      </c>
    </row>
    <row r="10" spans="1:8" x14ac:dyDescent="0.35">
      <c r="A10" t="s">
        <v>55</v>
      </c>
    </row>
    <row r="11" spans="1:8" x14ac:dyDescent="0.35">
      <c r="A11" t="s">
        <v>56</v>
      </c>
    </row>
    <row r="12" spans="1:8" x14ac:dyDescent="0.35">
      <c r="A12" t="s">
        <v>57</v>
      </c>
    </row>
    <row r="13" spans="1:8" x14ac:dyDescent="0.35">
      <c r="A13" t="s">
        <v>58</v>
      </c>
    </row>
  </sheetData>
  <mergeCells count="1">
    <mergeCell ref="A1:D1"/>
  </mergeCells>
  <dataValidations count="2">
    <dataValidation type="list" allowBlank="1" showInputMessage="1" showErrorMessage="1" sqref="H3" xr:uid="{9C7027D2-9EC9-44C9-9D79-2185D05C0B6F}">
      <formula1>_xlfn.ANCHORARRAY($D$5)</formula1>
    </dataValidation>
    <dataValidation type="list" allowBlank="1" showInputMessage="1" showErrorMessage="1" sqref="H4" xr:uid="{07966BF1-7A02-4518-9680-6FD8365B31C2}">
      <formula1>_xlfn.ANCHORARRAY($C$5)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7DDE-076F-411B-B802-E34A8E4F786F}">
  <dimension ref="A1:J46"/>
  <sheetViews>
    <sheetView workbookViewId="0">
      <selection activeCell="E23" sqref="E23"/>
    </sheetView>
  </sheetViews>
  <sheetFormatPr defaultRowHeight="14.5" x14ac:dyDescent="0.35"/>
  <cols>
    <col min="2" max="2" width="11.36328125" customWidth="1"/>
    <col min="3" max="3" width="16.81640625" customWidth="1"/>
    <col min="4" max="4" width="20.1796875" customWidth="1"/>
    <col min="5" max="5" width="15.54296875" customWidth="1"/>
    <col min="6" max="6" width="19.08984375" customWidth="1"/>
    <col min="9" max="9" width="15.7265625" customWidth="1"/>
  </cols>
  <sheetData>
    <row r="1" spans="1:8" x14ac:dyDescent="0.35">
      <c r="A1" t="s">
        <v>66</v>
      </c>
    </row>
    <row r="3" spans="1:8" x14ac:dyDescent="0.35">
      <c r="H3" t="s">
        <v>75</v>
      </c>
    </row>
    <row r="4" spans="1:8" x14ac:dyDescent="0.35">
      <c r="D4" s="1"/>
      <c r="E4" s="1" t="s">
        <v>73</v>
      </c>
      <c r="F4" s="1" t="s">
        <v>74</v>
      </c>
      <c r="H4" t="s">
        <v>76</v>
      </c>
    </row>
    <row r="5" spans="1:8" x14ac:dyDescent="0.35">
      <c r="A5" t="s">
        <v>67</v>
      </c>
      <c r="D5" s="1" t="s">
        <v>70</v>
      </c>
      <c r="E5" s="1" t="s">
        <v>80</v>
      </c>
      <c r="F5" s="1" t="str" cm="1">
        <f t="array" aca="1" ref="F5" ca="1">INDIRECT(E5,TRUE)</f>
        <v>HELLO</v>
      </c>
      <c r="H5" t="s">
        <v>77</v>
      </c>
    </row>
    <row r="6" spans="1:8" x14ac:dyDescent="0.35">
      <c r="A6" t="s">
        <v>68</v>
      </c>
      <c r="D6" s="1" t="s">
        <v>71</v>
      </c>
      <c r="E6" s="1" t="s">
        <v>81</v>
      </c>
      <c r="F6" s="1" t="str" cm="1">
        <f t="array" aca="1" ref="F6" ca="1">INDIRECT(E6,FALSE)</f>
        <v>GOOD MORNING</v>
      </c>
      <c r="H6" t="s">
        <v>78</v>
      </c>
    </row>
    <row r="7" spans="1:8" x14ac:dyDescent="0.35">
      <c r="A7" t="s">
        <v>69</v>
      </c>
      <c r="D7" s="1" t="s">
        <v>72</v>
      </c>
      <c r="E7" s="1" t="s">
        <v>82</v>
      </c>
      <c r="F7" s="1" t="str" cm="1">
        <f t="array" aca="1" ref="F7" ca="1">INDIRECT(E7,TRUE)</f>
        <v>WELCOME</v>
      </c>
      <c r="H7" t="s">
        <v>79</v>
      </c>
    </row>
    <row r="10" spans="1:8" x14ac:dyDescent="0.35">
      <c r="C10" t="s">
        <v>83</v>
      </c>
    </row>
    <row r="11" spans="1:8" x14ac:dyDescent="0.35"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</row>
    <row r="12" spans="1:8" x14ac:dyDescent="0.35">
      <c r="C12" s="1" t="s">
        <v>89</v>
      </c>
      <c r="D12" s="1">
        <v>3500</v>
      </c>
      <c r="E12" s="1">
        <v>2000</v>
      </c>
      <c r="F12" s="1">
        <v>3000</v>
      </c>
      <c r="G12" s="1">
        <v>2600</v>
      </c>
    </row>
    <row r="13" spans="1:8" x14ac:dyDescent="0.35">
      <c r="C13" s="1" t="s">
        <v>90</v>
      </c>
      <c r="D13" s="1">
        <v>4600</v>
      </c>
      <c r="E13" s="1">
        <v>3000</v>
      </c>
      <c r="F13" s="1">
        <v>4200</v>
      </c>
      <c r="G13" s="1">
        <v>4500</v>
      </c>
    </row>
    <row r="14" spans="1:8" x14ac:dyDescent="0.35">
      <c r="C14" s="1" t="s">
        <v>91</v>
      </c>
      <c r="D14" s="1">
        <v>4100</v>
      </c>
      <c r="E14" s="1">
        <v>3400</v>
      </c>
      <c r="F14" s="1">
        <v>3600</v>
      </c>
      <c r="G14" s="1">
        <v>3700</v>
      </c>
    </row>
    <row r="15" spans="1:8" x14ac:dyDescent="0.35">
      <c r="C15" s="1" t="s">
        <v>92</v>
      </c>
      <c r="D15" s="1">
        <v>3800</v>
      </c>
      <c r="E15" s="1">
        <v>3200</v>
      </c>
      <c r="F15" s="1">
        <v>4600</v>
      </c>
      <c r="G15" s="1">
        <v>2700</v>
      </c>
    </row>
    <row r="16" spans="1:8" x14ac:dyDescent="0.35">
      <c r="C16" s="1" t="s">
        <v>93</v>
      </c>
      <c r="D16" s="1">
        <v>4700</v>
      </c>
      <c r="E16" s="1">
        <v>4000</v>
      </c>
      <c r="F16" s="1">
        <v>3500</v>
      </c>
      <c r="G16" s="1">
        <v>3700</v>
      </c>
    </row>
    <row r="20" spans="2:7" x14ac:dyDescent="0.35">
      <c r="D20" t="s">
        <v>102</v>
      </c>
      <c r="E20" t="s">
        <v>103</v>
      </c>
      <c r="F20" t="s">
        <v>104</v>
      </c>
      <c r="G20" t="s">
        <v>105</v>
      </c>
    </row>
    <row r="21" spans="2:7" x14ac:dyDescent="0.35">
      <c r="C21" s="1"/>
      <c r="D21" s="1" t="s">
        <v>85</v>
      </c>
      <c r="E21" s="1" t="s">
        <v>86</v>
      </c>
      <c r="F21" s="1" t="s">
        <v>87</v>
      </c>
      <c r="G21" s="1" t="s">
        <v>88</v>
      </c>
    </row>
    <row r="22" spans="2:7" x14ac:dyDescent="0.35">
      <c r="B22" t="s">
        <v>98</v>
      </c>
      <c r="C22" s="1" t="s">
        <v>94</v>
      </c>
      <c r="D22" s="1">
        <f ca="1">SUM(INDIRECT(D21))</f>
        <v>20700</v>
      </c>
      <c r="E22" s="1">
        <f t="shared" ref="E22:G22" ca="1" si="0">SUM(INDIRECT(E21))</f>
        <v>15600</v>
      </c>
      <c r="F22" s="1">
        <f t="shared" ca="1" si="0"/>
        <v>18900</v>
      </c>
      <c r="G22" s="1">
        <f t="shared" ca="1" si="0"/>
        <v>17200</v>
      </c>
    </row>
    <row r="23" spans="2:7" x14ac:dyDescent="0.35">
      <c r="B23" t="s">
        <v>99</v>
      </c>
      <c r="C23" s="1" t="s">
        <v>95</v>
      </c>
      <c r="D23" s="1">
        <f ca="1">AVERAGE(INDIRECT(D21))</f>
        <v>4140</v>
      </c>
      <c r="E23" s="1">
        <f t="shared" ref="E23:G23" ca="1" si="1">AVERAGE(INDIRECT(E21))</f>
        <v>3120</v>
      </c>
      <c r="F23" s="1">
        <f t="shared" ca="1" si="1"/>
        <v>3780</v>
      </c>
      <c r="G23" s="1">
        <f t="shared" ca="1" si="1"/>
        <v>3440</v>
      </c>
    </row>
    <row r="24" spans="2:7" x14ac:dyDescent="0.35">
      <c r="B24" t="s">
        <v>100</v>
      </c>
      <c r="C24" s="1" t="s">
        <v>96</v>
      </c>
      <c r="D24" s="1">
        <f ca="1">MAX(INDIRECT(D21))</f>
        <v>4700</v>
      </c>
      <c r="E24" s="1">
        <f t="shared" ref="E24:G24" ca="1" si="2">MAX(INDIRECT(E21))</f>
        <v>4000</v>
      </c>
      <c r="F24" s="1">
        <f t="shared" ca="1" si="2"/>
        <v>4600</v>
      </c>
      <c r="G24" s="1">
        <f t="shared" ca="1" si="2"/>
        <v>4500</v>
      </c>
    </row>
    <row r="25" spans="2:7" x14ac:dyDescent="0.35">
      <c r="B25" t="s">
        <v>101</v>
      </c>
      <c r="C25" s="1" t="s">
        <v>97</v>
      </c>
      <c r="D25" s="1">
        <f ca="1">MIN(INDIRECT(D21))</f>
        <v>3500</v>
      </c>
      <c r="E25" s="1">
        <f t="shared" ref="E25:G25" ca="1" si="3">MIN(INDIRECT(E21))</f>
        <v>2000</v>
      </c>
      <c r="F25" s="1">
        <f t="shared" ca="1" si="3"/>
        <v>3000</v>
      </c>
      <c r="G25" s="1">
        <f t="shared" ca="1" si="3"/>
        <v>2600</v>
      </c>
    </row>
    <row r="27" spans="2:7" x14ac:dyDescent="0.35">
      <c r="D27" t="s">
        <v>106</v>
      </c>
    </row>
    <row r="28" spans="2:7" x14ac:dyDescent="0.35">
      <c r="B28" s="10" t="s">
        <v>107</v>
      </c>
      <c r="C28" s="10" t="s">
        <v>108</v>
      </c>
      <c r="D28" s="10" t="s">
        <v>109</v>
      </c>
      <c r="F28" s="1" t="s">
        <v>122</v>
      </c>
      <c r="G28" s="1" t="s">
        <v>123</v>
      </c>
    </row>
    <row r="29" spans="2:7" x14ac:dyDescent="0.35">
      <c r="B29" s="1" t="s">
        <v>110</v>
      </c>
      <c r="C29" s="1" t="s">
        <v>114</v>
      </c>
      <c r="D29" s="1" t="s">
        <v>118</v>
      </c>
      <c r="F29" s="1" t="s">
        <v>109</v>
      </c>
      <c r="G29" s="1" t="s">
        <v>112</v>
      </c>
    </row>
    <row r="30" spans="2:7" x14ac:dyDescent="0.35">
      <c r="B30" s="1" t="s">
        <v>111</v>
      </c>
      <c r="C30" s="1" t="s">
        <v>115</v>
      </c>
      <c r="D30" s="1" t="s">
        <v>119</v>
      </c>
    </row>
    <row r="31" spans="2:7" x14ac:dyDescent="0.35">
      <c r="B31" s="1" t="s">
        <v>112</v>
      </c>
      <c r="C31" s="1" t="s">
        <v>116</v>
      </c>
      <c r="D31" s="1" t="s">
        <v>120</v>
      </c>
    </row>
    <row r="32" spans="2:7" x14ac:dyDescent="0.35">
      <c r="B32" s="1" t="s">
        <v>113</v>
      </c>
      <c r="C32" s="1" t="s">
        <v>117</v>
      </c>
      <c r="D32" s="1" t="s">
        <v>121</v>
      </c>
    </row>
    <row r="36" spans="3:10" x14ac:dyDescent="0.35">
      <c r="C36" s="13" t="s">
        <v>124</v>
      </c>
      <c r="D36" s="13"/>
      <c r="F36" s="13" t="s">
        <v>125</v>
      </c>
      <c r="G36" s="13"/>
      <c r="I36" s="13" t="s">
        <v>126</v>
      </c>
      <c r="J36" s="13"/>
    </row>
    <row r="37" spans="3:10" x14ac:dyDescent="0.35">
      <c r="C37" s="1" t="s">
        <v>127</v>
      </c>
      <c r="D37" s="1">
        <v>50</v>
      </c>
      <c r="F37" s="1" t="s">
        <v>127</v>
      </c>
      <c r="G37" s="1">
        <v>60</v>
      </c>
      <c r="I37" s="1" t="s">
        <v>127</v>
      </c>
      <c r="J37" s="1">
        <v>55</v>
      </c>
    </row>
    <row r="38" spans="3:10" x14ac:dyDescent="0.35">
      <c r="C38" s="1" t="s">
        <v>128</v>
      </c>
      <c r="D38" s="1">
        <v>70</v>
      </c>
      <c r="F38" s="1" t="s">
        <v>128</v>
      </c>
      <c r="G38" s="1">
        <v>80</v>
      </c>
      <c r="I38" s="1" t="s">
        <v>128</v>
      </c>
      <c r="J38" s="1">
        <v>75</v>
      </c>
    </row>
    <row r="39" spans="3:10" x14ac:dyDescent="0.35">
      <c r="C39" s="1" t="s">
        <v>129</v>
      </c>
      <c r="D39" s="1">
        <v>60</v>
      </c>
      <c r="F39" s="1" t="s">
        <v>130</v>
      </c>
      <c r="G39" s="1">
        <v>70</v>
      </c>
      <c r="I39" s="1" t="s">
        <v>130</v>
      </c>
      <c r="J39" s="1">
        <v>65</v>
      </c>
    </row>
    <row r="43" spans="3:10" x14ac:dyDescent="0.35">
      <c r="D43" s="3" t="s">
        <v>131</v>
      </c>
      <c r="E43" s="3" t="s">
        <v>127</v>
      </c>
    </row>
    <row r="44" spans="3:10" x14ac:dyDescent="0.35">
      <c r="D44" s="1" t="s">
        <v>124</v>
      </c>
      <c r="E44" s="1">
        <f ca="1">VLOOKUP($E$43,INDIRECT(D44),2,0)</f>
        <v>50</v>
      </c>
    </row>
    <row r="45" spans="3:10" x14ac:dyDescent="0.35">
      <c r="D45" s="1" t="s">
        <v>125</v>
      </c>
      <c r="E45" s="1">
        <f ca="1">VLOOKUP($E$43,INDIRECT(D45),2,0)</f>
        <v>60</v>
      </c>
    </row>
    <row r="46" spans="3:10" x14ac:dyDescent="0.35">
      <c r="D46" s="1" t="s">
        <v>126</v>
      </c>
      <c r="E46" s="1">
        <f t="shared" ref="E45:E46" ca="1" si="4">VLOOKUP($E$43,INDIRECT(D46),2,0)</f>
        <v>55</v>
      </c>
    </row>
  </sheetData>
  <mergeCells count="3">
    <mergeCell ref="C36:D36"/>
    <mergeCell ref="F36:G36"/>
    <mergeCell ref="I36:J36"/>
  </mergeCells>
  <dataValidations count="2">
    <dataValidation type="list" allowBlank="1" showInputMessage="1" showErrorMessage="1" sqref="F29" xr:uid="{0DCD38B3-F3C0-466C-98B4-923B2F101B56}">
      <formula1>$B$28:$D$28</formula1>
    </dataValidation>
    <dataValidation type="list" allowBlank="1" showInputMessage="1" showErrorMessage="1" sqref="G29" xr:uid="{6CA86602-85C3-4169-A266-A95EA043D35F}">
      <formula1>INDIRECT($F$29)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234E-7A6B-4374-B70A-53FA21339DAA}">
  <dimension ref="A1:K14"/>
  <sheetViews>
    <sheetView workbookViewId="0">
      <selection activeCell="K13" sqref="K13"/>
    </sheetView>
  </sheetViews>
  <sheetFormatPr defaultRowHeight="14.5" x14ac:dyDescent="0.35"/>
  <sheetData>
    <row r="1" spans="1:11" x14ac:dyDescent="0.35">
      <c r="A1" t="s">
        <v>132</v>
      </c>
    </row>
    <row r="2" spans="1:11" x14ac:dyDescent="0.35">
      <c r="K2" s="11" t="s">
        <v>134</v>
      </c>
    </row>
    <row r="3" spans="1:11" x14ac:dyDescent="0.35">
      <c r="K3" t="s">
        <v>135</v>
      </c>
    </row>
    <row r="4" spans="1:11" x14ac:dyDescent="0.35">
      <c r="F4">
        <v>-5</v>
      </c>
      <c r="K4" t="s">
        <v>136</v>
      </c>
    </row>
    <row r="5" spans="1:11" x14ac:dyDescent="0.35">
      <c r="F5">
        <v>-4</v>
      </c>
      <c r="K5" t="s">
        <v>137</v>
      </c>
    </row>
    <row r="6" spans="1:11" x14ac:dyDescent="0.35">
      <c r="F6">
        <v>-3</v>
      </c>
    </row>
    <row r="7" spans="1:11" x14ac:dyDescent="0.35">
      <c r="F7">
        <v>-2</v>
      </c>
    </row>
    <row r="8" spans="1:11" x14ac:dyDescent="0.35">
      <c r="F8">
        <v>-1</v>
      </c>
    </row>
    <row r="9" spans="1:11" x14ac:dyDescent="0.35">
      <c r="B9">
        <v>-4</v>
      </c>
      <c r="C9">
        <v>-3</v>
      </c>
      <c r="D9">
        <v>-2</v>
      </c>
      <c r="E9">
        <v>-1</v>
      </c>
      <c r="F9">
        <v>0</v>
      </c>
      <c r="G9">
        <v>1</v>
      </c>
      <c r="H9">
        <v>2</v>
      </c>
      <c r="I9">
        <v>3</v>
      </c>
      <c r="J9">
        <v>4</v>
      </c>
      <c r="K9" t="s">
        <v>133</v>
      </c>
    </row>
    <row r="10" spans="1:11" x14ac:dyDescent="0.35">
      <c r="F10">
        <v>1</v>
      </c>
    </row>
    <row r="11" spans="1:11" x14ac:dyDescent="0.35">
      <c r="F11">
        <v>2</v>
      </c>
    </row>
    <row r="12" spans="1:11" x14ac:dyDescent="0.35">
      <c r="F12">
        <v>3</v>
      </c>
    </row>
    <row r="13" spans="1:11" x14ac:dyDescent="0.35">
      <c r="F13">
        <v>4</v>
      </c>
    </row>
    <row r="14" spans="1:11" x14ac:dyDescent="0.35">
      <c r="F14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A213-5348-4F00-BACD-ECBE4F66BBEF}">
  <dimension ref="A3:K34"/>
  <sheetViews>
    <sheetView topLeftCell="A19" workbookViewId="0">
      <selection activeCell="K32" sqref="K32"/>
    </sheetView>
  </sheetViews>
  <sheetFormatPr defaultRowHeight="14.5" x14ac:dyDescent="0.35"/>
  <cols>
    <col min="1" max="8" width="8.7265625" customWidth="1"/>
    <col min="9" max="9" width="31.90625" customWidth="1"/>
  </cols>
  <sheetData>
    <row r="3" spans="1:10" x14ac:dyDescent="0.35">
      <c r="B3">
        <v>0</v>
      </c>
      <c r="C3">
        <v>1</v>
      </c>
    </row>
    <row r="4" spans="1:10" x14ac:dyDescent="0.35">
      <c r="A4">
        <v>0</v>
      </c>
      <c r="B4" s="1" t="s">
        <v>15</v>
      </c>
      <c r="C4" s="1" t="s">
        <v>138</v>
      </c>
      <c r="E4" s="1"/>
      <c r="F4" s="1" t="s">
        <v>138</v>
      </c>
    </row>
    <row r="5" spans="1:10" x14ac:dyDescent="0.35">
      <c r="A5">
        <v>1</v>
      </c>
      <c r="B5" s="1" t="s">
        <v>139</v>
      </c>
      <c r="C5" s="1">
        <v>90</v>
      </c>
      <c r="E5" s="1" t="s">
        <v>139</v>
      </c>
      <c r="F5" s="1">
        <f ca="1">OFFSET(B4,1,1)</f>
        <v>90</v>
      </c>
    </row>
    <row r="6" spans="1:10" x14ac:dyDescent="0.35">
      <c r="A6">
        <v>2</v>
      </c>
      <c r="B6" s="1" t="s">
        <v>140</v>
      </c>
      <c r="C6" s="1">
        <v>75</v>
      </c>
      <c r="E6" s="1" t="s">
        <v>141</v>
      </c>
      <c r="F6" s="1">
        <f ca="1">OFFSET(B4,3,1)</f>
        <v>80</v>
      </c>
      <c r="I6" t="s">
        <v>148</v>
      </c>
    </row>
    <row r="7" spans="1:10" x14ac:dyDescent="0.35">
      <c r="A7">
        <v>3</v>
      </c>
      <c r="B7" s="1" t="s">
        <v>141</v>
      </c>
      <c r="C7" s="1">
        <v>80</v>
      </c>
      <c r="E7" s="1" t="s">
        <v>140</v>
      </c>
      <c r="F7" s="1">
        <f ca="1">OFFSET(B4,2,1)</f>
        <v>75</v>
      </c>
    </row>
    <row r="8" spans="1:10" x14ac:dyDescent="0.35">
      <c r="A8">
        <v>4</v>
      </c>
      <c r="B8" s="1" t="s">
        <v>142</v>
      </c>
      <c r="C8" s="1">
        <v>65</v>
      </c>
    </row>
    <row r="9" spans="1:10" x14ac:dyDescent="0.35">
      <c r="A9">
        <v>5</v>
      </c>
      <c r="B9" s="1" t="s">
        <v>143</v>
      </c>
      <c r="C9" s="1">
        <v>87</v>
      </c>
    </row>
    <row r="10" spans="1:10" x14ac:dyDescent="0.35">
      <c r="E10" t="s">
        <v>147</v>
      </c>
    </row>
    <row r="12" spans="1:10" x14ac:dyDescent="0.35">
      <c r="B12">
        <v>0</v>
      </c>
      <c r="C12">
        <v>1</v>
      </c>
      <c r="D12">
        <v>2</v>
      </c>
      <c r="E12">
        <v>3</v>
      </c>
    </row>
    <row r="13" spans="1:10" x14ac:dyDescent="0.35">
      <c r="A13">
        <v>0</v>
      </c>
      <c r="B13" s="1" t="s">
        <v>15</v>
      </c>
      <c r="C13" s="1" t="s">
        <v>144</v>
      </c>
      <c r="D13" s="1" t="s">
        <v>145</v>
      </c>
      <c r="E13" s="1" t="s">
        <v>146</v>
      </c>
      <c r="G13" s="1"/>
      <c r="H13" s="1" t="s">
        <v>144</v>
      </c>
      <c r="I13" s="1" t="s">
        <v>145</v>
      </c>
      <c r="J13" s="1" t="s">
        <v>146</v>
      </c>
    </row>
    <row r="14" spans="1:10" x14ac:dyDescent="0.35">
      <c r="A14">
        <v>1</v>
      </c>
      <c r="B14" s="1" t="s">
        <v>139</v>
      </c>
      <c r="C14" s="1">
        <v>40</v>
      </c>
      <c r="D14" s="1">
        <v>60</v>
      </c>
      <c r="E14" s="1">
        <v>59</v>
      </c>
      <c r="G14" s="1" t="s">
        <v>139</v>
      </c>
      <c r="H14" s="1">
        <f ca="1">OFFSET(B13,1,1)</f>
        <v>40</v>
      </c>
      <c r="I14" s="1">
        <f t="shared" ref="I14:J14" ca="1" si="0">OFFSET(C13,1,1)</f>
        <v>60</v>
      </c>
      <c r="J14" s="1">
        <f t="shared" ca="1" si="0"/>
        <v>59</v>
      </c>
    </row>
    <row r="17" spans="1:11" x14ac:dyDescent="0.35">
      <c r="B17">
        <v>0</v>
      </c>
      <c r="C17">
        <v>1</v>
      </c>
      <c r="D17">
        <v>2</v>
      </c>
      <c r="E17">
        <v>3</v>
      </c>
      <c r="G17" s="1"/>
      <c r="H17" s="1" t="s">
        <v>152</v>
      </c>
      <c r="J17" t="s">
        <v>151</v>
      </c>
    </row>
    <row r="18" spans="1:11" x14ac:dyDescent="0.35">
      <c r="A18">
        <v>0</v>
      </c>
      <c r="B18" s="1" t="s">
        <v>149</v>
      </c>
      <c r="C18" s="1" t="s">
        <v>150</v>
      </c>
      <c r="D18" s="1" t="s">
        <v>151</v>
      </c>
      <c r="E18" s="1" t="s">
        <v>152</v>
      </c>
      <c r="G18" s="1" t="s">
        <v>153</v>
      </c>
      <c r="H18" s="1">
        <f ca="1">OFFSET(B18,MATCH(G18,B19:B23),MATCH(H17,C18:E18))</f>
        <v>59</v>
      </c>
      <c r="I18" t="s">
        <v>155</v>
      </c>
      <c r="J18">
        <f ca="1">OFFSET(B18,MATCH(I18,B19:B23),MATCH(J17,C18:E18))</f>
        <v>54</v>
      </c>
    </row>
    <row r="19" spans="1:11" x14ac:dyDescent="0.35">
      <c r="A19">
        <v>1</v>
      </c>
      <c r="B19" s="1" t="s">
        <v>153</v>
      </c>
      <c r="C19" s="1">
        <v>40</v>
      </c>
      <c r="D19" s="1">
        <v>60</v>
      </c>
      <c r="E19" s="1">
        <v>59</v>
      </c>
    </row>
    <row r="20" spans="1:11" x14ac:dyDescent="0.35">
      <c r="A20">
        <v>2</v>
      </c>
      <c r="B20" s="1" t="s">
        <v>154</v>
      </c>
      <c r="C20" s="1">
        <v>87</v>
      </c>
      <c r="D20" s="1">
        <v>67</v>
      </c>
      <c r="E20" s="1">
        <v>78</v>
      </c>
    </row>
    <row r="21" spans="1:11" x14ac:dyDescent="0.35">
      <c r="A21">
        <v>3</v>
      </c>
      <c r="B21" s="1" t="s">
        <v>155</v>
      </c>
      <c r="C21" s="1">
        <v>56</v>
      </c>
      <c r="D21" s="1">
        <v>54</v>
      </c>
      <c r="E21" s="1">
        <v>76</v>
      </c>
    </row>
    <row r="22" spans="1:11" x14ac:dyDescent="0.35">
      <c r="A22">
        <v>4</v>
      </c>
      <c r="B22" s="1" t="s">
        <v>156</v>
      </c>
      <c r="C22" s="1">
        <v>45</v>
      </c>
      <c r="D22" s="1">
        <v>65</v>
      </c>
      <c r="E22" s="1">
        <v>67</v>
      </c>
    </row>
    <row r="23" spans="1:11" x14ac:dyDescent="0.35">
      <c r="A23">
        <v>5</v>
      </c>
      <c r="B23" s="1" t="s">
        <v>157</v>
      </c>
      <c r="C23" s="1">
        <v>54</v>
      </c>
      <c r="D23" s="1">
        <v>56</v>
      </c>
      <c r="E23" s="1">
        <v>76</v>
      </c>
    </row>
    <row r="26" spans="1:11" x14ac:dyDescent="0.35">
      <c r="B26">
        <v>0</v>
      </c>
      <c r="C26">
        <v>1</v>
      </c>
      <c r="D26">
        <v>2</v>
      </c>
      <c r="E26">
        <v>3</v>
      </c>
      <c r="F26">
        <v>4</v>
      </c>
      <c r="I26" s="1" t="s">
        <v>163</v>
      </c>
      <c r="J26" s="1">
        <f ca="1">SUM(OFFSET(B27,1,1,1,4))</f>
        <v>51000</v>
      </c>
      <c r="K26">
        <f ca="1">SUM(OFFSET(B27,1,2,6,1))</f>
        <v>102500</v>
      </c>
    </row>
    <row r="27" spans="1:11" x14ac:dyDescent="0.35">
      <c r="A27">
        <v>0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162</v>
      </c>
      <c r="I27" s="1" t="s">
        <v>164</v>
      </c>
      <c r="J27" s="1">
        <f ca="1">SUM(OFFSET(B27,1,1,6,1))</f>
        <v>101500</v>
      </c>
    </row>
    <row r="28" spans="1:11" x14ac:dyDescent="0.35">
      <c r="A28">
        <v>1</v>
      </c>
      <c r="B28" s="1">
        <v>2015</v>
      </c>
      <c r="C28" s="1">
        <v>10000</v>
      </c>
      <c r="D28" s="1">
        <v>12000</v>
      </c>
      <c r="E28" s="1">
        <v>15000</v>
      </c>
      <c r="F28" s="1">
        <v>14000</v>
      </c>
      <c r="I28" s="1" t="s">
        <v>165</v>
      </c>
      <c r="J28" s="1">
        <f ca="1">AVERAGE(OFFSET(B27,4,1,1,4))</f>
        <v>17125</v>
      </c>
    </row>
    <row r="29" spans="1:11" x14ac:dyDescent="0.35">
      <c r="A29">
        <v>2</v>
      </c>
      <c r="B29" s="1">
        <v>2016</v>
      </c>
      <c r="C29" s="1">
        <v>20000</v>
      </c>
      <c r="D29" s="1">
        <v>16500</v>
      </c>
      <c r="E29" s="1">
        <v>17500</v>
      </c>
      <c r="F29" s="1">
        <v>20500</v>
      </c>
      <c r="I29" s="1" t="s">
        <v>166</v>
      </c>
      <c r="J29" s="1">
        <f ca="1">MAX(OFFSET(B27,1,1,6,1))</f>
        <v>22000</v>
      </c>
    </row>
    <row r="30" spans="1:11" x14ac:dyDescent="0.35">
      <c r="A30">
        <v>3</v>
      </c>
      <c r="B30" s="1">
        <v>2017</v>
      </c>
      <c r="C30" s="1">
        <v>22000</v>
      </c>
      <c r="D30" s="1">
        <v>25000</v>
      </c>
      <c r="E30" s="1">
        <v>15000</v>
      </c>
      <c r="F30" s="1">
        <v>13000</v>
      </c>
    </row>
    <row r="31" spans="1:11" x14ac:dyDescent="0.35">
      <c r="A31">
        <v>4</v>
      </c>
      <c r="B31" s="1">
        <v>2018</v>
      </c>
      <c r="C31" s="1">
        <v>16000</v>
      </c>
      <c r="D31" s="1">
        <v>17000</v>
      </c>
      <c r="E31" s="1">
        <v>14000</v>
      </c>
      <c r="F31" s="1">
        <v>21500</v>
      </c>
      <c r="I31" s="1" t="s">
        <v>169</v>
      </c>
      <c r="J31" s="1">
        <f ca="1">SUM(OFFSET(B27,1,1,6,2))</f>
        <v>204000</v>
      </c>
      <c r="K31">
        <f ca="1">SUM(OFFSET(B27,1,1,6,4))</f>
        <v>389500</v>
      </c>
    </row>
    <row r="32" spans="1:11" x14ac:dyDescent="0.35">
      <c r="A32">
        <v>5</v>
      </c>
      <c r="B32" s="1">
        <v>2019</v>
      </c>
      <c r="C32" s="1">
        <v>21000</v>
      </c>
      <c r="D32" s="1">
        <v>18000</v>
      </c>
      <c r="E32" s="1">
        <v>13500</v>
      </c>
      <c r="F32" s="1">
        <v>13000</v>
      </c>
      <c r="I32" s="1" t="s">
        <v>167</v>
      </c>
      <c r="J32" s="1">
        <f ca="1">SUM(OFFSET(B27,2,1,2,1))</f>
        <v>42000</v>
      </c>
    </row>
    <row r="33" spans="1:10" x14ac:dyDescent="0.35">
      <c r="A33">
        <v>6</v>
      </c>
      <c r="B33" s="1">
        <v>2020</v>
      </c>
      <c r="C33" s="1">
        <v>12500</v>
      </c>
      <c r="D33" s="1">
        <v>14000</v>
      </c>
      <c r="E33" s="1">
        <v>14500</v>
      </c>
      <c r="F33" s="1">
        <v>14000</v>
      </c>
      <c r="I33" s="1" t="s">
        <v>168</v>
      </c>
      <c r="J33" s="1">
        <f ca="1">SUM(OFFSET(B27,4,1,3,1))</f>
        <v>49500</v>
      </c>
    </row>
    <row r="34" spans="1:10" x14ac:dyDescent="0.35">
      <c r="C34">
        <f>SUM(C31:C33)</f>
        <v>49500</v>
      </c>
      <c r="D34">
        <f>SUM(D28:D33)</f>
        <v>102500</v>
      </c>
      <c r="F34">
        <f>SUM(F28:F33)</f>
        <v>96000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609F-8633-41F2-BD55-AFBD1C462B64}">
  <dimension ref="A1:N23"/>
  <sheetViews>
    <sheetView workbookViewId="0">
      <selection activeCell="G12" sqref="G12"/>
    </sheetView>
  </sheetViews>
  <sheetFormatPr defaultRowHeight="14.5" x14ac:dyDescent="0.35"/>
  <sheetData>
    <row r="1" spans="1:14" x14ac:dyDescent="0.35">
      <c r="A1" t="s">
        <v>170</v>
      </c>
    </row>
    <row r="3" spans="1:14" x14ac:dyDescent="0.35">
      <c r="B3" t="s">
        <v>171</v>
      </c>
      <c r="C3" t="s">
        <v>172</v>
      </c>
      <c r="E3" cm="1">
        <f t="array" ref="E3:N7">TRANSPOSE(_xlfn.SEQUENCE(10,5))</f>
        <v>1</v>
      </c>
      <c r="F3">
        <v>6</v>
      </c>
      <c r="G3">
        <v>11</v>
      </c>
      <c r="H3">
        <v>16</v>
      </c>
      <c r="I3">
        <v>21</v>
      </c>
      <c r="J3">
        <v>26</v>
      </c>
      <c r="K3">
        <v>31</v>
      </c>
      <c r="L3">
        <v>36</v>
      </c>
      <c r="M3">
        <v>41</v>
      </c>
      <c r="N3">
        <v>46</v>
      </c>
    </row>
    <row r="4" spans="1:14" x14ac:dyDescent="0.35">
      <c r="B4" cm="1">
        <f t="array" ref="B4:C23">_xlfn.SEQUENCE(20,2)</f>
        <v>1</v>
      </c>
      <c r="C4">
        <v>2</v>
      </c>
      <c r="E4">
        <v>2</v>
      </c>
      <c r="F4">
        <v>7</v>
      </c>
      <c r="G4">
        <v>12</v>
      </c>
      <c r="H4">
        <v>17</v>
      </c>
      <c r="I4">
        <v>22</v>
      </c>
      <c r="J4">
        <v>27</v>
      </c>
      <c r="K4">
        <v>32</v>
      </c>
      <c r="L4">
        <v>37</v>
      </c>
      <c r="M4">
        <v>42</v>
      </c>
      <c r="N4">
        <v>47</v>
      </c>
    </row>
    <row r="5" spans="1:14" x14ac:dyDescent="0.35">
      <c r="B5">
        <v>3</v>
      </c>
      <c r="C5">
        <v>4</v>
      </c>
      <c r="E5">
        <v>3</v>
      </c>
      <c r="F5">
        <v>8</v>
      </c>
      <c r="G5">
        <v>13</v>
      </c>
      <c r="H5">
        <v>18</v>
      </c>
      <c r="I5">
        <v>23</v>
      </c>
      <c r="J5">
        <v>28</v>
      </c>
      <c r="K5">
        <v>33</v>
      </c>
      <c r="L5">
        <v>38</v>
      </c>
      <c r="M5">
        <v>43</v>
      </c>
      <c r="N5">
        <v>48</v>
      </c>
    </row>
    <row r="6" spans="1:14" x14ac:dyDescent="0.35">
      <c r="B6">
        <v>5</v>
      </c>
      <c r="C6">
        <v>6</v>
      </c>
      <c r="E6">
        <v>4</v>
      </c>
      <c r="F6">
        <v>9</v>
      </c>
      <c r="G6">
        <v>14</v>
      </c>
      <c r="H6">
        <v>19</v>
      </c>
      <c r="I6">
        <v>24</v>
      </c>
      <c r="J6">
        <v>29</v>
      </c>
      <c r="K6">
        <v>34</v>
      </c>
      <c r="L6">
        <v>39</v>
      </c>
      <c r="M6">
        <v>44</v>
      </c>
      <c r="N6">
        <v>49</v>
      </c>
    </row>
    <row r="7" spans="1:14" x14ac:dyDescent="0.35">
      <c r="B7">
        <v>7</v>
      </c>
      <c r="C7">
        <v>8</v>
      </c>
      <c r="E7">
        <v>5</v>
      </c>
      <c r="F7">
        <v>10</v>
      </c>
      <c r="G7">
        <v>15</v>
      </c>
      <c r="H7">
        <v>20</v>
      </c>
      <c r="I7">
        <v>25</v>
      </c>
      <c r="J7">
        <v>30</v>
      </c>
      <c r="K7">
        <v>35</v>
      </c>
      <c r="L7">
        <v>40</v>
      </c>
      <c r="M7">
        <v>45</v>
      </c>
      <c r="N7">
        <v>50</v>
      </c>
    </row>
    <row r="8" spans="1:14" x14ac:dyDescent="0.35">
      <c r="B8">
        <v>9</v>
      </c>
      <c r="C8">
        <v>10</v>
      </c>
    </row>
    <row r="9" spans="1:14" x14ac:dyDescent="0.35">
      <c r="B9">
        <v>11</v>
      </c>
      <c r="C9">
        <v>12</v>
      </c>
    </row>
    <row r="10" spans="1:14" x14ac:dyDescent="0.35">
      <c r="B10">
        <v>13</v>
      </c>
      <c r="C10">
        <v>14</v>
      </c>
    </row>
    <row r="11" spans="1:14" x14ac:dyDescent="0.35">
      <c r="B11">
        <v>15</v>
      </c>
      <c r="C11">
        <v>16</v>
      </c>
      <c r="G11" cm="1">
        <f t="array" ref="G11:K15">_xlfn.SEQUENCE(5,5,5,5)</f>
        <v>5</v>
      </c>
      <c r="H11">
        <v>10</v>
      </c>
      <c r="I11">
        <v>15</v>
      </c>
      <c r="J11">
        <v>20</v>
      </c>
      <c r="K11">
        <v>25</v>
      </c>
    </row>
    <row r="12" spans="1:14" x14ac:dyDescent="0.35">
      <c r="B12">
        <v>17</v>
      </c>
      <c r="C12">
        <v>18</v>
      </c>
      <c r="G12">
        <v>30</v>
      </c>
      <c r="H12">
        <v>35</v>
      </c>
      <c r="I12">
        <v>40</v>
      </c>
      <c r="J12">
        <v>45</v>
      </c>
      <c r="K12">
        <v>50</v>
      </c>
    </row>
    <row r="13" spans="1:14" x14ac:dyDescent="0.35">
      <c r="B13">
        <v>19</v>
      </c>
      <c r="C13">
        <v>20</v>
      </c>
      <c r="G13">
        <v>55</v>
      </c>
      <c r="H13">
        <v>60</v>
      </c>
      <c r="I13">
        <v>65</v>
      </c>
      <c r="J13">
        <v>70</v>
      </c>
      <c r="K13">
        <v>75</v>
      </c>
    </row>
    <row r="14" spans="1:14" x14ac:dyDescent="0.35">
      <c r="B14">
        <v>21</v>
      </c>
      <c r="C14">
        <v>22</v>
      </c>
      <c r="G14">
        <v>80</v>
      </c>
      <c r="H14">
        <v>85</v>
      </c>
      <c r="I14">
        <v>90</v>
      </c>
      <c r="J14">
        <v>95</v>
      </c>
      <c r="K14">
        <v>100</v>
      </c>
    </row>
    <row r="15" spans="1:14" x14ac:dyDescent="0.35">
      <c r="B15">
        <v>23</v>
      </c>
      <c r="C15">
        <v>24</v>
      </c>
      <c r="G15">
        <v>105</v>
      </c>
      <c r="H15">
        <v>110</v>
      </c>
      <c r="I15">
        <v>115</v>
      </c>
      <c r="J15">
        <v>120</v>
      </c>
      <c r="K15">
        <v>125</v>
      </c>
    </row>
    <row r="16" spans="1:14" x14ac:dyDescent="0.35">
      <c r="B16">
        <v>25</v>
      </c>
      <c r="C16">
        <v>26</v>
      </c>
    </row>
    <row r="17" spans="2:3" x14ac:dyDescent="0.35">
      <c r="B17">
        <v>27</v>
      </c>
      <c r="C17">
        <v>28</v>
      </c>
    </row>
    <row r="18" spans="2:3" x14ac:dyDescent="0.35">
      <c r="B18">
        <v>29</v>
      </c>
      <c r="C18">
        <v>30</v>
      </c>
    </row>
    <row r="19" spans="2:3" x14ac:dyDescent="0.35">
      <c r="B19">
        <v>31</v>
      </c>
      <c r="C19">
        <v>32</v>
      </c>
    </row>
    <row r="20" spans="2:3" x14ac:dyDescent="0.35">
      <c r="B20">
        <v>33</v>
      </c>
      <c r="C20">
        <v>34</v>
      </c>
    </row>
    <row r="21" spans="2:3" x14ac:dyDescent="0.35">
      <c r="B21">
        <v>35</v>
      </c>
      <c r="C21">
        <v>36</v>
      </c>
    </row>
    <row r="22" spans="2:3" x14ac:dyDescent="0.35">
      <c r="B22">
        <v>37</v>
      </c>
      <c r="C22">
        <v>38</v>
      </c>
    </row>
    <row r="23" spans="2:3" x14ac:dyDescent="0.35">
      <c r="B23">
        <v>39</v>
      </c>
      <c r="C2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8312-6984-47BB-A54E-A4CD2C02D8F5}">
  <dimension ref="A1:D7"/>
  <sheetViews>
    <sheetView workbookViewId="0">
      <selection activeCell="D2" sqref="D2"/>
    </sheetView>
  </sheetViews>
  <sheetFormatPr defaultRowHeight="14.5" x14ac:dyDescent="0.35"/>
  <cols>
    <col min="3" max="3" width="19.36328125" customWidth="1"/>
    <col min="4" max="4" width="10.36328125" customWidth="1"/>
  </cols>
  <sheetData>
    <row r="1" spans="1:4" x14ac:dyDescent="0.35">
      <c r="A1" t="s">
        <v>173</v>
      </c>
      <c r="B1" t="s">
        <v>15</v>
      </c>
      <c r="C1" t="s">
        <v>174</v>
      </c>
    </row>
    <row r="2" spans="1:4" x14ac:dyDescent="0.35">
      <c r="A2" cm="1">
        <f t="array" ref="A2:A7">_xlfn.SEQUENCE(COUNTA(B1:B7)-1)</f>
        <v>1</v>
      </c>
      <c r="B2" t="s">
        <v>176</v>
      </c>
      <c r="C2" t="str" cm="1">
        <f t="array" ref="C2:C7">"1064-19-998-0"&amp;_xlfn.SEQUENCE(6)</f>
        <v>1064-19-998-01</v>
      </c>
      <c r="D2" t="str" cm="1">
        <f t="array" ref="D2:D6">"ABC-"&amp;_xlfn.SEQUENCE(5)&amp;"-EFG"</f>
        <v>ABC-1-EFG</v>
      </c>
    </row>
    <row r="3" spans="1:4" x14ac:dyDescent="0.35">
      <c r="A3">
        <v>2</v>
      </c>
      <c r="B3" t="s">
        <v>175</v>
      </c>
      <c r="C3" t="str">
        <v>1064-19-998-02</v>
      </c>
      <c r="D3" t="str">
        <v>ABC-2-EFG</v>
      </c>
    </row>
    <row r="4" spans="1:4" x14ac:dyDescent="0.35">
      <c r="A4">
        <v>3</v>
      </c>
      <c r="B4" t="s">
        <v>177</v>
      </c>
      <c r="C4" t="str">
        <v>1064-19-998-03</v>
      </c>
      <c r="D4" t="str">
        <v>ABC-3-EFG</v>
      </c>
    </row>
    <row r="5" spans="1:4" x14ac:dyDescent="0.35">
      <c r="A5">
        <v>4</v>
      </c>
      <c r="B5" t="s">
        <v>178</v>
      </c>
      <c r="C5" t="str">
        <v>1064-19-998-04</v>
      </c>
      <c r="D5" t="str">
        <v>ABC-4-EFG</v>
      </c>
    </row>
    <row r="6" spans="1:4" x14ac:dyDescent="0.35">
      <c r="A6">
        <v>5</v>
      </c>
      <c r="B6" t="s">
        <v>179</v>
      </c>
      <c r="C6" t="str">
        <v>1064-19-998-05</v>
      </c>
      <c r="D6" t="str">
        <v>ABC-5-EFG</v>
      </c>
    </row>
    <row r="7" spans="1:4" x14ac:dyDescent="0.35">
      <c r="A7">
        <v>6</v>
      </c>
      <c r="B7" t="s">
        <v>180</v>
      </c>
      <c r="C7" t="str">
        <v>1064-19-998-06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V-71</vt:lpstr>
      <vt:lpstr>V-72</vt:lpstr>
      <vt:lpstr>V-73</vt:lpstr>
      <vt:lpstr>v-74</vt:lpstr>
      <vt:lpstr>V-75</vt:lpstr>
      <vt:lpstr>Sheet2</vt:lpstr>
      <vt:lpstr>V-76</vt:lpstr>
      <vt:lpstr>Sheet4</vt:lpstr>
      <vt:lpstr>AMUL</vt:lpstr>
      <vt:lpstr>ARUN</vt:lpstr>
      <vt:lpstr>aug</vt:lpstr>
      <vt:lpstr>FRUITS</vt:lpstr>
      <vt:lpstr>great</vt:lpstr>
      <vt:lpstr>july</vt:lpstr>
      <vt:lpstr>KWALITY</vt:lpstr>
      <vt:lpstr>MEET</vt:lpstr>
      <vt:lpstr>oct</vt:lpstr>
      <vt:lpstr>sept</vt:lpstr>
      <vt:lpstr>VEGITABLES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2025-07-14T05:18:43Z</dcterms:created>
  <dcterms:modified xsi:type="dcterms:W3CDTF">2025-07-26T09:32:35Z</dcterms:modified>
</cp:coreProperties>
</file>