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xcel\"/>
    </mc:Choice>
  </mc:AlternateContent>
  <xr:revisionPtr revIDLastSave="0" documentId="13_ncr:1_{19058219-C62F-4D11-BDA9-0BA35ABBBD89}" xr6:coauthVersionLast="47" xr6:coauthVersionMax="47" xr10:uidLastSave="{00000000-0000-0000-0000-000000000000}"/>
  <bookViews>
    <workbookView xWindow="-110" yWindow="-110" windowWidth="19420" windowHeight="10420" activeTab="8" xr2:uid="{4D37BB8D-1FFD-42D5-8876-52242DF000A8}"/>
  </bookViews>
  <sheets>
    <sheet name="V-11" sheetId="1" r:id="rId1"/>
    <sheet name="V-12" sheetId="2" r:id="rId2"/>
    <sheet name="V-13" sheetId="4" r:id="rId3"/>
    <sheet name="V-14" sheetId="5" r:id="rId4"/>
    <sheet name="V-15" sheetId="6" r:id="rId5"/>
    <sheet name="V-16" sheetId="7" r:id="rId6"/>
    <sheet name="V-17" sheetId="8" r:id="rId7"/>
    <sheet name="V-18" sheetId="9" r:id="rId8"/>
    <sheet name="V-19" sheetId="10" r:id="rId9"/>
    <sheet name="V-20" sheetId="11" r:id="rId10"/>
  </sheets>
  <definedNames>
    <definedName name="_xlnm._FilterDatabase" localSheetId="0" hidden="1">'V-11'!$C$31:$C$48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0" l="1"/>
  <c r="G6" i="10"/>
  <c r="F6" i="10"/>
  <c r="E6" i="10"/>
  <c r="D6" i="10"/>
  <c r="C4" i="4"/>
  <c r="D17" i="11"/>
  <c r="D16" i="11"/>
  <c r="D15" i="11"/>
  <c r="D14" i="11"/>
  <c r="H10" i="10"/>
  <c r="G10" i="10"/>
  <c r="F10" i="10"/>
  <c r="E10" i="10"/>
  <c r="D10" i="10"/>
  <c r="H5" i="10"/>
  <c r="G5" i="10"/>
  <c r="F5" i="10"/>
  <c r="E5" i="10"/>
  <c r="D5" i="10"/>
  <c r="F5" i="9"/>
  <c r="G5" i="9" s="1"/>
  <c r="F6" i="9"/>
  <c r="F4" i="9"/>
  <c r="G4" i="9" s="1"/>
  <c r="C6" i="9"/>
  <c r="C5" i="9"/>
  <c r="C7" i="9" s="1"/>
  <c r="H13" i="8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13" i="8"/>
  <c r="G4" i="8"/>
  <c r="F5" i="8"/>
  <c r="F6" i="8"/>
  <c r="F7" i="8"/>
  <c r="F8" i="8"/>
  <c r="F9" i="8"/>
  <c r="F10" i="8"/>
  <c r="F11" i="8"/>
  <c r="F12" i="8"/>
  <c r="F13" i="8"/>
  <c r="F4" i="8"/>
  <c r="L25" i="7"/>
  <c r="L26" i="7"/>
  <c r="L27" i="7"/>
  <c r="L28" i="7"/>
  <c r="L29" i="7"/>
  <c r="L30" i="7"/>
  <c r="L31" i="7"/>
  <c r="L32" i="7"/>
  <c r="L33" i="7"/>
  <c r="L24" i="7"/>
  <c r="K25" i="7"/>
  <c r="K26" i="7"/>
  <c r="K27" i="7"/>
  <c r="K28" i="7"/>
  <c r="K29" i="7"/>
  <c r="K30" i="7"/>
  <c r="K31" i="7"/>
  <c r="K32" i="7"/>
  <c r="K33" i="7"/>
  <c r="K24" i="7"/>
  <c r="J25" i="7"/>
  <c r="J26" i="7"/>
  <c r="J27" i="7"/>
  <c r="J28" i="7"/>
  <c r="J29" i="7"/>
  <c r="J30" i="7"/>
  <c r="J31" i="7"/>
  <c r="J32" i="7"/>
  <c r="J33" i="7"/>
  <c r="J24" i="7"/>
  <c r="M13" i="7"/>
  <c r="M14" i="7"/>
  <c r="M15" i="7"/>
  <c r="M16" i="7"/>
  <c r="M17" i="7"/>
  <c r="M18" i="7"/>
  <c r="M19" i="7"/>
  <c r="M20" i="7"/>
  <c r="M21" i="7"/>
  <c r="M12" i="7"/>
  <c r="H13" i="7"/>
  <c r="H14" i="7"/>
  <c r="H16" i="7"/>
  <c r="H17" i="7"/>
  <c r="H18" i="7"/>
  <c r="H19" i="7"/>
  <c r="H20" i="7"/>
  <c r="H21" i="7"/>
  <c r="H12" i="7"/>
  <c r="G13" i="7"/>
  <c r="G14" i="7"/>
  <c r="G15" i="7"/>
  <c r="H15" i="7" s="1"/>
  <c r="G16" i="7"/>
  <c r="G17" i="7"/>
  <c r="G18" i="7"/>
  <c r="G19" i="7"/>
  <c r="G20" i="7"/>
  <c r="G21" i="7"/>
  <c r="G12" i="7"/>
  <c r="F13" i="7"/>
  <c r="F14" i="7"/>
  <c r="F15" i="7"/>
  <c r="F16" i="7"/>
  <c r="F17" i="7"/>
  <c r="F18" i="7"/>
  <c r="F19" i="7"/>
  <c r="F20" i="7"/>
  <c r="F21" i="7"/>
  <c r="F12" i="7"/>
  <c r="D22" i="6"/>
  <c r="E22" i="6"/>
  <c r="D21" i="6"/>
  <c r="E21" i="6"/>
  <c r="D20" i="6"/>
  <c r="E20" i="6"/>
  <c r="C22" i="6"/>
  <c r="C21" i="6"/>
  <c r="C20" i="6"/>
  <c r="G10" i="6"/>
  <c r="G11" i="6"/>
  <c r="G12" i="6"/>
  <c r="G13" i="6"/>
  <c r="G14" i="6"/>
  <c r="G15" i="6"/>
  <c r="G16" i="6"/>
  <c r="G17" i="6"/>
  <c r="G18" i="6"/>
  <c r="G19" i="6"/>
  <c r="F11" i="6"/>
  <c r="F12" i="6"/>
  <c r="F13" i="6"/>
  <c r="F14" i="6"/>
  <c r="F15" i="6"/>
  <c r="F16" i="6"/>
  <c r="F17" i="6"/>
  <c r="F18" i="6"/>
  <c r="F19" i="6"/>
  <c r="F10" i="6"/>
  <c r="G4" i="5"/>
  <c r="G5" i="5"/>
  <c r="G6" i="5"/>
  <c r="G7" i="5"/>
  <c r="G8" i="5"/>
  <c r="G9" i="5"/>
  <c r="G10" i="5"/>
  <c r="G11" i="5"/>
  <c r="G12" i="5"/>
  <c r="G3" i="5"/>
  <c r="I4" i="5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F4" i="5"/>
  <c r="F5" i="5"/>
  <c r="F6" i="5"/>
  <c r="F7" i="5"/>
  <c r="F8" i="5"/>
  <c r="F9" i="5"/>
  <c r="F10" i="5"/>
  <c r="F11" i="5"/>
  <c r="F12" i="5"/>
  <c r="F3" i="5"/>
  <c r="E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D4" i="4"/>
  <c r="H5" i="9" l="1"/>
  <c r="H4" i="9"/>
  <c r="C9" i="9"/>
  <c r="C8" i="9"/>
  <c r="F13" i="4"/>
  <c r="F12" i="4"/>
  <c r="F10" i="4"/>
  <c r="F6" i="4"/>
  <c r="F9" i="4"/>
  <c r="F7" i="4"/>
  <c r="F4" i="4"/>
  <c r="F5" i="4"/>
  <c r="F8" i="4"/>
  <c r="F11" i="4"/>
  <c r="C10" i="9" l="1"/>
</calcChain>
</file>

<file path=xl/sharedStrings.xml><?xml version="1.0" encoding="utf-8"?>
<sst xmlns="http://schemas.openxmlformats.org/spreadsheetml/2006/main" count="443" uniqueCount="131">
  <si>
    <t xml:space="preserve">      SORTING</t>
  </si>
  <si>
    <t>ASCENDING ORDER</t>
  </si>
  <si>
    <t>DESCENDING ORDER</t>
  </si>
  <si>
    <t>TEXT</t>
  </si>
  <si>
    <t>NUMBER</t>
  </si>
  <si>
    <t>DATE</t>
  </si>
  <si>
    <t>MULTIPLE COLUMN</t>
  </si>
  <si>
    <t>STUDENT ADMISSION</t>
  </si>
  <si>
    <t>S.no</t>
  </si>
  <si>
    <t>Student name</t>
  </si>
  <si>
    <t>Gender</t>
  </si>
  <si>
    <t>Percentage</t>
  </si>
  <si>
    <t>Integer Group</t>
  </si>
  <si>
    <t>Date of Admission</t>
  </si>
  <si>
    <t>State</t>
  </si>
  <si>
    <t>Bhavani</t>
  </si>
  <si>
    <t>Female</t>
  </si>
  <si>
    <t>CEC</t>
  </si>
  <si>
    <t>Andhra Pradesh</t>
  </si>
  <si>
    <t>Sowmya</t>
  </si>
  <si>
    <t>MEC</t>
  </si>
  <si>
    <t>Telangana</t>
  </si>
  <si>
    <t>Mishra</t>
  </si>
  <si>
    <t>Hyderabad</t>
  </si>
  <si>
    <t>Arbaz Hussian</t>
  </si>
  <si>
    <t>Male</t>
  </si>
  <si>
    <t>Fatima</t>
  </si>
  <si>
    <t>kerala</t>
  </si>
  <si>
    <t>Ashis yadav</t>
  </si>
  <si>
    <t>Hemanth</t>
  </si>
  <si>
    <t>Kareem</t>
  </si>
  <si>
    <t>MPC</t>
  </si>
  <si>
    <t>Vijayawada</t>
  </si>
  <si>
    <t>Raviteja</t>
  </si>
  <si>
    <t>Hudha</t>
  </si>
  <si>
    <t>Hema</t>
  </si>
  <si>
    <t>Simha</t>
  </si>
  <si>
    <t>Khushiraa</t>
  </si>
  <si>
    <t>Prerana</t>
  </si>
  <si>
    <t>Uma</t>
  </si>
  <si>
    <t>Girija</t>
  </si>
  <si>
    <t>Latha</t>
  </si>
  <si>
    <t>S.NO</t>
  </si>
  <si>
    <t xml:space="preserve">            STUDENT DETAILS</t>
  </si>
  <si>
    <t xml:space="preserve">STUDENT NAME </t>
  </si>
  <si>
    <t>AGE</t>
  </si>
  <si>
    <t>MOBILE</t>
  </si>
  <si>
    <t>COURSE</t>
  </si>
  <si>
    <t>AJAY</t>
  </si>
  <si>
    <t>RAVI</t>
  </si>
  <si>
    <t>POOJA</t>
  </si>
  <si>
    <t>THARUN</t>
  </si>
  <si>
    <t>IMRAN</t>
  </si>
  <si>
    <t>B.COM</t>
  </si>
  <si>
    <t>B.SC</t>
  </si>
  <si>
    <t>BBA</t>
  </si>
  <si>
    <r>
      <rPr>
        <b/>
        <sz val="20"/>
        <color theme="1"/>
        <rFont val="Bernard MT Condensed"/>
        <family val="1"/>
      </rPr>
      <t>DATA VALIDATION</t>
    </r>
    <r>
      <rPr>
        <sz val="20"/>
        <color theme="1"/>
        <rFont val="Bernard MT Condensed"/>
        <family val="1"/>
      </rPr>
      <t xml:space="preserve"> </t>
    </r>
  </si>
  <si>
    <t xml:space="preserve">CONDITIONAL FORMATING </t>
  </si>
  <si>
    <t>Student Marks Table</t>
  </si>
  <si>
    <t>Maths</t>
  </si>
  <si>
    <t>Science</t>
  </si>
  <si>
    <t>Social</t>
  </si>
  <si>
    <t>Total</t>
  </si>
  <si>
    <t>("Conditional Formating is a highlights any  Data".If you want to Highlight the data,You can use conditional formating.)</t>
  </si>
  <si>
    <t>NAME</t>
  </si>
  <si>
    <t>MATHS</t>
  </si>
  <si>
    <t>SCIENCE</t>
  </si>
  <si>
    <t>SOCIAL</t>
  </si>
  <si>
    <t>TOTAL</t>
  </si>
  <si>
    <t>AVERAGE</t>
  </si>
  <si>
    <t>FORMULA</t>
  </si>
  <si>
    <t>FUNCTION</t>
  </si>
  <si>
    <r>
      <t xml:space="preserve">FORMATING </t>
    </r>
    <r>
      <rPr>
        <sz val="18"/>
        <color rgb="FFFF0000"/>
        <rFont val="Algerian"/>
        <family val="5"/>
      </rPr>
      <t>VS</t>
    </r>
    <r>
      <rPr>
        <sz val="18"/>
        <color theme="1"/>
        <rFont val="Algerian"/>
        <family val="5"/>
      </rPr>
      <t xml:space="preserve"> FUNCTION</t>
    </r>
  </si>
  <si>
    <t>AGGREGATE FUNCTION</t>
  </si>
  <si>
    <t>SUM</t>
  </si>
  <si>
    <t>MAXIMUM</t>
  </si>
  <si>
    <t>MINIMUM</t>
  </si>
  <si>
    <t>COUNT</t>
  </si>
  <si>
    <t>STUDENT MARKS</t>
  </si>
  <si>
    <t>Highest Marks</t>
  </si>
  <si>
    <t>Lowest Marks</t>
  </si>
  <si>
    <t>Total Attended</t>
  </si>
  <si>
    <t xml:space="preserve">         LOGICAL FUNCTION</t>
  </si>
  <si>
    <t>OR</t>
  </si>
  <si>
    <t>AND</t>
  </si>
  <si>
    <t>NOT</t>
  </si>
  <si>
    <t>IF</t>
  </si>
  <si>
    <t>TF AND</t>
  </si>
  <si>
    <t>IF OR</t>
  </si>
  <si>
    <t>NESTED IF</t>
  </si>
  <si>
    <t>PROMOTE</t>
  </si>
  <si>
    <t>PASS</t>
  </si>
  <si>
    <t>FAIL</t>
  </si>
  <si>
    <t>RESULTS</t>
  </si>
  <si>
    <t>GRADE</t>
  </si>
  <si>
    <t>RESULT</t>
  </si>
  <si>
    <t xml:space="preserve">     FINDING GRADE</t>
  </si>
  <si>
    <t>PERCENTAGE</t>
  </si>
  <si>
    <t>DATA FUNCTION</t>
  </si>
  <si>
    <t>RESUIT</t>
  </si>
  <si>
    <t>TODAY</t>
  </si>
  <si>
    <t>NOW</t>
  </si>
  <si>
    <t>DAY</t>
  </si>
  <si>
    <t>MONTH</t>
  </si>
  <si>
    <t>YEAR</t>
  </si>
  <si>
    <t>ADD/SUB DATE</t>
  </si>
  <si>
    <t>ADD</t>
  </si>
  <si>
    <t>SUB</t>
  </si>
  <si>
    <t>CALCULATE AGE</t>
  </si>
  <si>
    <t>DATE OF MONTH</t>
  </si>
  <si>
    <t>YEARS</t>
  </si>
  <si>
    <t>MONTHS</t>
  </si>
  <si>
    <t>DAYS</t>
  </si>
  <si>
    <t xml:space="preserve">LEFT OVER MONTH </t>
  </si>
  <si>
    <t>CALCULATE EXPERIENCE</t>
  </si>
  <si>
    <t>LEFFT OVER MONTH</t>
  </si>
  <si>
    <t>LEFT OVER DAYS</t>
  </si>
  <si>
    <t>LEFFT OEVR DAYS</t>
  </si>
  <si>
    <t>A</t>
  </si>
  <si>
    <t>B</t>
  </si>
  <si>
    <t>C</t>
  </si>
  <si>
    <t>D</t>
  </si>
  <si>
    <t>E</t>
  </si>
  <si>
    <t>F</t>
  </si>
  <si>
    <t>G</t>
  </si>
  <si>
    <t>H</t>
  </si>
  <si>
    <t>MEAN</t>
  </si>
  <si>
    <t>MEDIAN</t>
  </si>
  <si>
    <t>MODE</t>
  </si>
  <si>
    <t>STANDARD DEVIATION</t>
  </si>
  <si>
    <t>DATE OF JOIINING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</si>
</sst>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/m/yyyy\ h:mm"/>
    <numFmt numFmtId="166" formatCode="d/m/yy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Algerian"/>
      <family val="5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0"/>
      <name val="Algerian"/>
      <family val="5"/>
    </font>
    <font>
      <sz val="24"/>
      <color theme="1"/>
      <name val="Calibri"/>
      <family val="2"/>
      <scheme val="minor"/>
    </font>
    <font>
      <b/>
      <sz val="26"/>
      <color theme="1"/>
      <name val="Algerian"/>
      <family val="5"/>
    </font>
    <font>
      <sz val="20"/>
      <color theme="1"/>
      <name val="Bernard MT Condensed"/>
      <family val="1"/>
    </font>
    <font>
      <b/>
      <sz val="20"/>
      <color theme="1"/>
      <name val="Bernard MT Condensed"/>
      <family val="1"/>
    </font>
    <font>
      <b/>
      <sz val="20"/>
      <color theme="1"/>
      <name val="Arial Black"/>
      <family val="2"/>
    </font>
    <font>
      <sz val="11"/>
      <color theme="1"/>
      <name val="Bahnschrift SemiBold"/>
      <family val="2"/>
    </font>
    <font>
      <sz val="20"/>
      <color theme="1"/>
      <name val="Arial Black"/>
      <family val="2"/>
    </font>
    <font>
      <sz val="22"/>
      <color theme="1"/>
      <name val="Bahnschrift SemiBold Condensed"/>
      <family val="2"/>
    </font>
    <font>
      <b/>
      <sz val="11"/>
      <name val="Arial Black"/>
      <family val="2"/>
    </font>
    <font>
      <sz val="11"/>
      <color rgb="FF002060"/>
      <name val="Calibri"/>
      <family val="2"/>
      <scheme val="minor"/>
    </font>
    <font>
      <sz val="18"/>
      <color theme="1"/>
      <name val="Algerian"/>
      <family val="5"/>
    </font>
    <font>
      <sz val="18"/>
      <color rgb="FFFF0000"/>
      <name val="Algerian"/>
      <family val="5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sz val="16"/>
      <color theme="1"/>
      <name val="Bahnschrift SemiBold"/>
      <family val="2"/>
    </font>
    <font>
      <b/>
      <sz val="24"/>
      <color theme="1"/>
      <name val="Arial Rounded MT Bold"/>
      <family val="2"/>
    </font>
    <font>
      <sz val="11"/>
      <color theme="1"/>
      <name val="Bodoni MT Black"/>
      <family val="1"/>
    </font>
    <font>
      <b/>
      <sz val="11"/>
      <color theme="0"/>
      <name val="Algerian"/>
      <family val="5"/>
    </font>
    <font>
      <sz val="11"/>
      <name val="Arial Black"/>
      <family val="2"/>
    </font>
    <font>
      <b/>
      <sz val="11"/>
      <name val="Arial Rounded MT Bold"/>
      <family val="2"/>
    </font>
    <font>
      <b/>
      <sz val="22"/>
      <color theme="1"/>
      <name val="Algerian"/>
      <family val="5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00B0F0"/>
        <bgColor indexed="64"/>
      </patternFill>
    </fill>
    <fill>
      <patternFill patternType="solid">
        <fgColor theme="6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" applyNumberFormat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</cellStyleXfs>
  <cellXfs count="9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1" fillId="7" borderId="1" xfId="6" applyBorder="1"/>
    <xf numFmtId="14" fontId="1" fillId="7" borderId="1" xfId="6" applyNumberFormat="1" applyBorder="1"/>
    <xf numFmtId="0" fontId="7" fillId="6" borderId="2" xfId="5" applyFont="1" applyBorder="1"/>
    <xf numFmtId="0" fontId="7" fillId="6" borderId="0" xfId="5" applyFont="1"/>
    <xf numFmtId="0" fontId="1" fillId="4" borderId="1" xfId="3" applyBorder="1"/>
    <xf numFmtId="14" fontId="1" fillId="4" borderId="1" xfId="3" applyNumberFormat="1" applyBorder="1"/>
    <xf numFmtId="0" fontId="7" fillId="2" borderId="2" xfId="1" applyFont="1" applyBorder="1"/>
    <xf numFmtId="0" fontId="7" fillId="2" borderId="0" xfId="1" applyFont="1"/>
    <xf numFmtId="0" fontId="1" fillId="8" borderId="1" xfId="6" applyFill="1" applyBorder="1"/>
    <xf numFmtId="0" fontId="1" fillId="9" borderId="1" xfId="3" applyFill="1" applyBorder="1"/>
    <xf numFmtId="0" fontId="1" fillId="3" borderId="1" xfId="2" applyBorder="1"/>
    <xf numFmtId="14" fontId="1" fillId="3" borderId="1" xfId="2" applyNumberFormat="1" applyBorder="1"/>
    <xf numFmtId="0" fontId="8" fillId="5" borderId="2" xfId="4" applyFont="1" applyBorder="1"/>
    <xf numFmtId="0" fontId="8" fillId="5" borderId="0" xfId="4" applyFont="1"/>
    <xf numFmtId="0" fontId="9" fillId="0" borderId="0" xfId="0" applyFont="1"/>
    <xf numFmtId="0" fontId="0" fillId="0" borderId="4" xfId="0" applyBorder="1"/>
    <xf numFmtId="0" fontId="12" fillId="12" borderId="4" xfId="9" applyFont="1" applyBorder="1"/>
    <xf numFmtId="0" fontId="13" fillId="13" borderId="4" xfId="10" applyFont="1" applyBorder="1"/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14" borderId="4" xfId="11" applyFont="1" applyBorder="1"/>
    <xf numFmtId="0" fontId="22" fillId="2" borderId="4" xfId="1" applyFont="1" applyBorder="1"/>
    <xf numFmtId="0" fontId="23" fillId="0" borderId="0" xfId="0" applyFont="1"/>
    <xf numFmtId="0" fontId="25" fillId="0" borderId="0" xfId="0" applyFont="1"/>
    <xf numFmtId="0" fontId="26" fillId="8" borderId="6" xfId="8" applyFont="1" applyFill="1" applyBorder="1"/>
    <xf numFmtId="0" fontId="26" fillId="8" borderId="7" xfId="8" applyFont="1" applyFill="1" applyBorder="1"/>
    <xf numFmtId="0" fontId="26" fillId="8" borderId="8" xfId="8" applyFont="1" applyFill="1" applyBorder="1"/>
    <xf numFmtId="0" fontId="27" fillId="11" borderId="9" xfId="8" applyFont="1" applyBorder="1"/>
    <xf numFmtId="0" fontId="27" fillId="11" borderId="3" xfId="8" applyFont="1"/>
    <xf numFmtId="0" fontId="27" fillId="11" borderId="10" xfId="8" applyFont="1" applyBorder="1"/>
    <xf numFmtId="0" fontId="28" fillId="11" borderId="3" xfId="8" applyFont="1"/>
    <xf numFmtId="0" fontId="27" fillId="11" borderId="11" xfId="8" applyFont="1" applyBorder="1"/>
    <xf numFmtId="0" fontId="27" fillId="11" borderId="12" xfId="8" applyFont="1" applyBorder="1"/>
    <xf numFmtId="0" fontId="27" fillId="11" borderId="13" xfId="8" applyFont="1" applyBorder="1"/>
    <xf numFmtId="0" fontId="29" fillId="0" borderId="0" xfId="0" applyFont="1"/>
    <xf numFmtId="0" fontId="31" fillId="0" borderId="0" xfId="0" applyFont="1"/>
    <xf numFmtId="0" fontId="31" fillId="0" borderId="14" xfId="0" applyFont="1" applyBorder="1"/>
    <xf numFmtId="0" fontId="0" fillId="0" borderId="15" xfId="0" applyBorder="1"/>
    <xf numFmtId="0" fontId="31" fillId="0" borderId="16" xfId="0" applyFont="1" applyBorder="1"/>
    <xf numFmtId="0" fontId="0" fillId="0" borderId="17" xfId="0" applyBorder="1"/>
    <xf numFmtId="0" fontId="0" fillId="0" borderId="18" xfId="0" applyBorder="1"/>
    <xf numFmtId="0" fontId="32" fillId="0" borderId="0" xfId="0" applyFont="1"/>
    <xf numFmtId="0" fontId="33" fillId="0" borderId="0" xfId="0" applyFont="1"/>
    <xf numFmtId="0" fontId="34" fillId="12" borderId="19" xfId="9" applyFont="1" applyBorder="1"/>
    <xf numFmtId="0" fontId="34" fillId="12" borderId="21" xfId="9" applyFont="1" applyBorder="1"/>
    <xf numFmtId="0" fontId="34" fillId="12" borderId="22" xfId="9" applyFont="1" applyBorder="1"/>
    <xf numFmtId="0" fontId="31" fillId="0" borderId="23" xfId="0" applyFont="1" applyBorder="1"/>
    <xf numFmtId="0" fontId="0" fillId="0" borderId="24" xfId="0" applyBorder="1"/>
    <xf numFmtId="0" fontId="0" fillId="0" borderId="25" xfId="0" applyBorder="1"/>
    <xf numFmtId="0" fontId="35" fillId="10" borderId="6" xfId="7" applyFont="1" applyBorder="1"/>
    <xf numFmtId="0" fontId="35" fillId="10" borderId="7" xfId="7" applyFont="1" applyBorder="1"/>
    <xf numFmtId="0" fontId="35" fillId="10" borderId="8" xfId="7" applyFont="1" applyBorder="1"/>
    <xf numFmtId="0" fontId="35" fillId="10" borderId="9" xfId="7" applyFont="1" applyBorder="1"/>
    <xf numFmtId="0" fontId="35" fillId="10" borderId="3" xfId="7" applyFont="1" applyBorder="1"/>
    <xf numFmtId="0" fontId="35" fillId="10" borderId="10" xfId="7" applyFont="1" applyBorder="1"/>
    <xf numFmtId="0" fontId="35" fillId="10" borderId="20" xfId="7" applyFont="1" applyBorder="1"/>
    <xf numFmtId="0" fontId="35" fillId="10" borderId="5" xfId="7" applyFont="1" applyBorder="1"/>
    <xf numFmtId="0" fontId="35" fillId="10" borderId="26" xfId="7" applyFont="1" applyBorder="1"/>
    <xf numFmtId="0" fontId="35" fillId="10" borderId="12" xfId="7" applyFont="1" applyBorder="1"/>
    <xf numFmtId="0" fontId="35" fillId="10" borderId="13" xfId="7" applyFont="1" applyBorder="1"/>
    <xf numFmtId="0" fontId="34" fillId="12" borderId="27" xfId="9" applyFont="1" applyBorder="1"/>
    <xf numFmtId="0" fontId="35" fillId="15" borderId="6" xfId="7" applyFont="1" applyFill="1" applyBorder="1"/>
    <xf numFmtId="0" fontId="35" fillId="15" borderId="7" xfId="7" applyFont="1" applyFill="1" applyBorder="1"/>
    <xf numFmtId="0" fontId="35" fillId="15" borderId="9" xfId="7" applyFont="1" applyFill="1" applyBorder="1"/>
    <xf numFmtId="0" fontId="35" fillId="15" borderId="3" xfId="7" applyFont="1" applyFill="1" applyBorder="1"/>
    <xf numFmtId="0" fontId="35" fillId="15" borderId="20" xfId="7" applyFont="1" applyFill="1" applyBorder="1"/>
    <xf numFmtId="0" fontId="35" fillId="15" borderId="5" xfId="7" applyFont="1" applyFill="1" applyBorder="1"/>
    <xf numFmtId="0" fontId="35" fillId="15" borderId="26" xfId="7" applyFont="1" applyFill="1" applyBorder="1"/>
    <xf numFmtId="0" fontId="35" fillId="15" borderId="12" xfId="7" applyFont="1" applyFill="1" applyBorder="1"/>
    <xf numFmtId="0" fontId="36" fillId="15" borderId="3" xfId="8" applyFont="1" applyFill="1"/>
    <xf numFmtId="0" fontId="34" fillId="12" borderId="0" xfId="9" applyFont="1" applyBorder="1"/>
    <xf numFmtId="0" fontId="21" fillId="15" borderId="3" xfId="8" applyFont="1" applyFill="1"/>
    <xf numFmtId="0" fontId="37" fillId="0" borderId="0" xfId="0" applyFont="1"/>
    <xf numFmtId="14" fontId="0" fillId="0" borderId="0" xfId="0" applyNumberFormat="1"/>
    <xf numFmtId="164" fontId="0" fillId="0" borderId="0" xfId="0" applyNumberFormat="1"/>
    <xf numFmtId="0" fontId="38" fillId="0" borderId="0" xfId="0" applyFont="1"/>
    <xf numFmtId="0" fontId="3" fillId="12" borderId="0" xfId="9"/>
    <xf numFmtId="14" fontId="0" fillId="0" borderId="4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164" fontId="11" fillId="16" borderId="4" xfId="12" applyNumberFormat="1" applyFont="1" applyBorder="1"/>
    <xf numFmtId="0" fontId="11" fillId="16" borderId="4" xfId="12" applyFont="1" applyBorder="1"/>
    <xf numFmtId="0" fontId="0" fillId="0" borderId="4" xfId="0" applyBorder="1" applyAlignment="1">
      <alignment wrapText="1"/>
    </xf>
    <xf numFmtId="0" fontId="38" fillId="0" borderId="2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4" fillId="12" borderId="29" xfId="9" applyFont="1" applyBorder="1"/>
    <xf numFmtId="0" fontId="34" fillId="12" borderId="30" xfId="9" applyFont="1" applyBorder="1"/>
    <xf numFmtId="0" fontId="30" fillId="0" borderId="0" xfId="0" applyFont="1" applyBorder="1"/>
    <xf numFmtId="0" fontId="0" fillId="0" borderId="0" xfId="0" applyBorder="1"/>
  </cellXfs>
  <cellStyles count="13">
    <cellStyle name="40% - Accent1" xfId="10" builtinId="31"/>
    <cellStyle name="40% - Accent4" xfId="3" builtinId="43"/>
    <cellStyle name="40% - Accent6" xfId="6" builtinId="51"/>
    <cellStyle name="60% - Accent3" xfId="2" builtinId="40"/>
    <cellStyle name="Accent1" xfId="9" builtinId="29"/>
    <cellStyle name="Accent2" xfId="1" builtinId="33"/>
    <cellStyle name="Accent3" xfId="12" builtinId="37"/>
    <cellStyle name="Accent4" xfId="11" builtinId="41"/>
    <cellStyle name="Accent5" xfId="4" builtinId="45"/>
    <cellStyle name="Accent6" xfId="5" builtinId="49"/>
    <cellStyle name="Check Cell" xfId="8" builtinId="23"/>
    <cellStyle name="Neutral" xfId="7" builtinId="2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8</xdr:row>
      <xdr:rowOff>25400</xdr:rowOff>
    </xdr:from>
    <xdr:to>
      <xdr:col>2</xdr:col>
      <xdr:colOff>311150</xdr:colOff>
      <xdr:row>8</xdr:row>
      <xdr:rowOff>171450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09D570D-9839-25DD-3371-BEEAC73C7DAE}"/>
            </a:ext>
          </a:extLst>
        </xdr:cNvPr>
        <xdr:cNvSpPr/>
      </xdr:nvSpPr>
      <xdr:spPr>
        <a:xfrm>
          <a:off x="1790700" y="1790700"/>
          <a:ext cx="57150" cy="146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393700</xdr:colOff>
      <xdr:row>8</xdr:row>
      <xdr:rowOff>63500</xdr:rowOff>
    </xdr:from>
    <xdr:to>
      <xdr:col>12</xdr:col>
      <xdr:colOff>463550</xdr:colOff>
      <xdr:row>8</xdr:row>
      <xdr:rowOff>215900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8BC1808A-8C6E-A0C7-A3D4-4770ABB7825B}"/>
            </a:ext>
          </a:extLst>
        </xdr:cNvPr>
        <xdr:cNvSpPr/>
      </xdr:nvSpPr>
      <xdr:spPr>
        <a:xfrm>
          <a:off x="9442450" y="1828800"/>
          <a:ext cx="69850" cy="152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1</xdr:row>
      <xdr:rowOff>19050</xdr:rowOff>
    </xdr:from>
    <xdr:to>
      <xdr:col>0</xdr:col>
      <xdr:colOff>508000</xdr:colOff>
      <xdr:row>2</xdr:row>
      <xdr:rowOff>0</xdr:rowOff>
    </xdr:to>
    <xdr:sp macro="" textlink="">
      <xdr:nvSpPr>
        <xdr:cNvPr id="4" name="Callout: Quad Arrow 3">
          <a:extLst>
            <a:ext uri="{FF2B5EF4-FFF2-40B4-BE49-F238E27FC236}">
              <a16:creationId xmlns:a16="http://schemas.microsoft.com/office/drawing/2014/main" id="{FE543DE2-918B-DA6D-64BC-991187526651}"/>
            </a:ext>
          </a:extLst>
        </xdr:cNvPr>
        <xdr:cNvSpPr/>
      </xdr:nvSpPr>
      <xdr:spPr>
        <a:xfrm>
          <a:off x="361950" y="381000"/>
          <a:ext cx="146050" cy="184150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2</xdr:row>
      <xdr:rowOff>19050</xdr:rowOff>
    </xdr:from>
    <xdr:to>
      <xdr:col>0</xdr:col>
      <xdr:colOff>508000</xdr:colOff>
      <xdr:row>3</xdr:row>
      <xdr:rowOff>0</xdr:rowOff>
    </xdr:to>
    <xdr:sp macro="" textlink="">
      <xdr:nvSpPr>
        <xdr:cNvPr id="5" name="Callout: Quad Arrow 4">
          <a:extLst>
            <a:ext uri="{FF2B5EF4-FFF2-40B4-BE49-F238E27FC236}">
              <a16:creationId xmlns:a16="http://schemas.microsoft.com/office/drawing/2014/main" id="{D754786B-E3AA-477F-8F43-128EFF1CF1EB}"/>
            </a:ext>
          </a:extLst>
        </xdr:cNvPr>
        <xdr:cNvSpPr/>
      </xdr:nvSpPr>
      <xdr:spPr>
        <a:xfrm>
          <a:off x="361950" y="381000"/>
          <a:ext cx="146050" cy="184150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3</xdr:row>
      <xdr:rowOff>19050</xdr:rowOff>
    </xdr:from>
    <xdr:to>
      <xdr:col>0</xdr:col>
      <xdr:colOff>508000</xdr:colOff>
      <xdr:row>4</xdr:row>
      <xdr:rowOff>0</xdr:rowOff>
    </xdr:to>
    <xdr:sp macro="" textlink="">
      <xdr:nvSpPr>
        <xdr:cNvPr id="6" name="Callout: Quad Arrow 5">
          <a:extLst>
            <a:ext uri="{FF2B5EF4-FFF2-40B4-BE49-F238E27FC236}">
              <a16:creationId xmlns:a16="http://schemas.microsoft.com/office/drawing/2014/main" id="{560F7DCA-D594-453D-BCD7-4A07238356CF}"/>
            </a:ext>
          </a:extLst>
        </xdr:cNvPr>
        <xdr:cNvSpPr/>
      </xdr:nvSpPr>
      <xdr:spPr>
        <a:xfrm>
          <a:off x="361950" y="381000"/>
          <a:ext cx="146050" cy="184150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4</xdr:row>
      <xdr:rowOff>19050</xdr:rowOff>
    </xdr:from>
    <xdr:to>
      <xdr:col>0</xdr:col>
      <xdr:colOff>508000</xdr:colOff>
      <xdr:row>5</xdr:row>
      <xdr:rowOff>0</xdr:rowOff>
    </xdr:to>
    <xdr:sp macro="" textlink="">
      <xdr:nvSpPr>
        <xdr:cNvPr id="7" name="Callout: Quad Arrow 6">
          <a:extLst>
            <a:ext uri="{FF2B5EF4-FFF2-40B4-BE49-F238E27FC236}">
              <a16:creationId xmlns:a16="http://schemas.microsoft.com/office/drawing/2014/main" id="{9845436F-CDA8-4EA4-BAA7-DBB7FE47ABB4}"/>
            </a:ext>
          </a:extLst>
        </xdr:cNvPr>
        <xdr:cNvSpPr/>
      </xdr:nvSpPr>
      <xdr:spPr>
        <a:xfrm>
          <a:off x="361950" y="381000"/>
          <a:ext cx="146050" cy="184150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5</xdr:row>
      <xdr:rowOff>19050</xdr:rowOff>
    </xdr:from>
    <xdr:to>
      <xdr:col>0</xdr:col>
      <xdr:colOff>508000</xdr:colOff>
      <xdr:row>6</xdr:row>
      <xdr:rowOff>0</xdr:rowOff>
    </xdr:to>
    <xdr:sp macro="" textlink="">
      <xdr:nvSpPr>
        <xdr:cNvPr id="8" name="Callout: Quad Arrow 7">
          <a:extLst>
            <a:ext uri="{FF2B5EF4-FFF2-40B4-BE49-F238E27FC236}">
              <a16:creationId xmlns:a16="http://schemas.microsoft.com/office/drawing/2014/main" id="{8997EF55-C454-47F7-A18D-9A2E7477B9FE}"/>
            </a:ext>
          </a:extLst>
        </xdr:cNvPr>
        <xdr:cNvSpPr/>
      </xdr:nvSpPr>
      <xdr:spPr>
        <a:xfrm>
          <a:off x="361950" y="381000"/>
          <a:ext cx="146050" cy="184150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6</xdr:row>
      <xdr:rowOff>19050</xdr:rowOff>
    </xdr:from>
    <xdr:to>
      <xdr:col>0</xdr:col>
      <xdr:colOff>508000</xdr:colOff>
      <xdr:row>7</xdr:row>
      <xdr:rowOff>0</xdr:rowOff>
    </xdr:to>
    <xdr:sp macro="" textlink="">
      <xdr:nvSpPr>
        <xdr:cNvPr id="9" name="Callout: Quad Arrow 8">
          <a:extLst>
            <a:ext uri="{FF2B5EF4-FFF2-40B4-BE49-F238E27FC236}">
              <a16:creationId xmlns:a16="http://schemas.microsoft.com/office/drawing/2014/main" id="{7511EC60-800F-477E-B783-C30FF492CD45}"/>
            </a:ext>
          </a:extLst>
        </xdr:cNvPr>
        <xdr:cNvSpPr/>
      </xdr:nvSpPr>
      <xdr:spPr>
        <a:xfrm>
          <a:off x="361950" y="381000"/>
          <a:ext cx="146050" cy="184150"/>
        </a:xfrm>
        <a:prstGeom prst="quad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63500</xdr:rowOff>
    </xdr:from>
    <xdr:to>
      <xdr:col>0</xdr:col>
      <xdr:colOff>546100</xdr:colOff>
      <xdr:row>1</xdr:row>
      <xdr:rowOff>177800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5772715F-5DA9-2303-C4F9-DFF6FE749A64}"/>
            </a:ext>
          </a:extLst>
        </xdr:cNvPr>
        <xdr:cNvSpPr/>
      </xdr:nvSpPr>
      <xdr:spPr>
        <a:xfrm>
          <a:off x="406400" y="450850"/>
          <a:ext cx="139700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406400</xdr:colOff>
      <xdr:row>2</xdr:row>
      <xdr:rowOff>63500</xdr:rowOff>
    </xdr:from>
    <xdr:to>
      <xdr:col>0</xdr:col>
      <xdr:colOff>546100</xdr:colOff>
      <xdr:row>2</xdr:row>
      <xdr:rowOff>177800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0B72FED5-385D-4385-A416-DF9B0903ABE4}"/>
            </a:ext>
          </a:extLst>
        </xdr:cNvPr>
        <xdr:cNvSpPr/>
      </xdr:nvSpPr>
      <xdr:spPr>
        <a:xfrm>
          <a:off x="406400" y="450850"/>
          <a:ext cx="139700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406400</xdr:colOff>
      <xdr:row>3</xdr:row>
      <xdr:rowOff>63500</xdr:rowOff>
    </xdr:from>
    <xdr:to>
      <xdr:col>0</xdr:col>
      <xdr:colOff>546100</xdr:colOff>
      <xdr:row>3</xdr:row>
      <xdr:rowOff>177800</xdr:rowOff>
    </xdr:to>
    <xdr:sp macro="" textlink="">
      <xdr:nvSpPr>
        <xdr:cNvPr id="9" name="Star: 5 Points 8">
          <a:extLst>
            <a:ext uri="{FF2B5EF4-FFF2-40B4-BE49-F238E27FC236}">
              <a16:creationId xmlns:a16="http://schemas.microsoft.com/office/drawing/2014/main" id="{CCC93539-EB1D-42D5-89E9-BF8CCE25CB6A}"/>
            </a:ext>
          </a:extLst>
        </xdr:cNvPr>
        <xdr:cNvSpPr/>
      </xdr:nvSpPr>
      <xdr:spPr>
        <a:xfrm>
          <a:off x="406400" y="450850"/>
          <a:ext cx="139700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406400</xdr:colOff>
      <xdr:row>4</xdr:row>
      <xdr:rowOff>63500</xdr:rowOff>
    </xdr:from>
    <xdr:to>
      <xdr:col>0</xdr:col>
      <xdr:colOff>546100</xdr:colOff>
      <xdr:row>4</xdr:row>
      <xdr:rowOff>177800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CCC0FDEF-3E5D-4E94-959A-7086EB38C675}"/>
            </a:ext>
          </a:extLst>
        </xdr:cNvPr>
        <xdr:cNvSpPr/>
      </xdr:nvSpPr>
      <xdr:spPr>
        <a:xfrm>
          <a:off x="406400" y="450850"/>
          <a:ext cx="139700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406400</xdr:colOff>
      <xdr:row>5</xdr:row>
      <xdr:rowOff>63500</xdr:rowOff>
    </xdr:from>
    <xdr:to>
      <xdr:col>0</xdr:col>
      <xdr:colOff>546100</xdr:colOff>
      <xdr:row>5</xdr:row>
      <xdr:rowOff>177800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4B6D3782-1D87-4DD3-BC5C-5AFF025645F7}"/>
            </a:ext>
          </a:extLst>
        </xdr:cNvPr>
        <xdr:cNvSpPr/>
      </xdr:nvSpPr>
      <xdr:spPr>
        <a:xfrm>
          <a:off x="406400" y="450850"/>
          <a:ext cx="139700" cy="1143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31750</xdr:rowOff>
    </xdr:from>
    <xdr:to>
      <xdr:col>0</xdr:col>
      <xdr:colOff>533400</xdr:colOff>
      <xdr:row>2</xdr:row>
      <xdr:rowOff>0</xdr:rowOff>
    </xdr:to>
    <xdr:sp macro="" textlink="">
      <xdr:nvSpPr>
        <xdr:cNvPr id="2" name="Arrow: Striped Right 1">
          <a:extLst>
            <a:ext uri="{FF2B5EF4-FFF2-40B4-BE49-F238E27FC236}">
              <a16:creationId xmlns:a16="http://schemas.microsoft.com/office/drawing/2014/main" id="{DCB3AFA6-CFB8-9172-3701-085449942D73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2</xdr:row>
      <xdr:rowOff>31750</xdr:rowOff>
    </xdr:from>
    <xdr:to>
      <xdr:col>0</xdr:col>
      <xdr:colOff>533400</xdr:colOff>
      <xdr:row>3</xdr:row>
      <xdr:rowOff>0</xdr:rowOff>
    </xdr:to>
    <xdr:sp macro="" textlink="">
      <xdr:nvSpPr>
        <xdr:cNvPr id="3" name="Arrow: Striped Right 2">
          <a:extLst>
            <a:ext uri="{FF2B5EF4-FFF2-40B4-BE49-F238E27FC236}">
              <a16:creationId xmlns:a16="http://schemas.microsoft.com/office/drawing/2014/main" id="{26CC973F-A0C6-4A38-B64F-2785574A25D5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3</xdr:row>
      <xdr:rowOff>31750</xdr:rowOff>
    </xdr:from>
    <xdr:to>
      <xdr:col>0</xdr:col>
      <xdr:colOff>533400</xdr:colOff>
      <xdr:row>4</xdr:row>
      <xdr:rowOff>0</xdr:rowOff>
    </xdr:to>
    <xdr:sp macro="" textlink="">
      <xdr:nvSpPr>
        <xdr:cNvPr id="4" name="Arrow: Striped Right 3">
          <a:extLst>
            <a:ext uri="{FF2B5EF4-FFF2-40B4-BE49-F238E27FC236}">
              <a16:creationId xmlns:a16="http://schemas.microsoft.com/office/drawing/2014/main" id="{E7010272-7101-4D9A-9F17-5BB0F7B25E93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4</xdr:row>
      <xdr:rowOff>31750</xdr:rowOff>
    </xdr:from>
    <xdr:to>
      <xdr:col>0</xdr:col>
      <xdr:colOff>533400</xdr:colOff>
      <xdr:row>5</xdr:row>
      <xdr:rowOff>0</xdr:rowOff>
    </xdr:to>
    <xdr:sp macro="" textlink="">
      <xdr:nvSpPr>
        <xdr:cNvPr id="5" name="Arrow: Striped Right 4">
          <a:extLst>
            <a:ext uri="{FF2B5EF4-FFF2-40B4-BE49-F238E27FC236}">
              <a16:creationId xmlns:a16="http://schemas.microsoft.com/office/drawing/2014/main" id="{5F67C02A-DCFD-4F9A-B0F4-325D58802235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5</xdr:row>
      <xdr:rowOff>31750</xdr:rowOff>
    </xdr:from>
    <xdr:to>
      <xdr:col>0</xdr:col>
      <xdr:colOff>533400</xdr:colOff>
      <xdr:row>6</xdr:row>
      <xdr:rowOff>0</xdr:rowOff>
    </xdr:to>
    <xdr:sp macro="" textlink="">
      <xdr:nvSpPr>
        <xdr:cNvPr id="6" name="Arrow: Striped Right 5">
          <a:extLst>
            <a:ext uri="{FF2B5EF4-FFF2-40B4-BE49-F238E27FC236}">
              <a16:creationId xmlns:a16="http://schemas.microsoft.com/office/drawing/2014/main" id="{26CEC267-0DBB-4C23-9744-C6DE0C074ADB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6</xdr:row>
      <xdr:rowOff>31750</xdr:rowOff>
    </xdr:from>
    <xdr:to>
      <xdr:col>0</xdr:col>
      <xdr:colOff>533400</xdr:colOff>
      <xdr:row>7</xdr:row>
      <xdr:rowOff>0</xdr:rowOff>
    </xdr:to>
    <xdr:sp macro="" textlink="">
      <xdr:nvSpPr>
        <xdr:cNvPr id="7" name="Arrow: Striped Right 6">
          <a:extLst>
            <a:ext uri="{FF2B5EF4-FFF2-40B4-BE49-F238E27FC236}">
              <a16:creationId xmlns:a16="http://schemas.microsoft.com/office/drawing/2014/main" id="{7BAF5C1A-F3CA-4111-A637-81C82DBE79CD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7</xdr:row>
      <xdr:rowOff>31750</xdr:rowOff>
    </xdr:from>
    <xdr:to>
      <xdr:col>0</xdr:col>
      <xdr:colOff>533400</xdr:colOff>
      <xdr:row>8</xdr:row>
      <xdr:rowOff>0</xdr:rowOff>
    </xdr:to>
    <xdr:sp macro="" textlink="">
      <xdr:nvSpPr>
        <xdr:cNvPr id="8" name="Arrow: Striped Right 7">
          <a:extLst>
            <a:ext uri="{FF2B5EF4-FFF2-40B4-BE49-F238E27FC236}">
              <a16:creationId xmlns:a16="http://schemas.microsoft.com/office/drawing/2014/main" id="{F8308189-F712-43FC-9CD8-EFD481F022DB}"/>
            </a:ext>
          </a:extLst>
        </xdr:cNvPr>
        <xdr:cNvSpPr/>
      </xdr:nvSpPr>
      <xdr:spPr>
        <a:xfrm>
          <a:off x="361950" y="406400"/>
          <a:ext cx="171450" cy="15240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098A-5F4C-412F-A50C-42D3767B2EB1}">
  <dimension ref="A1:O48"/>
  <sheetViews>
    <sheetView topLeftCell="A28" workbookViewId="0">
      <selection activeCell="J45" sqref="J45"/>
    </sheetView>
  </sheetViews>
  <sheetFormatPr defaultRowHeight="14.5" x14ac:dyDescent="0.35"/>
  <cols>
    <col min="2" max="2" width="13.26953125" customWidth="1"/>
    <col min="4" max="4" width="11.453125" customWidth="1"/>
    <col min="5" max="5" width="12.90625" customWidth="1"/>
    <col min="6" max="6" width="16.08984375" customWidth="1"/>
    <col min="7" max="7" width="14.6328125" customWidth="1"/>
    <col min="8" max="8" width="2.90625" customWidth="1"/>
    <col min="10" max="10" width="13" customWidth="1"/>
    <col min="12" max="12" width="10.36328125" customWidth="1"/>
    <col min="13" max="13" width="12.453125" customWidth="1"/>
    <col min="14" max="14" width="15.81640625" customWidth="1"/>
    <col min="15" max="15" width="14" customWidth="1"/>
  </cols>
  <sheetData>
    <row r="1" spans="1:15" ht="28.5" x14ac:dyDescent="0.65">
      <c r="A1" s="1" t="s">
        <v>0</v>
      </c>
    </row>
    <row r="2" spans="1:15" ht="16" x14ac:dyDescent="0.4">
      <c r="B2" s="2" t="s">
        <v>1</v>
      </c>
      <c r="C2" s="2"/>
    </row>
    <row r="3" spans="1:15" ht="16" x14ac:dyDescent="0.4">
      <c r="B3" s="2" t="s">
        <v>2</v>
      </c>
      <c r="C3" s="2"/>
    </row>
    <row r="4" spans="1:15" ht="16" x14ac:dyDescent="0.4">
      <c r="B4" s="2" t="s">
        <v>3</v>
      </c>
      <c r="C4" s="2"/>
    </row>
    <row r="5" spans="1:15" ht="16" x14ac:dyDescent="0.4">
      <c r="B5" s="2" t="s">
        <v>4</v>
      </c>
      <c r="C5" s="2"/>
    </row>
    <row r="6" spans="1:15" ht="16" x14ac:dyDescent="0.4">
      <c r="B6" s="2" t="s">
        <v>5</v>
      </c>
      <c r="C6" s="2"/>
    </row>
    <row r="7" spans="1:15" ht="16" x14ac:dyDescent="0.4">
      <c r="B7" s="2" t="s">
        <v>6</v>
      </c>
      <c r="C7" s="2"/>
    </row>
    <row r="9" spans="1:15" x14ac:dyDescent="0.35">
      <c r="A9" t="s">
        <v>7</v>
      </c>
      <c r="D9" s="4" t="s">
        <v>1</v>
      </c>
      <c r="E9" s="4"/>
      <c r="K9" s="4" t="s">
        <v>2</v>
      </c>
    </row>
    <row r="10" spans="1:15" x14ac:dyDescent="0.35">
      <c r="A10" s="7" t="s">
        <v>42</v>
      </c>
      <c r="B10" s="7" t="s">
        <v>9</v>
      </c>
      <c r="C10" s="8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I10" s="11" t="s">
        <v>42</v>
      </c>
      <c r="J10" s="11" t="s">
        <v>9</v>
      </c>
      <c r="K10" s="12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</row>
    <row r="11" spans="1:15" x14ac:dyDescent="0.35">
      <c r="A11" s="5">
        <v>1</v>
      </c>
      <c r="B11" s="5" t="s">
        <v>15</v>
      </c>
      <c r="C11" s="13" t="s">
        <v>16</v>
      </c>
      <c r="D11" s="5">
        <v>45</v>
      </c>
      <c r="E11" s="5" t="s">
        <v>17</v>
      </c>
      <c r="F11" s="6">
        <v>44348</v>
      </c>
      <c r="G11" s="5" t="s">
        <v>18</v>
      </c>
      <c r="I11" s="9">
        <v>8</v>
      </c>
      <c r="J11" s="9" t="s">
        <v>30</v>
      </c>
      <c r="K11" s="9" t="s">
        <v>25</v>
      </c>
      <c r="L11" s="9">
        <v>66</v>
      </c>
      <c r="M11" s="14" t="s">
        <v>31</v>
      </c>
      <c r="N11" s="10">
        <v>44378</v>
      </c>
      <c r="O11" s="9" t="s">
        <v>32</v>
      </c>
    </row>
    <row r="12" spans="1:15" x14ac:dyDescent="0.35">
      <c r="A12" s="5">
        <v>5</v>
      </c>
      <c r="B12" s="5" t="s">
        <v>26</v>
      </c>
      <c r="C12" s="13" t="s">
        <v>16</v>
      </c>
      <c r="D12" s="5">
        <v>57</v>
      </c>
      <c r="E12" s="5" t="s">
        <v>17</v>
      </c>
      <c r="F12" s="6">
        <v>44352</v>
      </c>
      <c r="G12" s="5" t="s">
        <v>27</v>
      </c>
      <c r="I12" s="9">
        <v>12</v>
      </c>
      <c r="J12" s="9" t="s">
        <v>36</v>
      </c>
      <c r="K12" s="9" t="s">
        <v>25</v>
      </c>
      <c r="L12" s="9">
        <v>90</v>
      </c>
      <c r="M12" s="14" t="s">
        <v>31</v>
      </c>
      <c r="N12" s="10">
        <v>44382</v>
      </c>
      <c r="O12" s="9" t="s">
        <v>23</v>
      </c>
    </row>
    <row r="13" spans="1:15" x14ac:dyDescent="0.35">
      <c r="A13" s="5">
        <v>10</v>
      </c>
      <c r="B13" s="5" t="s">
        <v>34</v>
      </c>
      <c r="C13" s="13" t="s">
        <v>16</v>
      </c>
      <c r="D13" s="5">
        <v>61</v>
      </c>
      <c r="E13" s="5" t="s">
        <v>31</v>
      </c>
      <c r="F13" s="6">
        <v>44380</v>
      </c>
      <c r="G13" s="5" t="s">
        <v>32</v>
      </c>
      <c r="I13" s="9">
        <v>10</v>
      </c>
      <c r="J13" s="9" t="s">
        <v>34</v>
      </c>
      <c r="K13" s="9" t="s">
        <v>16</v>
      </c>
      <c r="L13" s="9">
        <v>61</v>
      </c>
      <c r="M13" s="14" t="s">
        <v>31</v>
      </c>
      <c r="N13" s="10">
        <v>44380</v>
      </c>
      <c r="O13" s="9" t="s">
        <v>32</v>
      </c>
    </row>
    <row r="14" spans="1:15" x14ac:dyDescent="0.35">
      <c r="A14" s="5">
        <v>2</v>
      </c>
      <c r="B14" s="5" t="s">
        <v>19</v>
      </c>
      <c r="C14" s="13" t="s">
        <v>16</v>
      </c>
      <c r="D14" s="5">
        <v>65</v>
      </c>
      <c r="E14" s="5" t="s">
        <v>20</v>
      </c>
      <c r="F14" s="6">
        <v>44349</v>
      </c>
      <c r="G14" s="5" t="s">
        <v>21</v>
      </c>
      <c r="I14" s="9">
        <v>11</v>
      </c>
      <c r="J14" s="9" t="s">
        <v>35</v>
      </c>
      <c r="K14" s="9" t="s">
        <v>16</v>
      </c>
      <c r="L14" s="9">
        <v>85</v>
      </c>
      <c r="M14" s="14" t="s">
        <v>31</v>
      </c>
      <c r="N14" s="10">
        <v>44381</v>
      </c>
      <c r="O14" s="9" t="s">
        <v>27</v>
      </c>
    </row>
    <row r="15" spans="1:15" x14ac:dyDescent="0.35">
      <c r="A15" s="5">
        <v>17</v>
      </c>
      <c r="B15" s="5" t="s">
        <v>41</v>
      </c>
      <c r="C15" s="13" t="s">
        <v>16</v>
      </c>
      <c r="D15" s="5">
        <v>75</v>
      </c>
      <c r="E15" s="5" t="s">
        <v>17</v>
      </c>
      <c r="F15" s="6">
        <v>44356</v>
      </c>
      <c r="G15" s="5" t="s">
        <v>23</v>
      </c>
      <c r="I15" s="9">
        <v>15</v>
      </c>
      <c r="J15" s="9" t="s">
        <v>39</v>
      </c>
      <c r="K15" s="9" t="s">
        <v>16</v>
      </c>
      <c r="L15" s="9">
        <v>78</v>
      </c>
      <c r="M15" s="14" t="s">
        <v>31</v>
      </c>
      <c r="N15" s="10">
        <v>44355</v>
      </c>
      <c r="O15" s="9" t="s">
        <v>23</v>
      </c>
    </row>
    <row r="16" spans="1:15" x14ac:dyDescent="0.35">
      <c r="A16" s="5">
        <v>3</v>
      </c>
      <c r="B16" s="5" t="s">
        <v>22</v>
      </c>
      <c r="C16" s="13" t="s">
        <v>16</v>
      </c>
      <c r="D16" s="5">
        <v>75</v>
      </c>
      <c r="E16" s="5" t="s">
        <v>17</v>
      </c>
      <c r="F16" s="6">
        <v>44350</v>
      </c>
      <c r="G16" s="5" t="s">
        <v>23</v>
      </c>
      <c r="I16" s="9">
        <v>4</v>
      </c>
      <c r="J16" s="9" t="s">
        <v>24</v>
      </c>
      <c r="K16" s="9" t="s">
        <v>25</v>
      </c>
      <c r="L16" s="9">
        <v>85</v>
      </c>
      <c r="M16" s="14" t="s">
        <v>20</v>
      </c>
      <c r="N16" s="10">
        <v>44351</v>
      </c>
      <c r="O16" s="9" t="s">
        <v>18</v>
      </c>
    </row>
    <row r="17" spans="1:15" x14ac:dyDescent="0.35">
      <c r="A17" s="5">
        <v>15</v>
      </c>
      <c r="B17" s="5" t="s">
        <v>39</v>
      </c>
      <c r="C17" s="13" t="s">
        <v>16</v>
      </c>
      <c r="D17" s="5">
        <v>78</v>
      </c>
      <c r="E17" s="5" t="s">
        <v>31</v>
      </c>
      <c r="F17" s="6">
        <v>44355</v>
      </c>
      <c r="G17" s="5" t="s">
        <v>23</v>
      </c>
      <c r="I17" s="9">
        <v>7</v>
      </c>
      <c r="J17" s="9" t="s">
        <v>29</v>
      </c>
      <c r="K17" s="9" t="s">
        <v>25</v>
      </c>
      <c r="L17" s="9">
        <v>58</v>
      </c>
      <c r="M17" s="14" t="s">
        <v>20</v>
      </c>
      <c r="N17" s="10">
        <v>44354</v>
      </c>
      <c r="O17" s="9" t="s">
        <v>18</v>
      </c>
    </row>
    <row r="18" spans="1:15" x14ac:dyDescent="0.35">
      <c r="A18" s="5">
        <v>14</v>
      </c>
      <c r="B18" s="5" t="s">
        <v>38</v>
      </c>
      <c r="C18" s="13" t="s">
        <v>16</v>
      </c>
      <c r="D18" s="5">
        <v>79</v>
      </c>
      <c r="E18" s="5" t="s">
        <v>17</v>
      </c>
      <c r="F18" s="6">
        <v>44384</v>
      </c>
      <c r="G18" s="5" t="s">
        <v>32</v>
      </c>
      <c r="I18" s="9">
        <v>9</v>
      </c>
      <c r="J18" s="9" t="s">
        <v>33</v>
      </c>
      <c r="K18" s="9" t="s">
        <v>25</v>
      </c>
      <c r="L18" s="9">
        <v>60</v>
      </c>
      <c r="M18" s="14" t="s">
        <v>20</v>
      </c>
      <c r="N18" s="10">
        <v>44379</v>
      </c>
      <c r="O18" s="9" t="s">
        <v>18</v>
      </c>
    </row>
    <row r="19" spans="1:15" x14ac:dyDescent="0.35">
      <c r="A19" s="5">
        <v>13</v>
      </c>
      <c r="B19" s="5" t="s">
        <v>37</v>
      </c>
      <c r="C19" s="13" t="s">
        <v>16</v>
      </c>
      <c r="D19" s="5">
        <v>80</v>
      </c>
      <c r="E19" s="5" t="s">
        <v>20</v>
      </c>
      <c r="F19" s="6">
        <v>44383</v>
      </c>
      <c r="G19" s="5" t="s">
        <v>21</v>
      </c>
      <c r="I19" s="9">
        <v>2</v>
      </c>
      <c r="J19" s="9" t="s">
        <v>19</v>
      </c>
      <c r="K19" s="9" t="s">
        <v>16</v>
      </c>
      <c r="L19" s="9">
        <v>65</v>
      </c>
      <c r="M19" s="14" t="s">
        <v>20</v>
      </c>
      <c r="N19" s="10">
        <v>44349</v>
      </c>
      <c r="O19" s="9" t="s">
        <v>21</v>
      </c>
    </row>
    <row r="20" spans="1:15" x14ac:dyDescent="0.35">
      <c r="A20" s="5">
        <v>16</v>
      </c>
      <c r="B20" s="5" t="s">
        <v>40</v>
      </c>
      <c r="C20" s="13" t="s">
        <v>16</v>
      </c>
      <c r="D20" s="5">
        <v>82</v>
      </c>
      <c r="E20" s="5" t="s">
        <v>20</v>
      </c>
      <c r="F20" s="6">
        <v>44385</v>
      </c>
      <c r="G20" s="5" t="s">
        <v>21</v>
      </c>
      <c r="I20" s="9">
        <v>13</v>
      </c>
      <c r="J20" s="9" t="s">
        <v>37</v>
      </c>
      <c r="K20" s="9" t="s">
        <v>16</v>
      </c>
      <c r="L20" s="9">
        <v>80</v>
      </c>
      <c r="M20" s="14" t="s">
        <v>20</v>
      </c>
      <c r="N20" s="10">
        <v>44383</v>
      </c>
      <c r="O20" s="9" t="s">
        <v>21</v>
      </c>
    </row>
    <row r="21" spans="1:15" x14ac:dyDescent="0.35">
      <c r="A21" s="5">
        <v>11</v>
      </c>
      <c r="B21" s="5" t="s">
        <v>35</v>
      </c>
      <c r="C21" s="13" t="s">
        <v>16</v>
      </c>
      <c r="D21" s="5">
        <v>85</v>
      </c>
      <c r="E21" s="5" t="s">
        <v>31</v>
      </c>
      <c r="F21" s="6">
        <v>44381</v>
      </c>
      <c r="G21" s="5" t="s">
        <v>27</v>
      </c>
      <c r="I21" s="9">
        <v>16</v>
      </c>
      <c r="J21" s="9" t="s">
        <v>40</v>
      </c>
      <c r="K21" s="9" t="s">
        <v>16</v>
      </c>
      <c r="L21" s="9">
        <v>82</v>
      </c>
      <c r="M21" s="14" t="s">
        <v>20</v>
      </c>
      <c r="N21" s="10">
        <v>44385</v>
      </c>
      <c r="O21" s="9" t="s">
        <v>21</v>
      </c>
    </row>
    <row r="22" spans="1:15" x14ac:dyDescent="0.35">
      <c r="A22" s="5">
        <v>6</v>
      </c>
      <c r="B22" s="5" t="s">
        <v>28</v>
      </c>
      <c r="C22" s="13" t="s">
        <v>25</v>
      </c>
      <c r="D22" s="5">
        <v>48</v>
      </c>
      <c r="E22" s="5" t="s">
        <v>17</v>
      </c>
      <c r="F22" s="6">
        <v>44353</v>
      </c>
      <c r="G22" s="5" t="s">
        <v>21</v>
      </c>
      <c r="I22" s="9">
        <v>6</v>
      </c>
      <c r="J22" s="9" t="s">
        <v>28</v>
      </c>
      <c r="K22" s="9" t="s">
        <v>25</v>
      </c>
      <c r="L22" s="9">
        <v>48</v>
      </c>
      <c r="M22" s="14" t="s">
        <v>17</v>
      </c>
      <c r="N22" s="10">
        <v>44353</v>
      </c>
      <c r="O22" s="9" t="s">
        <v>21</v>
      </c>
    </row>
    <row r="23" spans="1:15" x14ac:dyDescent="0.35">
      <c r="A23" s="5">
        <v>7</v>
      </c>
      <c r="B23" s="5" t="s">
        <v>29</v>
      </c>
      <c r="C23" s="13" t="s">
        <v>25</v>
      </c>
      <c r="D23" s="5">
        <v>58</v>
      </c>
      <c r="E23" s="5" t="s">
        <v>20</v>
      </c>
      <c r="F23" s="6">
        <v>44354</v>
      </c>
      <c r="G23" s="5" t="s">
        <v>18</v>
      </c>
      <c r="I23" s="9">
        <v>1</v>
      </c>
      <c r="J23" s="9" t="s">
        <v>15</v>
      </c>
      <c r="K23" s="9" t="s">
        <v>16</v>
      </c>
      <c r="L23" s="9">
        <v>45</v>
      </c>
      <c r="M23" s="14" t="s">
        <v>17</v>
      </c>
      <c r="N23" s="10">
        <v>44348</v>
      </c>
      <c r="O23" s="9" t="s">
        <v>18</v>
      </c>
    </row>
    <row r="24" spans="1:15" x14ac:dyDescent="0.35">
      <c r="A24" s="5">
        <v>9</v>
      </c>
      <c r="B24" s="5" t="s">
        <v>33</v>
      </c>
      <c r="C24" s="13" t="s">
        <v>25</v>
      </c>
      <c r="D24" s="5">
        <v>60</v>
      </c>
      <c r="E24" s="5" t="s">
        <v>20</v>
      </c>
      <c r="F24" s="6">
        <v>44379</v>
      </c>
      <c r="G24" s="5" t="s">
        <v>18</v>
      </c>
      <c r="I24" s="9">
        <v>3</v>
      </c>
      <c r="J24" s="9" t="s">
        <v>22</v>
      </c>
      <c r="K24" s="9" t="s">
        <v>16</v>
      </c>
      <c r="L24" s="9">
        <v>75</v>
      </c>
      <c r="M24" s="14" t="s">
        <v>17</v>
      </c>
      <c r="N24" s="10">
        <v>44350</v>
      </c>
      <c r="O24" s="9" t="s">
        <v>23</v>
      </c>
    </row>
    <row r="25" spans="1:15" x14ac:dyDescent="0.35">
      <c r="A25" s="5">
        <v>8</v>
      </c>
      <c r="B25" s="5" t="s">
        <v>30</v>
      </c>
      <c r="C25" s="13" t="s">
        <v>25</v>
      </c>
      <c r="D25" s="5">
        <v>66</v>
      </c>
      <c r="E25" s="5" t="s">
        <v>31</v>
      </c>
      <c r="F25" s="6">
        <v>44378</v>
      </c>
      <c r="G25" s="5" t="s">
        <v>32</v>
      </c>
      <c r="I25" s="9">
        <v>5</v>
      </c>
      <c r="J25" s="9" t="s">
        <v>26</v>
      </c>
      <c r="K25" s="9" t="s">
        <v>16</v>
      </c>
      <c r="L25" s="9">
        <v>57</v>
      </c>
      <c r="M25" s="14" t="s">
        <v>17</v>
      </c>
      <c r="N25" s="10">
        <v>44352</v>
      </c>
      <c r="O25" s="9" t="s">
        <v>27</v>
      </c>
    </row>
    <row r="26" spans="1:15" x14ac:dyDescent="0.35">
      <c r="A26" s="5">
        <v>4</v>
      </c>
      <c r="B26" s="5" t="s">
        <v>24</v>
      </c>
      <c r="C26" s="13" t="s">
        <v>25</v>
      </c>
      <c r="D26" s="5">
        <v>85</v>
      </c>
      <c r="E26" s="5" t="s">
        <v>20</v>
      </c>
      <c r="F26" s="6">
        <v>44351</v>
      </c>
      <c r="G26" s="5" t="s">
        <v>18</v>
      </c>
      <c r="I26" s="9">
        <v>14</v>
      </c>
      <c r="J26" s="9" t="s">
        <v>38</v>
      </c>
      <c r="K26" s="9" t="s">
        <v>16</v>
      </c>
      <c r="L26" s="9">
        <v>79</v>
      </c>
      <c r="M26" s="14" t="s">
        <v>17</v>
      </c>
      <c r="N26" s="10">
        <v>44384</v>
      </c>
      <c r="O26" s="9" t="s">
        <v>32</v>
      </c>
    </row>
    <row r="27" spans="1:15" x14ac:dyDescent="0.35">
      <c r="A27" s="5">
        <v>12</v>
      </c>
      <c r="B27" s="5" t="s">
        <v>36</v>
      </c>
      <c r="C27" s="13" t="s">
        <v>25</v>
      </c>
      <c r="D27" s="5">
        <v>90</v>
      </c>
      <c r="E27" s="5" t="s">
        <v>31</v>
      </c>
      <c r="F27" s="6">
        <v>44382</v>
      </c>
      <c r="G27" s="5" t="s">
        <v>23</v>
      </c>
      <c r="I27" s="9">
        <v>17</v>
      </c>
      <c r="J27" s="9" t="s">
        <v>41</v>
      </c>
      <c r="K27" s="9" t="s">
        <v>16</v>
      </c>
      <c r="L27" s="9">
        <v>75</v>
      </c>
      <c r="M27" s="14" t="s">
        <v>17</v>
      </c>
      <c r="N27" s="10">
        <v>44356</v>
      </c>
      <c r="O27" s="9" t="s">
        <v>23</v>
      </c>
    </row>
    <row r="30" spans="1:15" ht="18.5" x14ac:dyDescent="0.45">
      <c r="A30" s="3" t="s">
        <v>7</v>
      </c>
      <c r="B30" s="3"/>
      <c r="C30" s="3"/>
      <c r="D30" s="19" t="s">
        <v>6</v>
      </c>
      <c r="E30" s="19"/>
    </row>
    <row r="31" spans="1:15" x14ac:dyDescent="0.35">
      <c r="A31" s="17" t="s">
        <v>8</v>
      </c>
      <c r="B31" s="17" t="s">
        <v>9</v>
      </c>
      <c r="C31" s="18" t="s">
        <v>10</v>
      </c>
      <c r="D31" s="18" t="s">
        <v>11</v>
      </c>
      <c r="E31" s="18" t="s">
        <v>12</v>
      </c>
      <c r="F31" s="18" t="s">
        <v>13</v>
      </c>
      <c r="G31" s="18" t="s">
        <v>14</v>
      </c>
    </row>
    <row r="32" spans="1:15" x14ac:dyDescent="0.35">
      <c r="A32" s="15">
        <v>11</v>
      </c>
      <c r="B32" s="15" t="s">
        <v>35</v>
      </c>
      <c r="C32" s="15" t="s">
        <v>16</v>
      </c>
      <c r="D32" s="15">
        <v>85</v>
      </c>
      <c r="E32" s="15" t="s">
        <v>31</v>
      </c>
      <c r="F32" s="16">
        <v>44381</v>
      </c>
      <c r="G32" s="15" t="s">
        <v>27</v>
      </c>
    </row>
    <row r="33" spans="1:7" x14ac:dyDescent="0.35">
      <c r="A33" s="15">
        <v>16</v>
      </c>
      <c r="B33" s="15" t="s">
        <v>40</v>
      </c>
      <c r="C33" s="15" t="s">
        <v>16</v>
      </c>
      <c r="D33" s="15">
        <v>82</v>
      </c>
      <c r="E33" s="15" t="s">
        <v>20</v>
      </c>
      <c r="F33" s="16">
        <v>44385</v>
      </c>
      <c r="G33" s="15" t="s">
        <v>21</v>
      </c>
    </row>
    <row r="34" spans="1:7" x14ac:dyDescent="0.35">
      <c r="A34" s="15">
        <v>13</v>
      </c>
      <c r="B34" s="15" t="s">
        <v>37</v>
      </c>
      <c r="C34" s="15" t="s">
        <v>16</v>
      </c>
      <c r="D34" s="15">
        <v>80</v>
      </c>
      <c r="E34" s="15" t="s">
        <v>20</v>
      </c>
      <c r="F34" s="16">
        <v>44383</v>
      </c>
      <c r="G34" s="15" t="s">
        <v>21</v>
      </c>
    </row>
    <row r="35" spans="1:7" x14ac:dyDescent="0.35">
      <c r="A35" s="15">
        <v>14</v>
      </c>
      <c r="B35" s="15" t="s">
        <v>38</v>
      </c>
      <c r="C35" s="15" t="s">
        <v>16</v>
      </c>
      <c r="D35" s="15">
        <v>79</v>
      </c>
      <c r="E35" s="15" t="s">
        <v>17</v>
      </c>
      <c r="F35" s="16">
        <v>44384</v>
      </c>
      <c r="G35" s="15" t="s">
        <v>32</v>
      </c>
    </row>
    <row r="36" spans="1:7" x14ac:dyDescent="0.35">
      <c r="A36" s="15">
        <v>15</v>
      </c>
      <c r="B36" s="15" t="s">
        <v>39</v>
      </c>
      <c r="C36" s="15" t="s">
        <v>16</v>
      </c>
      <c r="D36" s="15">
        <v>78</v>
      </c>
      <c r="E36" s="15" t="s">
        <v>31</v>
      </c>
      <c r="F36" s="16">
        <v>44355</v>
      </c>
      <c r="G36" s="15" t="s">
        <v>23</v>
      </c>
    </row>
    <row r="37" spans="1:7" x14ac:dyDescent="0.35">
      <c r="A37" s="15">
        <v>3</v>
      </c>
      <c r="B37" s="15" t="s">
        <v>22</v>
      </c>
      <c r="C37" s="15" t="s">
        <v>16</v>
      </c>
      <c r="D37" s="15">
        <v>75</v>
      </c>
      <c r="E37" s="15" t="s">
        <v>17</v>
      </c>
      <c r="F37" s="16">
        <v>44350</v>
      </c>
      <c r="G37" s="15" t="s">
        <v>23</v>
      </c>
    </row>
    <row r="38" spans="1:7" x14ac:dyDescent="0.35">
      <c r="A38" s="15">
        <v>17</v>
      </c>
      <c r="B38" s="15" t="s">
        <v>41</v>
      </c>
      <c r="C38" s="15" t="s">
        <v>16</v>
      </c>
      <c r="D38" s="15">
        <v>75</v>
      </c>
      <c r="E38" s="15" t="s">
        <v>17</v>
      </c>
      <c r="F38" s="16">
        <v>44356</v>
      </c>
      <c r="G38" s="15" t="s">
        <v>23</v>
      </c>
    </row>
    <row r="39" spans="1:7" x14ac:dyDescent="0.35">
      <c r="A39" s="15">
        <v>2</v>
      </c>
      <c r="B39" s="15" t="s">
        <v>19</v>
      </c>
      <c r="C39" s="15" t="s">
        <v>16</v>
      </c>
      <c r="D39" s="15">
        <v>65</v>
      </c>
      <c r="E39" s="15" t="s">
        <v>20</v>
      </c>
      <c r="F39" s="16">
        <v>44349</v>
      </c>
      <c r="G39" s="15" t="s">
        <v>21</v>
      </c>
    </row>
    <row r="40" spans="1:7" x14ac:dyDescent="0.35">
      <c r="A40" s="15">
        <v>10</v>
      </c>
      <c r="B40" s="15" t="s">
        <v>34</v>
      </c>
      <c r="C40" s="15" t="s">
        <v>16</v>
      </c>
      <c r="D40" s="15">
        <v>61</v>
      </c>
      <c r="E40" s="15" t="s">
        <v>31</v>
      </c>
      <c r="F40" s="16">
        <v>44380</v>
      </c>
      <c r="G40" s="15" t="s">
        <v>32</v>
      </c>
    </row>
    <row r="41" spans="1:7" x14ac:dyDescent="0.35">
      <c r="A41" s="15">
        <v>5</v>
      </c>
      <c r="B41" s="15" t="s">
        <v>26</v>
      </c>
      <c r="C41" s="15" t="s">
        <v>16</v>
      </c>
      <c r="D41" s="15">
        <v>57</v>
      </c>
      <c r="E41" s="15" t="s">
        <v>17</v>
      </c>
      <c r="F41" s="16">
        <v>44352</v>
      </c>
      <c r="G41" s="15" t="s">
        <v>27</v>
      </c>
    </row>
    <row r="42" spans="1:7" x14ac:dyDescent="0.35">
      <c r="A42" s="15">
        <v>1</v>
      </c>
      <c r="B42" s="15" t="s">
        <v>15</v>
      </c>
      <c r="C42" s="15" t="s">
        <v>16</v>
      </c>
      <c r="D42" s="15">
        <v>45</v>
      </c>
      <c r="E42" s="15" t="s">
        <v>17</v>
      </c>
      <c r="F42" s="16">
        <v>44348</v>
      </c>
      <c r="G42" s="15" t="s">
        <v>18</v>
      </c>
    </row>
    <row r="43" spans="1:7" x14ac:dyDescent="0.35">
      <c r="A43" s="15">
        <v>12</v>
      </c>
      <c r="B43" s="15" t="s">
        <v>36</v>
      </c>
      <c r="C43" s="15" t="s">
        <v>25</v>
      </c>
      <c r="D43" s="15">
        <v>90</v>
      </c>
      <c r="E43" s="15" t="s">
        <v>31</v>
      </c>
      <c r="F43" s="16">
        <v>44382</v>
      </c>
      <c r="G43" s="15" t="s">
        <v>23</v>
      </c>
    </row>
    <row r="44" spans="1:7" x14ac:dyDescent="0.35">
      <c r="A44" s="15">
        <v>4</v>
      </c>
      <c r="B44" s="15" t="s">
        <v>24</v>
      </c>
      <c r="C44" s="15" t="s">
        <v>25</v>
      </c>
      <c r="D44" s="15">
        <v>85</v>
      </c>
      <c r="E44" s="15" t="s">
        <v>20</v>
      </c>
      <c r="F44" s="16">
        <v>44351</v>
      </c>
      <c r="G44" s="15" t="s">
        <v>18</v>
      </c>
    </row>
    <row r="45" spans="1:7" x14ac:dyDescent="0.35">
      <c r="A45" s="15">
        <v>8</v>
      </c>
      <c r="B45" s="15" t="s">
        <v>30</v>
      </c>
      <c r="C45" s="15" t="s">
        <v>25</v>
      </c>
      <c r="D45" s="15">
        <v>66</v>
      </c>
      <c r="E45" s="15" t="s">
        <v>31</v>
      </c>
      <c r="F45" s="16">
        <v>44378</v>
      </c>
      <c r="G45" s="15" t="s">
        <v>32</v>
      </c>
    </row>
    <row r="46" spans="1:7" x14ac:dyDescent="0.35">
      <c r="A46" s="15">
        <v>9</v>
      </c>
      <c r="B46" s="15" t="s">
        <v>33</v>
      </c>
      <c r="C46" s="15" t="s">
        <v>25</v>
      </c>
      <c r="D46" s="15">
        <v>60</v>
      </c>
      <c r="E46" s="15" t="s">
        <v>20</v>
      </c>
      <c r="F46" s="16">
        <v>44379</v>
      </c>
      <c r="G46" s="15" t="s">
        <v>18</v>
      </c>
    </row>
    <row r="47" spans="1:7" x14ac:dyDescent="0.35">
      <c r="A47" s="15">
        <v>7</v>
      </c>
      <c r="B47" s="15" t="s">
        <v>29</v>
      </c>
      <c r="C47" s="15" t="s">
        <v>25</v>
      </c>
      <c r="D47" s="15">
        <v>58</v>
      </c>
      <c r="E47" s="15" t="s">
        <v>20</v>
      </c>
      <c r="F47" s="16">
        <v>44354</v>
      </c>
      <c r="G47" s="15" t="s">
        <v>18</v>
      </c>
    </row>
    <row r="48" spans="1:7" x14ac:dyDescent="0.35">
      <c r="A48" s="15">
        <v>6</v>
      </c>
      <c r="B48" s="15" t="s">
        <v>28</v>
      </c>
      <c r="C48" s="15" t="s">
        <v>25</v>
      </c>
      <c r="D48" s="15">
        <v>48</v>
      </c>
      <c r="E48" s="15" t="s">
        <v>17</v>
      </c>
      <c r="F48" s="16">
        <v>44353</v>
      </c>
      <c r="G48" s="15" t="s">
        <v>21</v>
      </c>
    </row>
  </sheetData>
  <sortState xmlns:xlrd2="http://schemas.microsoft.com/office/spreadsheetml/2017/richdata2" ref="A32:G49">
    <sortCondition ref="C32:C49"/>
    <sortCondition descending="1" ref="D32:D49"/>
    <sortCondition ref="E32:E49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DC5B-9222-4652-994B-CA50359397F5}">
  <dimension ref="C4:D17"/>
  <sheetViews>
    <sheetView workbookViewId="0">
      <selection activeCell="C13" sqref="C13"/>
    </sheetView>
  </sheetViews>
  <sheetFormatPr defaultRowHeight="14.5" x14ac:dyDescent="0.35"/>
  <cols>
    <col min="3" max="3" width="14.54296875" customWidth="1"/>
    <col min="4" max="4" width="11" customWidth="1"/>
  </cols>
  <sheetData>
    <row r="4" spans="3:4" x14ac:dyDescent="0.35">
      <c r="C4" s="91" t="s">
        <v>78</v>
      </c>
      <c r="D4" s="91"/>
    </row>
    <row r="5" spans="3:4" x14ac:dyDescent="0.35">
      <c r="C5" s="20" t="s">
        <v>118</v>
      </c>
      <c r="D5" s="20">
        <v>77</v>
      </c>
    </row>
    <row r="6" spans="3:4" x14ac:dyDescent="0.35">
      <c r="C6" s="20" t="s">
        <v>119</v>
      </c>
      <c r="D6" s="20">
        <v>79</v>
      </c>
    </row>
    <row r="7" spans="3:4" x14ac:dyDescent="0.35">
      <c r="C7" s="20" t="s">
        <v>120</v>
      </c>
      <c r="D7" s="20">
        <v>78</v>
      </c>
    </row>
    <row r="8" spans="3:4" x14ac:dyDescent="0.35">
      <c r="C8" s="20" t="s">
        <v>121</v>
      </c>
      <c r="D8" s="20">
        <v>65</v>
      </c>
    </row>
    <row r="9" spans="3:4" x14ac:dyDescent="0.35">
      <c r="C9" s="20" t="s">
        <v>122</v>
      </c>
      <c r="D9" s="20">
        <v>36</v>
      </c>
    </row>
    <row r="10" spans="3:4" x14ac:dyDescent="0.35">
      <c r="C10" s="20" t="s">
        <v>123</v>
      </c>
      <c r="D10" s="20">
        <v>98</v>
      </c>
    </row>
    <row r="11" spans="3:4" x14ac:dyDescent="0.35">
      <c r="C11" s="20" t="s">
        <v>124</v>
      </c>
      <c r="D11" s="20">
        <v>84</v>
      </c>
    </row>
    <row r="12" spans="3:4" x14ac:dyDescent="0.35">
      <c r="C12" s="20" t="s">
        <v>125</v>
      </c>
      <c r="D12" s="20">
        <v>77</v>
      </c>
    </row>
    <row r="13" spans="3:4" x14ac:dyDescent="0.35">
      <c r="C13" s="20"/>
      <c r="D13" s="20"/>
    </row>
    <row r="14" spans="3:4" x14ac:dyDescent="0.35">
      <c r="C14" s="20" t="s">
        <v>126</v>
      </c>
      <c r="D14" s="20">
        <f>AVERAGE(D5:D12)</f>
        <v>74.25</v>
      </c>
    </row>
    <row r="15" spans="3:4" x14ac:dyDescent="0.35">
      <c r="C15" s="20" t="s">
        <v>127</v>
      </c>
      <c r="D15" s="20">
        <f>MEDIAN(D5:D12)</f>
        <v>77.5</v>
      </c>
    </row>
    <row r="16" spans="3:4" x14ac:dyDescent="0.35">
      <c r="C16" s="20" t="s">
        <v>128</v>
      </c>
      <c r="D16" s="20">
        <f>MODE(D5:D12)</f>
        <v>77</v>
      </c>
    </row>
    <row r="17" spans="3:4" ht="29" x14ac:dyDescent="0.35">
      <c r="C17" s="90" t="s">
        <v>129</v>
      </c>
      <c r="D17">
        <f>STDEVA(D5:D12)</f>
        <v>17.966238178475599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02BF-CAAE-4B94-A9DE-A50CF9381CCE}">
  <dimension ref="A1:E9"/>
  <sheetViews>
    <sheetView workbookViewId="0">
      <selection activeCell="E5" sqref="E5"/>
    </sheetView>
  </sheetViews>
  <sheetFormatPr defaultRowHeight="14.5" x14ac:dyDescent="0.35"/>
  <cols>
    <col min="1" max="1" width="14.90625" customWidth="1"/>
    <col min="2" max="2" width="35.6328125" customWidth="1"/>
    <col min="3" max="3" width="13.1796875" customWidth="1"/>
    <col min="4" max="4" width="23.453125" bestFit="1" customWidth="1"/>
    <col min="5" max="5" width="17.36328125" customWidth="1"/>
  </cols>
  <sheetData>
    <row r="1" spans="1:5" ht="24.5" x14ac:dyDescent="0.45">
      <c r="A1" s="92" t="s">
        <v>56</v>
      </c>
      <c r="B1" s="92"/>
    </row>
    <row r="2" spans="1:5" hidden="1" x14ac:dyDescent="0.35"/>
    <row r="3" spans="1:5" ht="37.5" x14ac:dyDescent="0.9">
      <c r="B3" s="23" t="s">
        <v>43</v>
      </c>
      <c r="C3" s="2"/>
    </row>
    <row r="4" spans="1:5" ht="34" x14ac:dyDescent="0.8">
      <c r="B4" s="21" t="s">
        <v>44</v>
      </c>
      <c r="C4" s="21" t="s">
        <v>45</v>
      </c>
      <c r="D4" s="21" t="s">
        <v>46</v>
      </c>
      <c r="E4" s="21" t="s">
        <v>47</v>
      </c>
    </row>
    <row r="5" spans="1:5" ht="31" x14ac:dyDescent="0.7">
      <c r="B5" s="22" t="s">
        <v>48</v>
      </c>
      <c r="C5" s="22">
        <v>22</v>
      </c>
      <c r="D5" s="22">
        <v>9134257698</v>
      </c>
      <c r="E5" s="22" t="s">
        <v>53</v>
      </c>
    </row>
    <row r="6" spans="1:5" ht="31" x14ac:dyDescent="0.7">
      <c r="B6" s="22" t="s">
        <v>49</v>
      </c>
      <c r="C6" s="22">
        <v>25</v>
      </c>
      <c r="D6" s="22">
        <v>9765423654</v>
      </c>
      <c r="E6" s="22" t="s">
        <v>54</v>
      </c>
    </row>
    <row r="7" spans="1:5" ht="31" x14ac:dyDescent="0.7">
      <c r="B7" s="22" t="s">
        <v>50</v>
      </c>
      <c r="C7" s="22">
        <v>20</v>
      </c>
      <c r="D7" s="22">
        <v>7654964365</v>
      </c>
      <c r="E7" s="22" t="s">
        <v>55</v>
      </c>
    </row>
    <row r="8" spans="1:5" ht="31" x14ac:dyDescent="0.7">
      <c r="B8" s="22" t="s">
        <v>51</v>
      </c>
      <c r="C8" s="22">
        <v>21</v>
      </c>
      <c r="D8" s="22">
        <v>3743976456</v>
      </c>
      <c r="E8" s="22" t="s">
        <v>54</v>
      </c>
    </row>
    <row r="9" spans="1:5" ht="31" x14ac:dyDescent="0.7">
      <c r="B9" s="22" t="s">
        <v>52</v>
      </c>
      <c r="C9" s="22">
        <v>30</v>
      </c>
      <c r="D9" s="22">
        <v>9632777854</v>
      </c>
      <c r="E9" s="22" t="s">
        <v>53</v>
      </c>
    </row>
  </sheetData>
  <mergeCells count="1">
    <mergeCell ref="A1:B1"/>
  </mergeCells>
  <dataValidations xWindow="663" yWindow="593" count="3">
    <dataValidation type="whole" allowBlank="1" showInputMessage="1" showErrorMessage="1" error="Invalid Data" prompt="Please enter number between 0 to 100" sqref="C6:C9 C5" xr:uid="{8A4BC47B-2367-49FB-B5F4-ADBADE9B4B50}">
      <formula1>0</formula1>
      <formula2>100</formula2>
    </dataValidation>
    <dataValidation type="textLength" operator="equal" allowBlank="1" showInputMessage="1" showErrorMessage="1" error="Invalid Data " prompt="please enter 10 digit mobile number" sqref="D6:D9 D5" xr:uid="{E5F0007C-E4D4-4C89-9D04-CEBA4CE36298}">
      <formula1>10</formula1>
    </dataValidation>
    <dataValidation type="list" allowBlank="1" showInputMessage="1" showErrorMessage="1" sqref="E6:E9 E5" xr:uid="{0E1C9D6F-600D-4790-A563-5B80BD1AEC43}">
      <formula1>"B.COM,B.SC,BBA,BA"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4A86-49EB-4DDD-B9C1-9ED731740113}">
  <dimension ref="A1:R13"/>
  <sheetViews>
    <sheetView workbookViewId="0">
      <selection activeCell="G2" sqref="G2"/>
    </sheetView>
  </sheetViews>
  <sheetFormatPr defaultRowHeight="14.5" x14ac:dyDescent="0.35"/>
  <cols>
    <col min="2" max="2" width="16.54296875" customWidth="1"/>
    <col min="3" max="3" width="10.1796875" customWidth="1"/>
    <col min="6" max="6" width="6.81640625" customWidth="1"/>
  </cols>
  <sheetData>
    <row r="1" spans="1:18" ht="30.5" x14ac:dyDescent="0.85">
      <c r="A1" s="26" t="s">
        <v>57</v>
      </c>
      <c r="B1" s="26"/>
      <c r="C1" s="24"/>
      <c r="G1" s="25" t="s">
        <v>63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27" x14ac:dyDescent="0.5">
      <c r="A2" s="27" t="s">
        <v>58</v>
      </c>
      <c r="B2" s="27"/>
    </row>
    <row r="3" spans="1:18" ht="17" x14ac:dyDescent="0.5">
      <c r="A3" s="28" t="s">
        <v>8</v>
      </c>
      <c r="B3" s="28" t="s">
        <v>9</v>
      </c>
      <c r="C3" s="28" t="s">
        <v>60</v>
      </c>
      <c r="D3" s="28" t="s">
        <v>61</v>
      </c>
      <c r="E3" s="28" t="s">
        <v>59</v>
      </c>
      <c r="F3" s="28" t="s">
        <v>62</v>
      </c>
    </row>
    <row r="4" spans="1:18" x14ac:dyDescent="0.35">
      <c r="A4" s="29">
        <v>1</v>
      </c>
      <c r="B4" s="29" t="s">
        <v>15</v>
      </c>
      <c r="C4" s="29">
        <f ca="1">RANDBETWEEN(50,100)</f>
        <v>96</v>
      </c>
      <c r="D4" s="29">
        <f ca="1">RANDBETWEEN(30,70)</f>
        <v>31</v>
      </c>
      <c r="E4" s="29">
        <f ca="1">RANDBETWEEN(10,100)</f>
        <v>47</v>
      </c>
      <c r="F4" s="29">
        <f ca="1">SUM(C4:E4)</f>
        <v>174</v>
      </c>
    </row>
    <row r="5" spans="1:18" x14ac:dyDescent="0.35">
      <c r="A5" s="29">
        <v>2</v>
      </c>
      <c r="B5" s="29" t="s">
        <v>19</v>
      </c>
      <c r="C5" s="29">
        <f t="shared" ref="C5:C13" ca="1" si="0">RANDBETWEEN(50,100)</f>
        <v>64</v>
      </c>
      <c r="D5" s="29">
        <f t="shared" ref="D5:D13" ca="1" si="1">RANDBETWEEN(30,70)</f>
        <v>51</v>
      </c>
      <c r="E5" s="29">
        <f t="shared" ref="E5:E13" ca="1" si="2">RANDBETWEEN(10,100)</f>
        <v>17</v>
      </c>
      <c r="F5" s="29">
        <f t="shared" ref="F5:F13" ca="1" si="3">SUM(C5:E5)</f>
        <v>132</v>
      </c>
    </row>
    <row r="6" spans="1:18" x14ac:dyDescent="0.35">
      <c r="A6" s="29">
        <v>3</v>
      </c>
      <c r="B6" s="29" t="s">
        <v>22</v>
      </c>
      <c r="C6" s="29">
        <f t="shared" ca="1" si="0"/>
        <v>80</v>
      </c>
      <c r="D6" s="29">
        <f t="shared" ca="1" si="1"/>
        <v>36</v>
      </c>
      <c r="E6" s="29">
        <f t="shared" ca="1" si="2"/>
        <v>91</v>
      </c>
      <c r="F6" s="29">
        <f t="shared" ca="1" si="3"/>
        <v>207</v>
      </c>
    </row>
    <row r="7" spans="1:18" x14ac:dyDescent="0.35">
      <c r="A7" s="29">
        <v>4</v>
      </c>
      <c r="B7" s="29" t="s">
        <v>24</v>
      </c>
      <c r="C7" s="29">
        <f t="shared" ca="1" si="0"/>
        <v>71</v>
      </c>
      <c r="D7" s="29">
        <f t="shared" ca="1" si="1"/>
        <v>63</v>
      </c>
      <c r="E7" s="29">
        <f t="shared" ca="1" si="2"/>
        <v>60</v>
      </c>
      <c r="F7" s="29">
        <f t="shared" ca="1" si="3"/>
        <v>194</v>
      </c>
    </row>
    <row r="8" spans="1:18" x14ac:dyDescent="0.35">
      <c r="A8" s="29">
        <v>5</v>
      </c>
      <c r="B8" s="29" t="s">
        <v>26</v>
      </c>
      <c r="C8" s="29">
        <f t="shared" ca="1" si="0"/>
        <v>57</v>
      </c>
      <c r="D8" s="29">
        <f t="shared" ca="1" si="1"/>
        <v>46</v>
      </c>
      <c r="E8" s="29">
        <f t="shared" ca="1" si="2"/>
        <v>14</v>
      </c>
      <c r="F8" s="29">
        <f t="shared" ca="1" si="3"/>
        <v>117</v>
      </c>
    </row>
    <row r="9" spans="1:18" x14ac:dyDescent="0.35">
      <c r="A9" s="29">
        <v>6</v>
      </c>
      <c r="B9" s="29" t="s">
        <v>28</v>
      </c>
      <c r="C9" s="29">
        <f t="shared" ca="1" si="0"/>
        <v>74</v>
      </c>
      <c r="D9" s="29">
        <f t="shared" ca="1" si="1"/>
        <v>33</v>
      </c>
      <c r="E9" s="29">
        <f t="shared" ca="1" si="2"/>
        <v>44</v>
      </c>
      <c r="F9" s="29">
        <f t="shared" ca="1" si="3"/>
        <v>151</v>
      </c>
    </row>
    <row r="10" spans="1:18" x14ac:dyDescent="0.35">
      <c r="A10" s="29">
        <v>7</v>
      </c>
      <c r="B10" s="29" t="s">
        <v>29</v>
      </c>
      <c r="C10" s="29">
        <f t="shared" ca="1" si="0"/>
        <v>78</v>
      </c>
      <c r="D10" s="29">
        <f t="shared" ca="1" si="1"/>
        <v>49</v>
      </c>
      <c r="E10" s="29">
        <f t="shared" ca="1" si="2"/>
        <v>44</v>
      </c>
      <c r="F10" s="29">
        <f t="shared" ca="1" si="3"/>
        <v>171</v>
      </c>
    </row>
    <row r="11" spans="1:18" x14ac:dyDescent="0.35">
      <c r="A11" s="29">
        <v>8</v>
      </c>
      <c r="B11" s="29" t="s">
        <v>30</v>
      </c>
      <c r="C11" s="29">
        <f t="shared" ca="1" si="0"/>
        <v>61</v>
      </c>
      <c r="D11" s="29">
        <f t="shared" ca="1" si="1"/>
        <v>30</v>
      </c>
      <c r="E11" s="29">
        <f t="shared" ca="1" si="2"/>
        <v>58</v>
      </c>
      <c r="F11" s="29">
        <f t="shared" ca="1" si="3"/>
        <v>149</v>
      </c>
    </row>
    <row r="12" spans="1:18" x14ac:dyDescent="0.35">
      <c r="A12" s="29">
        <v>9</v>
      </c>
      <c r="B12" s="29" t="s">
        <v>33</v>
      </c>
      <c r="C12" s="29">
        <f t="shared" ca="1" si="0"/>
        <v>82</v>
      </c>
      <c r="D12" s="29">
        <f t="shared" ca="1" si="1"/>
        <v>38</v>
      </c>
      <c r="E12" s="29">
        <f t="shared" ca="1" si="2"/>
        <v>73</v>
      </c>
      <c r="F12" s="29">
        <f t="shared" ca="1" si="3"/>
        <v>193</v>
      </c>
    </row>
    <row r="13" spans="1:18" x14ac:dyDescent="0.35">
      <c r="A13" s="29">
        <v>10</v>
      </c>
      <c r="B13" s="29" t="s">
        <v>34</v>
      </c>
      <c r="C13" s="29">
        <f t="shared" ca="1" si="0"/>
        <v>62</v>
      </c>
      <c r="D13" s="29">
        <f t="shared" ca="1" si="1"/>
        <v>55</v>
      </c>
      <c r="E13" s="29">
        <f t="shared" ca="1" si="2"/>
        <v>71</v>
      </c>
      <c r="F13" s="29">
        <f t="shared" ca="1" si="3"/>
        <v>188</v>
      </c>
    </row>
  </sheetData>
  <conditionalFormatting sqref="B4:B13">
    <cfRule type="containsText" dxfId="10" priority="12" operator="containsText" text="Bhavani">
      <formula>NOT(ISERROR(SEARCH("Bhavani",B4)))</formula>
    </cfRule>
  </conditionalFormatting>
  <conditionalFormatting sqref="C4:C13">
    <cfRule type="cellIs" dxfId="9" priority="5" operator="greaterThan">
      <formula>78.5</formula>
    </cfRule>
    <cfRule type="cellIs" dxfId="8" priority="11" operator="greaterThan">
      <formula>80</formula>
    </cfRule>
  </conditionalFormatting>
  <conditionalFormatting sqref="D4:D13">
    <cfRule type="cellIs" dxfId="7" priority="10" operator="lessThan">
      <formula>50</formula>
    </cfRule>
  </conditionalFormatting>
  <conditionalFormatting sqref="E4:E13">
    <cfRule type="cellIs" dxfId="6" priority="8" operator="between">
      <formula>50</formula>
      <formula>70</formula>
    </cfRule>
    <cfRule type="cellIs" dxfId="5" priority="9" operator="between">
      <formula>91</formula>
      <formula>100</formula>
    </cfRule>
  </conditionalFormatting>
  <conditionalFormatting sqref="F4:F13">
    <cfRule type="top10" dxfId="4" priority="4" rank="5"/>
    <cfRule type="top10" dxfId="3" priority="6" rank="5"/>
    <cfRule type="top10" dxfId="2" priority="7" rank="5"/>
  </conditionalFormatting>
  <conditionalFormatting sqref="B3:B13">
    <cfRule type="duplicateValues" dxfId="1" priority="3"/>
  </conditionalFormatting>
  <conditionalFormatting sqref="C3:C13">
    <cfRule type="top10" dxfId="0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2215-D3F2-4BA0-8C97-88BE52E84DF2}">
  <dimension ref="A1:I12"/>
  <sheetViews>
    <sheetView zoomScale="84" zoomScaleNormal="84" workbookViewId="0">
      <selection activeCell="F3" sqref="F3"/>
    </sheetView>
  </sheetViews>
  <sheetFormatPr defaultRowHeight="14.5" x14ac:dyDescent="0.35"/>
  <cols>
    <col min="2" max="2" width="18.453125" customWidth="1"/>
    <col min="3" max="3" width="11.81640625" customWidth="1"/>
    <col min="4" max="4" width="12.7265625" customWidth="1"/>
    <col min="5" max="5" width="10.6328125" customWidth="1"/>
    <col min="6" max="6" width="11.81640625" customWidth="1"/>
    <col min="7" max="7" width="16.6328125" customWidth="1"/>
    <col min="8" max="8" width="11.54296875" customWidth="1"/>
    <col min="9" max="9" width="13.81640625" customWidth="1"/>
  </cols>
  <sheetData>
    <row r="1" spans="1:9" ht="26" thickBot="1" x14ac:dyDescent="0.65">
      <c r="A1" s="30" t="s">
        <v>72</v>
      </c>
      <c r="B1" s="30"/>
      <c r="C1" s="30"/>
      <c r="D1" s="31"/>
      <c r="E1" s="31"/>
      <c r="F1" s="30" t="s">
        <v>70</v>
      </c>
      <c r="G1" s="31"/>
      <c r="H1" s="30" t="s">
        <v>71</v>
      </c>
      <c r="I1" s="31"/>
    </row>
    <row r="2" spans="1:9" ht="24" thickBot="1" x14ac:dyDescent="0.6">
      <c r="A2" s="32" t="s">
        <v>42</v>
      </c>
      <c r="B2" s="33" t="s">
        <v>64</v>
      </c>
      <c r="C2" s="33" t="s">
        <v>65</v>
      </c>
      <c r="D2" s="33" t="s">
        <v>66</v>
      </c>
      <c r="E2" s="33" t="s">
        <v>67</v>
      </c>
      <c r="F2" s="33" t="s">
        <v>68</v>
      </c>
      <c r="G2" s="33" t="s">
        <v>69</v>
      </c>
      <c r="H2" s="33" t="s">
        <v>68</v>
      </c>
      <c r="I2" s="34" t="s">
        <v>69</v>
      </c>
    </row>
    <row r="3" spans="1:9" ht="24.5" thickTop="1" thickBot="1" x14ac:dyDescent="0.6">
      <c r="A3" s="35">
        <v>1</v>
      </c>
      <c r="B3" s="36" t="s">
        <v>33</v>
      </c>
      <c r="C3" s="36">
        <v>87</v>
      </c>
      <c r="D3" s="36">
        <v>36</v>
      </c>
      <c r="E3" s="36">
        <v>56</v>
      </c>
      <c r="F3" s="36">
        <f>C3+D3+E3</f>
        <v>179</v>
      </c>
      <c r="G3" s="36">
        <f>F3/3</f>
        <v>59.666666666666664</v>
      </c>
      <c r="H3" s="36">
        <f>SUM(C3:E3)</f>
        <v>179</v>
      </c>
      <c r="I3" s="37">
        <f>AVERAGE(C3:E3)</f>
        <v>59.666666666666664</v>
      </c>
    </row>
    <row r="4" spans="1:9" ht="24.5" thickTop="1" thickBot="1" x14ac:dyDescent="0.6">
      <c r="A4" s="35">
        <v>2</v>
      </c>
      <c r="B4" s="36" t="s">
        <v>34</v>
      </c>
      <c r="C4" s="38">
        <v>65</v>
      </c>
      <c r="D4" s="36">
        <v>47</v>
      </c>
      <c r="E4" s="36">
        <v>78</v>
      </c>
      <c r="F4" s="36">
        <f t="shared" ref="F4:F12" si="0">C4+D4+E4</f>
        <v>190</v>
      </c>
      <c r="G4" s="36">
        <f t="shared" ref="G4:G12" si="1">F4/3</f>
        <v>63.333333333333336</v>
      </c>
      <c r="H4" s="36">
        <f t="shared" ref="H4:H12" si="2">SUM(C4:E4)</f>
        <v>190</v>
      </c>
      <c r="I4" s="37">
        <f t="shared" ref="I4:I12" si="3">AVERAGE(C4:E4)</f>
        <v>63.333333333333336</v>
      </c>
    </row>
    <row r="5" spans="1:9" ht="24.5" thickTop="1" thickBot="1" x14ac:dyDescent="0.6">
      <c r="A5" s="35">
        <v>3</v>
      </c>
      <c r="B5" s="36" t="s">
        <v>35</v>
      </c>
      <c r="C5" s="36">
        <v>45</v>
      </c>
      <c r="D5" s="36">
        <v>58</v>
      </c>
      <c r="E5" s="36">
        <v>42</v>
      </c>
      <c r="F5" s="36">
        <f t="shared" si="0"/>
        <v>145</v>
      </c>
      <c r="G5" s="36">
        <f t="shared" si="1"/>
        <v>48.333333333333336</v>
      </c>
      <c r="H5" s="36">
        <f t="shared" si="2"/>
        <v>145</v>
      </c>
      <c r="I5" s="37">
        <f t="shared" si="3"/>
        <v>48.333333333333336</v>
      </c>
    </row>
    <row r="6" spans="1:9" ht="24.5" thickTop="1" thickBot="1" x14ac:dyDescent="0.6">
      <c r="A6" s="35">
        <v>4</v>
      </c>
      <c r="B6" s="36" t="s">
        <v>36</v>
      </c>
      <c r="C6" s="36">
        <v>36</v>
      </c>
      <c r="D6" s="36">
        <v>69</v>
      </c>
      <c r="E6" s="36">
        <v>56</v>
      </c>
      <c r="F6" s="36">
        <f t="shared" si="0"/>
        <v>161</v>
      </c>
      <c r="G6" s="36">
        <f t="shared" si="1"/>
        <v>53.666666666666664</v>
      </c>
      <c r="H6" s="36">
        <f t="shared" si="2"/>
        <v>161</v>
      </c>
      <c r="I6" s="37">
        <f t="shared" si="3"/>
        <v>53.666666666666664</v>
      </c>
    </row>
    <row r="7" spans="1:9" ht="24.5" thickTop="1" thickBot="1" x14ac:dyDescent="0.6">
      <c r="A7" s="35">
        <v>5</v>
      </c>
      <c r="B7" s="36" t="s">
        <v>37</v>
      </c>
      <c r="C7" s="36">
        <v>47</v>
      </c>
      <c r="D7" s="36">
        <v>78</v>
      </c>
      <c r="E7" s="36">
        <v>35</v>
      </c>
      <c r="F7" s="36">
        <f t="shared" si="0"/>
        <v>160</v>
      </c>
      <c r="G7" s="36">
        <f t="shared" si="1"/>
        <v>53.333333333333336</v>
      </c>
      <c r="H7" s="36">
        <f t="shared" si="2"/>
        <v>160</v>
      </c>
      <c r="I7" s="37">
        <f t="shared" si="3"/>
        <v>53.333333333333336</v>
      </c>
    </row>
    <row r="8" spans="1:9" ht="24.5" thickTop="1" thickBot="1" x14ac:dyDescent="0.6">
      <c r="A8" s="35">
        <v>6</v>
      </c>
      <c r="B8" s="36" t="s">
        <v>38</v>
      </c>
      <c r="C8" s="36">
        <v>68</v>
      </c>
      <c r="D8" s="36">
        <v>57</v>
      </c>
      <c r="E8" s="36">
        <v>56</v>
      </c>
      <c r="F8" s="36">
        <f t="shared" si="0"/>
        <v>181</v>
      </c>
      <c r="G8" s="36">
        <f t="shared" si="1"/>
        <v>60.333333333333336</v>
      </c>
      <c r="H8" s="36">
        <f t="shared" si="2"/>
        <v>181</v>
      </c>
      <c r="I8" s="37">
        <f t="shared" si="3"/>
        <v>60.333333333333336</v>
      </c>
    </row>
    <row r="9" spans="1:9" ht="24.5" thickTop="1" thickBot="1" x14ac:dyDescent="0.6">
      <c r="A9" s="35">
        <v>7</v>
      </c>
      <c r="B9" s="36" t="s">
        <v>39</v>
      </c>
      <c r="C9" s="36">
        <v>37</v>
      </c>
      <c r="D9" s="36">
        <v>75</v>
      </c>
      <c r="E9" s="36">
        <v>76</v>
      </c>
      <c r="F9" s="36">
        <f t="shared" si="0"/>
        <v>188</v>
      </c>
      <c r="G9" s="36">
        <f t="shared" si="1"/>
        <v>62.666666666666664</v>
      </c>
      <c r="H9" s="36">
        <f t="shared" si="2"/>
        <v>188</v>
      </c>
      <c r="I9" s="37">
        <f t="shared" si="3"/>
        <v>62.666666666666664</v>
      </c>
    </row>
    <row r="10" spans="1:9" ht="24.5" thickTop="1" thickBot="1" x14ac:dyDescent="0.6">
      <c r="A10" s="35">
        <v>8</v>
      </c>
      <c r="B10" s="36" t="s">
        <v>40</v>
      </c>
      <c r="C10" s="36">
        <v>58</v>
      </c>
      <c r="D10" s="36">
        <v>54</v>
      </c>
      <c r="E10" s="36">
        <v>43</v>
      </c>
      <c r="F10" s="36">
        <f t="shared" si="0"/>
        <v>155</v>
      </c>
      <c r="G10" s="36">
        <f t="shared" si="1"/>
        <v>51.666666666666664</v>
      </c>
      <c r="H10" s="36">
        <f t="shared" si="2"/>
        <v>155</v>
      </c>
      <c r="I10" s="37">
        <f t="shared" si="3"/>
        <v>51.666666666666664</v>
      </c>
    </row>
    <row r="11" spans="1:9" ht="24.5" thickTop="1" thickBot="1" x14ac:dyDescent="0.6">
      <c r="A11" s="35">
        <v>9</v>
      </c>
      <c r="B11" s="36" t="s">
        <v>41</v>
      </c>
      <c r="C11" s="36">
        <v>97</v>
      </c>
      <c r="D11" s="36">
        <v>34</v>
      </c>
      <c r="E11" s="36">
        <v>24</v>
      </c>
      <c r="F11" s="36">
        <f t="shared" si="0"/>
        <v>155</v>
      </c>
      <c r="G11" s="36">
        <f t="shared" si="1"/>
        <v>51.666666666666664</v>
      </c>
      <c r="H11" s="36">
        <f t="shared" si="2"/>
        <v>155</v>
      </c>
      <c r="I11" s="37">
        <f t="shared" si="3"/>
        <v>51.666666666666664</v>
      </c>
    </row>
    <row r="12" spans="1:9" ht="24.5" thickTop="1" thickBot="1" x14ac:dyDescent="0.6">
      <c r="A12" s="39">
        <v>10</v>
      </c>
      <c r="B12" s="40" t="s">
        <v>30</v>
      </c>
      <c r="C12" s="40">
        <v>46</v>
      </c>
      <c r="D12" s="40">
        <v>56</v>
      </c>
      <c r="E12" s="40">
        <v>56</v>
      </c>
      <c r="F12" s="40">
        <f t="shared" si="0"/>
        <v>158</v>
      </c>
      <c r="G12" s="40">
        <f t="shared" si="1"/>
        <v>52.666666666666664</v>
      </c>
      <c r="H12" s="40">
        <f t="shared" si="2"/>
        <v>158</v>
      </c>
      <c r="I12" s="41">
        <f t="shared" si="3"/>
        <v>52.666666666666664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7B30-2FBC-436D-A067-FA7FFC293EC0}">
  <dimension ref="A1:G23"/>
  <sheetViews>
    <sheetView topLeftCell="A7" workbookViewId="0">
      <selection activeCell="C22" sqref="C22"/>
    </sheetView>
  </sheetViews>
  <sheetFormatPr defaultRowHeight="14.5" x14ac:dyDescent="0.35"/>
  <cols>
    <col min="2" max="2" width="26.90625" customWidth="1"/>
    <col min="3" max="3" width="12.54296875" customWidth="1"/>
    <col min="4" max="4" width="12.6328125" customWidth="1"/>
    <col min="5" max="5" width="12.81640625" customWidth="1"/>
    <col min="6" max="6" width="10.54296875" customWidth="1"/>
    <col min="7" max="8" width="14.81640625" customWidth="1"/>
  </cols>
  <sheetData>
    <row r="1" spans="1:7" ht="30.5" x14ac:dyDescent="0.85">
      <c r="A1" s="24" t="s">
        <v>73</v>
      </c>
      <c r="B1" s="26"/>
      <c r="C1" s="26"/>
    </row>
    <row r="2" spans="1:7" ht="15.5" x14ac:dyDescent="0.35">
      <c r="A2" s="42"/>
      <c r="B2" s="50" t="s">
        <v>74</v>
      </c>
    </row>
    <row r="3" spans="1:7" ht="15.5" x14ac:dyDescent="0.35">
      <c r="A3" s="42"/>
      <c r="B3" s="50" t="s">
        <v>69</v>
      </c>
    </row>
    <row r="4" spans="1:7" ht="15.5" x14ac:dyDescent="0.35">
      <c r="A4" s="42"/>
      <c r="B4" s="50" t="s">
        <v>75</v>
      </c>
    </row>
    <row r="5" spans="1:7" ht="15.5" x14ac:dyDescent="0.35">
      <c r="A5" s="42"/>
      <c r="B5" s="50" t="s">
        <v>76</v>
      </c>
    </row>
    <row r="6" spans="1:7" ht="15.5" x14ac:dyDescent="0.35">
      <c r="A6" s="42"/>
      <c r="B6" s="50" t="s">
        <v>77</v>
      </c>
    </row>
    <row r="7" spans="1:7" x14ac:dyDescent="0.35">
      <c r="B7" s="50"/>
    </row>
    <row r="8" spans="1:7" ht="23" x14ac:dyDescent="0.55000000000000004">
      <c r="A8" s="95" t="s">
        <v>78</v>
      </c>
      <c r="B8" s="96"/>
      <c r="C8" s="96"/>
      <c r="D8" s="96"/>
      <c r="E8" s="96"/>
      <c r="F8" s="96"/>
      <c r="G8" s="96"/>
    </row>
    <row r="9" spans="1:7" ht="16.5" thickBot="1" x14ac:dyDescent="0.45">
      <c r="A9" s="93" t="s">
        <v>42</v>
      </c>
      <c r="B9" s="94" t="s">
        <v>64</v>
      </c>
      <c r="C9" s="94" t="s">
        <v>65</v>
      </c>
      <c r="D9" s="94" t="s">
        <v>66</v>
      </c>
      <c r="E9" s="94" t="s">
        <v>67</v>
      </c>
      <c r="F9" s="94" t="s">
        <v>68</v>
      </c>
      <c r="G9" s="51" t="s">
        <v>69</v>
      </c>
    </row>
    <row r="10" spans="1:7" ht="17.5" thickBot="1" x14ac:dyDescent="0.55000000000000004">
      <c r="A10" s="57">
        <v>1</v>
      </c>
      <c r="B10" s="58" t="s">
        <v>33</v>
      </c>
      <c r="C10" s="58">
        <v>87</v>
      </c>
      <c r="D10" s="58">
        <v>36</v>
      </c>
      <c r="E10" s="58">
        <v>56</v>
      </c>
      <c r="F10" s="58">
        <f>SUM(C10:E10)</f>
        <v>179</v>
      </c>
      <c r="G10" s="59">
        <f>AVERAGE(C10:E10)</f>
        <v>59.666666666666664</v>
      </c>
    </row>
    <row r="11" spans="1:7" ht="18" thickTop="1" thickBot="1" x14ac:dyDescent="0.55000000000000004">
      <c r="A11" s="60">
        <v>2</v>
      </c>
      <c r="B11" s="61" t="s">
        <v>34</v>
      </c>
      <c r="C11" s="61">
        <v>65</v>
      </c>
      <c r="D11" s="61">
        <v>47</v>
      </c>
      <c r="E11" s="61">
        <v>78</v>
      </c>
      <c r="F11" s="61">
        <f t="shared" ref="F11:F19" si="0">SUM(C11:E11)</f>
        <v>190</v>
      </c>
      <c r="G11" s="62">
        <f t="shared" ref="G11:G19" si="1">AVERAGE(C11:E11)</f>
        <v>63.333333333333336</v>
      </c>
    </row>
    <row r="12" spans="1:7" ht="18" thickTop="1" thickBot="1" x14ac:dyDescent="0.55000000000000004">
      <c r="A12" s="60">
        <v>3</v>
      </c>
      <c r="B12" s="61" t="s">
        <v>35</v>
      </c>
      <c r="C12" s="61">
        <v>45</v>
      </c>
      <c r="D12" s="61">
        <v>58</v>
      </c>
      <c r="E12" s="61">
        <v>42</v>
      </c>
      <c r="F12" s="61">
        <f t="shared" si="0"/>
        <v>145</v>
      </c>
      <c r="G12" s="62">
        <f t="shared" si="1"/>
        <v>48.333333333333336</v>
      </c>
    </row>
    <row r="13" spans="1:7" ht="18" thickTop="1" thickBot="1" x14ac:dyDescent="0.55000000000000004">
      <c r="A13" s="60">
        <v>4</v>
      </c>
      <c r="B13" s="61" t="s">
        <v>36</v>
      </c>
      <c r="C13" s="61">
        <v>36</v>
      </c>
      <c r="D13" s="61">
        <v>69</v>
      </c>
      <c r="E13" s="61">
        <v>56</v>
      </c>
      <c r="F13" s="61">
        <f t="shared" si="0"/>
        <v>161</v>
      </c>
      <c r="G13" s="62">
        <f t="shared" si="1"/>
        <v>53.666666666666664</v>
      </c>
    </row>
    <row r="14" spans="1:7" ht="18" thickTop="1" thickBot="1" x14ac:dyDescent="0.55000000000000004">
      <c r="A14" s="60">
        <v>5</v>
      </c>
      <c r="B14" s="61" t="s">
        <v>37</v>
      </c>
      <c r="C14" s="61">
        <v>47</v>
      </c>
      <c r="D14" s="61">
        <v>78</v>
      </c>
      <c r="E14" s="61">
        <v>35</v>
      </c>
      <c r="F14" s="61">
        <f t="shared" si="0"/>
        <v>160</v>
      </c>
      <c r="G14" s="62">
        <f t="shared" si="1"/>
        <v>53.333333333333336</v>
      </c>
    </row>
    <row r="15" spans="1:7" ht="18" thickTop="1" thickBot="1" x14ac:dyDescent="0.55000000000000004">
      <c r="A15" s="60">
        <v>6</v>
      </c>
      <c r="B15" s="61" t="s">
        <v>38</v>
      </c>
      <c r="C15" s="61">
        <v>68</v>
      </c>
      <c r="D15" s="61">
        <v>57</v>
      </c>
      <c r="E15" s="61">
        <v>56</v>
      </c>
      <c r="F15" s="61">
        <f t="shared" si="0"/>
        <v>181</v>
      </c>
      <c r="G15" s="62">
        <f t="shared" si="1"/>
        <v>60.333333333333336</v>
      </c>
    </row>
    <row r="16" spans="1:7" ht="18" thickTop="1" thickBot="1" x14ac:dyDescent="0.55000000000000004">
      <c r="A16" s="60">
        <v>7</v>
      </c>
      <c r="B16" s="61" t="s">
        <v>39</v>
      </c>
      <c r="C16" s="61">
        <v>37</v>
      </c>
      <c r="D16" s="61">
        <v>75</v>
      </c>
      <c r="E16" s="61">
        <v>76</v>
      </c>
      <c r="F16" s="61">
        <f t="shared" si="0"/>
        <v>188</v>
      </c>
      <c r="G16" s="62">
        <f t="shared" si="1"/>
        <v>62.666666666666664</v>
      </c>
    </row>
    <row r="17" spans="1:7" ht="18" thickTop="1" thickBot="1" x14ac:dyDescent="0.55000000000000004">
      <c r="A17" s="60">
        <v>8</v>
      </c>
      <c r="B17" s="61" t="s">
        <v>40</v>
      </c>
      <c r="C17" s="61">
        <v>58</v>
      </c>
      <c r="D17" s="61">
        <v>54</v>
      </c>
      <c r="E17" s="61">
        <v>43</v>
      </c>
      <c r="F17" s="61">
        <f t="shared" si="0"/>
        <v>155</v>
      </c>
      <c r="G17" s="62">
        <f t="shared" si="1"/>
        <v>51.666666666666664</v>
      </c>
    </row>
    <row r="18" spans="1:7" ht="18" thickTop="1" thickBot="1" x14ac:dyDescent="0.55000000000000004">
      <c r="A18" s="63">
        <v>9</v>
      </c>
      <c r="B18" s="61" t="s">
        <v>41</v>
      </c>
      <c r="C18" s="61">
        <v>97</v>
      </c>
      <c r="D18" s="61">
        <v>34</v>
      </c>
      <c r="E18" s="61">
        <v>24</v>
      </c>
      <c r="F18" s="61">
        <f t="shared" si="0"/>
        <v>155</v>
      </c>
      <c r="G18" s="62">
        <f t="shared" si="1"/>
        <v>51.666666666666664</v>
      </c>
    </row>
    <row r="19" spans="1:7" ht="18" thickTop="1" thickBot="1" x14ac:dyDescent="0.55000000000000004">
      <c r="A19" s="64">
        <v>10</v>
      </c>
      <c r="B19" s="65" t="s">
        <v>30</v>
      </c>
      <c r="C19" s="66">
        <v>46</v>
      </c>
      <c r="D19" s="66">
        <v>56</v>
      </c>
      <c r="E19" s="66">
        <v>56</v>
      </c>
      <c r="F19" s="66">
        <f t="shared" si="0"/>
        <v>158</v>
      </c>
      <c r="G19" s="67">
        <f t="shared" si="1"/>
        <v>52.666666666666664</v>
      </c>
    </row>
    <row r="20" spans="1:7" ht="20" x14ac:dyDescent="0.4">
      <c r="B20" s="54" t="s">
        <v>79</v>
      </c>
      <c r="C20" s="55">
        <f>MAX(C10:C19)</f>
        <v>97</v>
      </c>
      <c r="D20" s="55">
        <f t="shared" ref="D20:E20" si="2">MAX(D10:D19)</f>
        <v>78</v>
      </c>
      <c r="E20" s="56">
        <f t="shared" si="2"/>
        <v>78</v>
      </c>
    </row>
    <row r="21" spans="1:7" ht="20" x14ac:dyDescent="0.4">
      <c r="B21" s="44" t="s">
        <v>80</v>
      </c>
      <c r="C21" s="20">
        <f>MIN(C10:C19)</f>
        <v>36</v>
      </c>
      <c r="D21" s="20">
        <f t="shared" ref="D21:E21" si="3">MIN(D10:D19)</f>
        <v>34</v>
      </c>
      <c r="E21" s="45">
        <f t="shared" si="3"/>
        <v>24</v>
      </c>
    </row>
    <row r="22" spans="1:7" ht="20.5" thickBot="1" x14ac:dyDescent="0.45">
      <c r="B22" s="46" t="s">
        <v>81</v>
      </c>
      <c r="C22" s="47">
        <f>COUNT(C10:C19)</f>
        <v>10</v>
      </c>
      <c r="D22" s="47">
        <f t="shared" ref="D22:E22" si="4">COUNT(D10:D19)</f>
        <v>10</v>
      </c>
      <c r="E22" s="48">
        <f t="shared" si="4"/>
        <v>10</v>
      </c>
    </row>
    <row r="23" spans="1:7" ht="20" x14ac:dyDescent="0.4">
      <c r="B23" s="4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0D85-9EEF-4129-B369-633528E4A3E7}">
  <dimension ref="A1:M33"/>
  <sheetViews>
    <sheetView topLeftCell="A25" workbookViewId="0">
      <selection activeCell="L24" sqref="L24"/>
    </sheetView>
  </sheetViews>
  <sheetFormatPr defaultRowHeight="14.5" x14ac:dyDescent="0.35"/>
  <cols>
    <col min="2" max="2" width="12.453125" customWidth="1"/>
    <col min="6" max="6" width="16" customWidth="1"/>
    <col min="11" max="11" width="13.26953125" customWidth="1"/>
    <col min="12" max="12" width="12.08984375" customWidth="1"/>
    <col min="13" max="13" width="11.1796875" customWidth="1"/>
    <col min="14" max="14" width="11.453125" customWidth="1"/>
  </cols>
  <sheetData>
    <row r="1" spans="1:13" ht="29.5" x14ac:dyDescent="0.55000000000000004">
      <c r="A1" s="49" t="s">
        <v>82</v>
      </c>
      <c r="B1" s="49"/>
      <c r="C1" s="49"/>
    </row>
    <row r="2" spans="1:13" x14ac:dyDescent="0.35">
      <c r="B2" t="s">
        <v>83</v>
      </c>
    </row>
    <row r="3" spans="1:13" x14ac:dyDescent="0.35">
      <c r="B3" t="s">
        <v>84</v>
      </c>
    </row>
    <row r="4" spans="1:13" x14ac:dyDescent="0.35">
      <c r="B4" t="s">
        <v>85</v>
      </c>
    </row>
    <row r="5" spans="1:13" x14ac:dyDescent="0.35">
      <c r="B5" t="s">
        <v>86</v>
      </c>
    </row>
    <row r="6" spans="1:13" x14ac:dyDescent="0.35">
      <c r="B6" t="s">
        <v>87</v>
      </c>
    </row>
    <row r="7" spans="1:13" x14ac:dyDescent="0.35">
      <c r="B7" t="s">
        <v>88</v>
      </c>
    </row>
    <row r="8" spans="1:13" x14ac:dyDescent="0.35">
      <c r="B8" t="s">
        <v>89</v>
      </c>
    </row>
    <row r="10" spans="1:13" ht="15" thickBot="1" x14ac:dyDescent="0.4"/>
    <row r="11" spans="1:13" ht="16.5" thickBot="1" x14ac:dyDescent="0.45">
      <c r="A11" s="52" t="s">
        <v>42</v>
      </c>
      <c r="B11" s="53" t="s">
        <v>64</v>
      </c>
      <c r="C11" s="53" t="s">
        <v>65</v>
      </c>
      <c r="D11" s="53" t="s">
        <v>66</v>
      </c>
      <c r="E11" s="53" t="s">
        <v>67</v>
      </c>
      <c r="F11" s="68" t="s">
        <v>90</v>
      </c>
      <c r="G11" s="68" t="s">
        <v>91</v>
      </c>
      <c r="H11" s="68" t="s">
        <v>92</v>
      </c>
      <c r="J11" s="52" t="s">
        <v>42</v>
      </c>
      <c r="K11" s="53" t="s">
        <v>64</v>
      </c>
      <c r="L11" s="53" t="s">
        <v>65</v>
      </c>
      <c r="M11" s="78" t="s">
        <v>93</v>
      </c>
    </row>
    <row r="12" spans="1:13" ht="18" thickTop="1" thickBot="1" x14ac:dyDescent="0.55000000000000004">
      <c r="A12" s="69">
        <v>1</v>
      </c>
      <c r="B12" s="70" t="s">
        <v>33</v>
      </c>
      <c r="C12" s="70">
        <v>87</v>
      </c>
      <c r="D12" s="70">
        <v>36</v>
      </c>
      <c r="E12" s="70">
        <v>56</v>
      </c>
      <c r="F12" s="77" t="b">
        <f>OR(C12&gt;40,D12&gt;40,E12&gt;40)</f>
        <v>1</v>
      </c>
      <c r="G12" s="77" t="b">
        <f>AND(C12&gt;40,D12&gt;40,E12&gt;40)</f>
        <v>0</v>
      </c>
      <c r="H12" s="77" t="b">
        <f>NOT(G12)</f>
        <v>1</v>
      </c>
      <c r="J12" s="69">
        <v>1</v>
      </c>
      <c r="K12" s="70" t="s">
        <v>33</v>
      </c>
      <c r="L12" s="70">
        <v>87</v>
      </c>
      <c r="M12" s="77" t="str">
        <f>IF(L12&gt;40,"PASS","FAIL")</f>
        <v>PASS</v>
      </c>
    </row>
    <row r="13" spans="1:13" ht="18" thickTop="1" thickBot="1" x14ac:dyDescent="0.55000000000000004">
      <c r="A13" s="71">
        <v>2</v>
      </c>
      <c r="B13" s="72" t="s">
        <v>34</v>
      </c>
      <c r="C13" s="72">
        <v>65</v>
      </c>
      <c r="D13" s="72">
        <v>47</v>
      </c>
      <c r="E13" s="72">
        <v>78</v>
      </c>
      <c r="F13" s="77" t="b">
        <f t="shared" ref="F13:F21" si="0">OR(C13&gt;40,D13&gt;40,E13&gt;40)</f>
        <v>1</v>
      </c>
      <c r="G13" s="77" t="b">
        <f t="shared" ref="G13:G21" si="1">AND(C13&gt;40,D13&gt;40,E13&gt;40)</f>
        <v>1</v>
      </c>
      <c r="H13" s="77" t="b">
        <f t="shared" ref="H13:H21" si="2">NOT(G13)</f>
        <v>0</v>
      </c>
      <c r="J13" s="71">
        <v>2</v>
      </c>
      <c r="K13" s="72" t="s">
        <v>34</v>
      </c>
      <c r="L13" s="72">
        <v>65</v>
      </c>
      <c r="M13" s="77" t="str">
        <f t="shared" ref="M13:M21" si="3">IF(L13&gt;40,"PASS","FAIL")</f>
        <v>PASS</v>
      </c>
    </row>
    <row r="14" spans="1:13" ht="18" thickTop="1" thickBot="1" x14ac:dyDescent="0.55000000000000004">
      <c r="A14" s="71">
        <v>3</v>
      </c>
      <c r="B14" s="72" t="s">
        <v>35</v>
      </c>
      <c r="C14" s="72">
        <v>45</v>
      </c>
      <c r="D14" s="72">
        <v>58</v>
      </c>
      <c r="E14" s="72">
        <v>42</v>
      </c>
      <c r="F14" s="77" t="b">
        <f t="shared" si="0"/>
        <v>1</v>
      </c>
      <c r="G14" s="77" t="b">
        <f t="shared" si="1"/>
        <v>1</v>
      </c>
      <c r="H14" s="77" t="b">
        <f t="shared" si="2"/>
        <v>0</v>
      </c>
      <c r="J14" s="71">
        <v>3</v>
      </c>
      <c r="K14" s="72" t="s">
        <v>35</v>
      </c>
      <c r="L14" s="72">
        <v>45</v>
      </c>
      <c r="M14" s="77" t="str">
        <f t="shared" si="3"/>
        <v>PASS</v>
      </c>
    </row>
    <row r="15" spans="1:13" ht="18" thickTop="1" thickBot="1" x14ac:dyDescent="0.55000000000000004">
      <c r="A15" s="71">
        <v>4</v>
      </c>
      <c r="B15" s="72" t="s">
        <v>36</v>
      </c>
      <c r="C15" s="72">
        <v>70</v>
      </c>
      <c r="D15" s="72">
        <v>69</v>
      </c>
      <c r="E15" s="72">
        <v>56</v>
      </c>
      <c r="F15" s="77" t="b">
        <f t="shared" si="0"/>
        <v>1</v>
      </c>
      <c r="G15" s="77" t="b">
        <f t="shared" si="1"/>
        <v>1</v>
      </c>
      <c r="H15" s="77" t="b">
        <f t="shared" si="2"/>
        <v>0</v>
      </c>
      <c r="J15" s="71">
        <v>4</v>
      </c>
      <c r="K15" s="72" t="s">
        <v>36</v>
      </c>
      <c r="L15" s="72">
        <v>70</v>
      </c>
      <c r="M15" s="77" t="str">
        <f t="shared" si="3"/>
        <v>PASS</v>
      </c>
    </row>
    <row r="16" spans="1:13" ht="18" thickTop="1" thickBot="1" x14ac:dyDescent="0.55000000000000004">
      <c r="A16" s="71">
        <v>5</v>
      </c>
      <c r="B16" s="72" t="s">
        <v>37</v>
      </c>
      <c r="C16" s="72">
        <v>47</v>
      </c>
      <c r="D16" s="72">
        <v>78</v>
      </c>
      <c r="E16" s="72">
        <v>35</v>
      </c>
      <c r="F16" s="77" t="b">
        <f t="shared" si="0"/>
        <v>1</v>
      </c>
      <c r="G16" s="77" t="b">
        <f t="shared" si="1"/>
        <v>0</v>
      </c>
      <c r="H16" s="77" t="b">
        <f t="shared" si="2"/>
        <v>1</v>
      </c>
      <c r="J16" s="71">
        <v>5</v>
      </c>
      <c r="K16" s="72" t="s">
        <v>37</v>
      </c>
      <c r="L16" s="72">
        <v>47</v>
      </c>
      <c r="M16" s="77" t="str">
        <f t="shared" si="3"/>
        <v>PASS</v>
      </c>
    </row>
    <row r="17" spans="1:13" ht="18" thickTop="1" thickBot="1" x14ac:dyDescent="0.55000000000000004">
      <c r="A17" s="71">
        <v>6</v>
      </c>
      <c r="B17" s="72" t="s">
        <v>38</v>
      </c>
      <c r="C17" s="72">
        <v>68</v>
      </c>
      <c r="D17" s="72">
        <v>57</v>
      </c>
      <c r="E17" s="72">
        <v>56</v>
      </c>
      <c r="F17" s="77" t="b">
        <f t="shared" si="0"/>
        <v>1</v>
      </c>
      <c r="G17" s="77" t="b">
        <f t="shared" si="1"/>
        <v>1</v>
      </c>
      <c r="H17" s="77" t="b">
        <f t="shared" si="2"/>
        <v>0</v>
      </c>
      <c r="J17" s="71">
        <v>6</v>
      </c>
      <c r="K17" s="72" t="s">
        <v>38</v>
      </c>
      <c r="L17" s="72">
        <v>68</v>
      </c>
      <c r="M17" s="77" t="str">
        <f t="shared" si="3"/>
        <v>PASS</v>
      </c>
    </row>
    <row r="18" spans="1:13" ht="18" thickTop="1" thickBot="1" x14ac:dyDescent="0.55000000000000004">
      <c r="A18" s="71">
        <v>7</v>
      </c>
      <c r="B18" s="72" t="s">
        <v>39</v>
      </c>
      <c r="C18" s="72">
        <v>37</v>
      </c>
      <c r="D18" s="72">
        <v>75</v>
      </c>
      <c r="E18" s="72">
        <v>76</v>
      </c>
      <c r="F18" s="77" t="b">
        <f t="shared" si="0"/>
        <v>1</v>
      </c>
      <c r="G18" s="77" t="b">
        <f t="shared" si="1"/>
        <v>0</v>
      </c>
      <c r="H18" s="77" t="b">
        <f t="shared" si="2"/>
        <v>1</v>
      </c>
      <c r="J18" s="71">
        <v>7</v>
      </c>
      <c r="K18" s="72" t="s">
        <v>39</v>
      </c>
      <c r="L18" s="72">
        <v>37</v>
      </c>
      <c r="M18" s="77" t="str">
        <f t="shared" si="3"/>
        <v>FAIL</v>
      </c>
    </row>
    <row r="19" spans="1:13" ht="18" thickTop="1" thickBot="1" x14ac:dyDescent="0.55000000000000004">
      <c r="A19" s="71">
        <v>8</v>
      </c>
      <c r="B19" s="72" t="s">
        <v>40</v>
      </c>
      <c r="C19" s="72">
        <v>58</v>
      </c>
      <c r="D19" s="72">
        <v>54</v>
      </c>
      <c r="E19" s="72">
        <v>43</v>
      </c>
      <c r="F19" s="77" t="b">
        <f t="shared" si="0"/>
        <v>1</v>
      </c>
      <c r="G19" s="77" t="b">
        <f t="shared" si="1"/>
        <v>1</v>
      </c>
      <c r="H19" s="77" t="b">
        <f t="shared" si="2"/>
        <v>0</v>
      </c>
      <c r="J19" s="71">
        <v>8</v>
      </c>
      <c r="K19" s="72" t="s">
        <v>40</v>
      </c>
      <c r="L19" s="72">
        <v>58</v>
      </c>
      <c r="M19" s="77" t="str">
        <f t="shared" si="3"/>
        <v>PASS</v>
      </c>
    </row>
    <row r="20" spans="1:13" ht="18" thickTop="1" thickBot="1" x14ac:dyDescent="0.55000000000000004">
      <c r="A20" s="73">
        <v>9</v>
      </c>
      <c r="B20" s="72" t="s">
        <v>41</v>
      </c>
      <c r="C20" s="72">
        <v>97</v>
      </c>
      <c r="D20" s="72">
        <v>34</v>
      </c>
      <c r="E20" s="72">
        <v>24</v>
      </c>
      <c r="F20" s="77" t="b">
        <f t="shared" si="0"/>
        <v>1</v>
      </c>
      <c r="G20" s="77" t="b">
        <f t="shared" si="1"/>
        <v>0</v>
      </c>
      <c r="H20" s="77" t="b">
        <f t="shared" si="2"/>
        <v>1</v>
      </c>
      <c r="J20" s="73">
        <v>9</v>
      </c>
      <c r="K20" s="72" t="s">
        <v>41</v>
      </c>
      <c r="L20" s="72">
        <v>97</v>
      </c>
      <c r="M20" s="77" t="str">
        <f t="shared" si="3"/>
        <v>PASS</v>
      </c>
    </row>
    <row r="21" spans="1:13" ht="18" thickTop="1" thickBot="1" x14ac:dyDescent="0.55000000000000004">
      <c r="A21" s="74">
        <v>10</v>
      </c>
      <c r="B21" s="75" t="s">
        <v>30</v>
      </c>
      <c r="C21" s="76">
        <v>36</v>
      </c>
      <c r="D21" s="76">
        <v>26</v>
      </c>
      <c r="E21" s="76">
        <v>30</v>
      </c>
      <c r="F21" s="77" t="b">
        <f t="shared" si="0"/>
        <v>0</v>
      </c>
      <c r="G21" s="77" t="b">
        <f t="shared" si="1"/>
        <v>0</v>
      </c>
      <c r="H21" s="77" t="b">
        <f t="shared" si="2"/>
        <v>1</v>
      </c>
      <c r="J21" s="74">
        <v>10</v>
      </c>
      <c r="K21" s="75" t="s">
        <v>30</v>
      </c>
      <c r="L21" s="76">
        <v>36</v>
      </c>
      <c r="M21" s="77" t="str">
        <f t="shared" si="3"/>
        <v>FAIL</v>
      </c>
    </row>
    <row r="22" spans="1:13" ht="15" thickBot="1" x14ac:dyDescent="0.4"/>
    <row r="23" spans="1:13" ht="16.5" thickBot="1" x14ac:dyDescent="0.45">
      <c r="E23" s="52" t="s">
        <v>42</v>
      </c>
      <c r="F23" s="53" t="s">
        <v>64</v>
      </c>
      <c r="G23" s="53" t="s">
        <v>65</v>
      </c>
      <c r="H23" s="53" t="s">
        <v>66</v>
      </c>
      <c r="I23" s="53" t="s">
        <v>67</v>
      </c>
      <c r="J23" s="68" t="s">
        <v>95</v>
      </c>
      <c r="K23" s="78" t="s">
        <v>69</v>
      </c>
      <c r="L23" s="78" t="s">
        <v>94</v>
      </c>
    </row>
    <row r="24" spans="1:13" ht="18" thickTop="1" thickBot="1" x14ac:dyDescent="0.55000000000000004">
      <c r="E24" s="69">
        <v>1</v>
      </c>
      <c r="F24" s="70" t="s">
        <v>33</v>
      </c>
      <c r="G24" s="70">
        <v>87</v>
      </c>
      <c r="H24" s="70">
        <v>36</v>
      </c>
      <c r="I24" s="70">
        <v>56</v>
      </c>
      <c r="J24" s="79" t="str">
        <f>IF(AND(G24&gt;40,H24&gt;40,I24&gt;40),"PASS","FAIL")</f>
        <v>FAIL</v>
      </c>
      <c r="K24" s="79">
        <f>AVERAGE(G24:I24)</f>
        <v>59.666666666666664</v>
      </c>
      <c r="L24" s="79" t="str">
        <f>IF(K24&gt;80,"FIRST",IF(K24&gt;60,"SECOND",IF(K24&gt;50,"THIRD",IF(K24&gt;40,"PASS",IF(K24&gt;30,"FAIL")))))</f>
        <v>THIRD</v>
      </c>
    </row>
    <row r="25" spans="1:13" ht="18" thickTop="1" thickBot="1" x14ac:dyDescent="0.55000000000000004">
      <c r="E25" s="71">
        <v>2</v>
      </c>
      <c r="F25" s="72" t="s">
        <v>34</v>
      </c>
      <c r="G25" s="72">
        <v>65</v>
      </c>
      <c r="H25" s="72">
        <v>47</v>
      </c>
      <c r="I25" s="72">
        <v>78</v>
      </c>
      <c r="J25" s="79" t="str">
        <f t="shared" ref="J25:J33" si="4">IF(AND(G25&gt;40,H25&gt;40,I25&gt;40),"PASS","FAIL")</f>
        <v>PASS</v>
      </c>
      <c r="K25" s="79">
        <f t="shared" ref="K25:K33" si="5">AVERAGE(G25:I25)</f>
        <v>63.333333333333336</v>
      </c>
      <c r="L25" s="79" t="str">
        <f t="shared" ref="L25:L33" si="6">IF(K25&gt;80,"FIRST",IF(K25&gt;60,"SECOND",IF(K25&gt;50,"THIRD",IF(K25&gt;40,"PASS",IF(K25&gt;30,"FAIL")))))</f>
        <v>SECOND</v>
      </c>
    </row>
    <row r="26" spans="1:13" ht="18" thickTop="1" thickBot="1" x14ac:dyDescent="0.55000000000000004">
      <c r="E26" s="71">
        <v>3</v>
      </c>
      <c r="F26" s="72" t="s">
        <v>35</v>
      </c>
      <c r="G26" s="72">
        <v>45</v>
      </c>
      <c r="H26" s="72">
        <v>58</v>
      </c>
      <c r="I26" s="72">
        <v>42</v>
      </c>
      <c r="J26" s="79" t="str">
        <f t="shared" si="4"/>
        <v>PASS</v>
      </c>
      <c r="K26" s="79">
        <f t="shared" si="5"/>
        <v>48.333333333333336</v>
      </c>
      <c r="L26" s="79" t="str">
        <f t="shared" si="6"/>
        <v>PASS</v>
      </c>
    </row>
    <row r="27" spans="1:13" ht="18" thickTop="1" thickBot="1" x14ac:dyDescent="0.55000000000000004">
      <c r="E27" s="71">
        <v>4</v>
      </c>
      <c r="F27" s="72" t="s">
        <v>36</v>
      </c>
      <c r="G27" s="72">
        <v>36</v>
      </c>
      <c r="H27" s="72">
        <v>69</v>
      </c>
      <c r="I27" s="72">
        <v>56</v>
      </c>
      <c r="J27" s="79" t="str">
        <f t="shared" si="4"/>
        <v>FAIL</v>
      </c>
      <c r="K27" s="79">
        <f t="shared" si="5"/>
        <v>53.666666666666664</v>
      </c>
      <c r="L27" s="79" t="str">
        <f t="shared" si="6"/>
        <v>THIRD</v>
      </c>
    </row>
    <row r="28" spans="1:13" ht="18" thickTop="1" thickBot="1" x14ac:dyDescent="0.55000000000000004">
      <c r="E28" s="71">
        <v>5</v>
      </c>
      <c r="F28" s="72" t="s">
        <v>37</v>
      </c>
      <c r="G28" s="72">
        <v>47</v>
      </c>
      <c r="H28" s="72">
        <v>78</v>
      </c>
      <c r="I28" s="72">
        <v>35</v>
      </c>
      <c r="J28" s="79" t="str">
        <f t="shared" si="4"/>
        <v>FAIL</v>
      </c>
      <c r="K28" s="79">
        <f t="shared" si="5"/>
        <v>53.333333333333336</v>
      </c>
      <c r="L28" s="79" t="str">
        <f t="shared" si="6"/>
        <v>THIRD</v>
      </c>
    </row>
    <row r="29" spans="1:13" ht="18" thickTop="1" thickBot="1" x14ac:dyDescent="0.55000000000000004">
      <c r="E29" s="71">
        <v>6</v>
      </c>
      <c r="F29" s="72" t="s">
        <v>38</v>
      </c>
      <c r="G29" s="72">
        <v>68</v>
      </c>
      <c r="H29" s="72">
        <v>57</v>
      </c>
      <c r="I29" s="72">
        <v>56</v>
      </c>
      <c r="J29" s="79" t="str">
        <f t="shared" si="4"/>
        <v>PASS</v>
      </c>
      <c r="K29" s="79">
        <f t="shared" si="5"/>
        <v>60.333333333333336</v>
      </c>
      <c r="L29" s="79" t="str">
        <f t="shared" si="6"/>
        <v>SECOND</v>
      </c>
    </row>
    <row r="30" spans="1:13" ht="18" thickTop="1" thickBot="1" x14ac:dyDescent="0.55000000000000004">
      <c r="E30" s="71">
        <v>7</v>
      </c>
      <c r="F30" s="72" t="s">
        <v>39</v>
      </c>
      <c r="G30" s="72">
        <v>37</v>
      </c>
      <c r="H30" s="72">
        <v>75</v>
      </c>
      <c r="I30" s="72">
        <v>76</v>
      </c>
      <c r="J30" s="79" t="str">
        <f t="shared" si="4"/>
        <v>FAIL</v>
      </c>
      <c r="K30" s="79">
        <f t="shared" si="5"/>
        <v>62.666666666666664</v>
      </c>
      <c r="L30" s="79" t="str">
        <f t="shared" si="6"/>
        <v>SECOND</v>
      </c>
    </row>
    <row r="31" spans="1:13" ht="18" thickTop="1" thickBot="1" x14ac:dyDescent="0.55000000000000004">
      <c r="E31" s="71">
        <v>8</v>
      </c>
      <c r="F31" s="72" t="s">
        <v>40</v>
      </c>
      <c r="G31" s="72">
        <v>58</v>
      </c>
      <c r="H31" s="72">
        <v>54</v>
      </c>
      <c r="I31" s="72">
        <v>43</v>
      </c>
      <c r="J31" s="79" t="str">
        <f t="shared" si="4"/>
        <v>PASS</v>
      </c>
      <c r="K31" s="79">
        <f t="shared" si="5"/>
        <v>51.666666666666664</v>
      </c>
      <c r="L31" s="79" t="str">
        <f t="shared" si="6"/>
        <v>THIRD</v>
      </c>
    </row>
    <row r="32" spans="1:13" ht="18" thickTop="1" thickBot="1" x14ac:dyDescent="0.55000000000000004">
      <c r="E32" s="73">
        <v>9</v>
      </c>
      <c r="F32" s="72" t="s">
        <v>41</v>
      </c>
      <c r="G32" s="72">
        <v>97</v>
      </c>
      <c r="H32" s="72">
        <v>34</v>
      </c>
      <c r="I32" s="72">
        <v>24</v>
      </c>
      <c r="J32" s="79" t="str">
        <f t="shared" si="4"/>
        <v>FAIL</v>
      </c>
      <c r="K32" s="79">
        <f t="shared" si="5"/>
        <v>51.666666666666664</v>
      </c>
      <c r="L32" s="79" t="str">
        <f t="shared" si="6"/>
        <v>THIRD</v>
      </c>
    </row>
    <row r="33" spans="5:12" ht="18" thickTop="1" thickBot="1" x14ac:dyDescent="0.55000000000000004">
      <c r="E33" s="74">
        <v>10</v>
      </c>
      <c r="F33" s="75" t="s">
        <v>30</v>
      </c>
      <c r="G33" s="76">
        <v>36</v>
      </c>
      <c r="H33" s="76">
        <v>26</v>
      </c>
      <c r="I33" s="76">
        <v>30</v>
      </c>
      <c r="J33" s="79" t="str">
        <f t="shared" si="4"/>
        <v>FAIL</v>
      </c>
      <c r="K33" s="79">
        <f t="shared" si="5"/>
        <v>30.666666666666668</v>
      </c>
      <c r="L33" s="79" t="str">
        <f t="shared" si="6"/>
        <v>FAIL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78B-0942-4C1B-9E49-BF293289A3F4}">
  <dimension ref="A1:H13"/>
  <sheetViews>
    <sheetView workbookViewId="0">
      <selection activeCell="H4" sqref="H4"/>
    </sheetView>
  </sheetViews>
  <sheetFormatPr defaultRowHeight="14.5" x14ac:dyDescent="0.35"/>
  <cols>
    <col min="6" max="6" width="10" customWidth="1"/>
    <col min="7" max="7" width="14.08984375" customWidth="1"/>
  </cols>
  <sheetData>
    <row r="1" spans="1:8" ht="31.5" x14ac:dyDescent="0.75">
      <c r="A1" s="80" t="s">
        <v>96</v>
      </c>
      <c r="B1" s="80"/>
    </row>
    <row r="2" spans="1:8" ht="15" thickBot="1" x14ac:dyDescent="0.4"/>
    <row r="3" spans="1:8" ht="16.5" thickBot="1" x14ac:dyDescent="0.45">
      <c r="A3" s="52" t="s">
        <v>42</v>
      </c>
      <c r="B3" s="53" t="s">
        <v>64</v>
      </c>
      <c r="C3" s="53" t="s">
        <v>65</v>
      </c>
      <c r="D3" s="53" t="s">
        <v>66</v>
      </c>
      <c r="E3" s="53" t="s">
        <v>67</v>
      </c>
      <c r="F3" s="68" t="s">
        <v>68</v>
      </c>
      <c r="G3" s="68" t="s">
        <v>97</v>
      </c>
      <c r="H3" s="68" t="s">
        <v>95</v>
      </c>
    </row>
    <row r="4" spans="1:8" ht="18" thickTop="1" thickBot="1" x14ac:dyDescent="0.55000000000000004">
      <c r="A4" s="69">
        <v>1</v>
      </c>
      <c r="B4" s="70" t="s">
        <v>33</v>
      </c>
      <c r="C4" s="70">
        <v>87</v>
      </c>
      <c r="D4" s="70">
        <v>36</v>
      </c>
      <c r="E4" s="70">
        <v>56</v>
      </c>
      <c r="F4" s="79">
        <f>SUM(C4:E4)</f>
        <v>179</v>
      </c>
      <c r="G4" s="79">
        <f>AVERAGE(C4:E4)</f>
        <v>59.666666666666664</v>
      </c>
      <c r="H4" s="79" t="str">
        <f>IF(AND(C4&gt;35,D4&gt;35,E4&gt;35),"PASS","FAIL")</f>
        <v>PASS</v>
      </c>
    </row>
    <row r="5" spans="1:8" ht="18" thickTop="1" thickBot="1" x14ac:dyDescent="0.55000000000000004">
      <c r="A5" s="71">
        <v>2</v>
      </c>
      <c r="B5" s="72" t="s">
        <v>34</v>
      </c>
      <c r="C5" s="72">
        <v>65</v>
      </c>
      <c r="D5" s="72">
        <v>47</v>
      </c>
      <c r="E5" s="72">
        <v>78</v>
      </c>
      <c r="F5" s="79">
        <f t="shared" ref="F5:F13" si="0">SUM(C5:E5)</f>
        <v>190</v>
      </c>
      <c r="G5" s="79">
        <f t="shared" ref="G5:G13" si="1">AVERAGE(C5:E5)</f>
        <v>63.333333333333336</v>
      </c>
      <c r="H5" s="79" t="str">
        <f t="shared" ref="H5:H12" si="2">IF(AND(C5&gt;35,D5&gt;35,E5&gt;35),"PASS","FAIL")</f>
        <v>PASS</v>
      </c>
    </row>
    <row r="6" spans="1:8" ht="18" thickTop="1" thickBot="1" x14ac:dyDescent="0.55000000000000004">
      <c r="A6" s="71">
        <v>3</v>
      </c>
      <c r="B6" s="72" t="s">
        <v>35</v>
      </c>
      <c r="C6" s="72">
        <v>45</v>
      </c>
      <c r="D6" s="72">
        <v>58</v>
      </c>
      <c r="E6" s="72">
        <v>42</v>
      </c>
      <c r="F6" s="79">
        <f t="shared" si="0"/>
        <v>145</v>
      </c>
      <c r="G6" s="79">
        <f t="shared" si="1"/>
        <v>48.333333333333336</v>
      </c>
      <c r="H6" s="79" t="str">
        <f t="shared" si="2"/>
        <v>PASS</v>
      </c>
    </row>
    <row r="7" spans="1:8" ht="18" thickTop="1" thickBot="1" x14ac:dyDescent="0.55000000000000004">
      <c r="A7" s="71">
        <v>4</v>
      </c>
      <c r="B7" s="72" t="s">
        <v>36</v>
      </c>
      <c r="C7" s="72">
        <v>36</v>
      </c>
      <c r="D7" s="72">
        <v>69</v>
      </c>
      <c r="E7" s="72">
        <v>56</v>
      </c>
      <c r="F7" s="79">
        <f t="shared" si="0"/>
        <v>161</v>
      </c>
      <c r="G7" s="79">
        <f t="shared" si="1"/>
        <v>53.666666666666664</v>
      </c>
      <c r="H7" s="79" t="str">
        <f t="shared" si="2"/>
        <v>PASS</v>
      </c>
    </row>
    <row r="8" spans="1:8" ht="18" thickTop="1" thickBot="1" x14ac:dyDescent="0.55000000000000004">
      <c r="A8" s="71">
        <v>5</v>
      </c>
      <c r="B8" s="72" t="s">
        <v>37</v>
      </c>
      <c r="C8" s="72">
        <v>47</v>
      </c>
      <c r="D8" s="72">
        <v>78</v>
      </c>
      <c r="E8" s="72">
        <v>35</v>
      </c>
      <c r="F8" s="79">
        <f t="shared" si="0"/>
        <v>160</v>
      </c>
      <c r="G8" s="79">
        <f t="shared" si="1"/>
        <v>53.333333333333336</v>
      </c>
      <c r="H8" s="79" t="str">
        <f t="shared" si="2"/>
        <v>FAIL</v>
      </c>
    </row>
    <row r="9" spans="1:8" ht="18" thickTop="1" thickBot="1" x14ac:dyDescent="0.55000000000000004">
      <c r="A9" s="71">
        <v>6</v>
      </c>
      <c r="B9" s="72" t="s">
        <v>38</v>
      </c>
      <c r="C9" s="72">
        <v>68</v>
      </c>
      <c r="D9" s="72">
        <v>57</v>
      </c>
      <c r="E9" s="72">
        <v>56</v>
      </c>
      <c r="F9" s="79">
        <f t="shared" si="0"/>
        <v>181</v>
      </c>
      <c r="G9" s="79">
        <f t="shared" si="1"/>
        <v>60.333333333333336</v>
      </c>
      <c r="H9" s="79" t="str">
        <f t="shared" si="2"/>
        <v>PASS</v>
      </c>
    </row>
    <row r="10" spans="1:8" ht="18" thickTop="1" thickBot="1" x14ac:dyDescent="0.55000000000000004">
      <c r="A10" s="71">
        <v>7</v>
      </c>
      <c r="B10" s="72" t="s">
        <v>39</v>
      </c>
      <c r="C10" s="72">
        <v>37</v>
      </c>
      <c r="D10" s="72">
        <v>75</v>
      </c>
      <c r="E10" s="72">
        <v>76</v>
      </c>
      <c r="F10" s="79">
        <f t="shared" si="0"/>
        <v>188</v>
      </c>
      <c r="G10" s="79">
        <f t="shared" si="1"/>
        <v>62.666666666666664</v>
      </c>
      <c r="H10" s="79" t="str">
        <f t="shared" si="2"/>
        <v>PASS</v>
      </c>
    </row>
    <row r="11" spans="1:8" ht="18" thickTop="1" thickBot="1" x14ac:dyDescent="0.55000000000000004">
      <c r="A11" s="71">
        <v>8</v>
      </c>
      <c r="B11" s="72" t="s">
        <v>40</v>
      </c>
      <c r="C11" s="72">
        <v>58</v>
      </c>
      <c r="D11" s="72">
        <v>54</v>
      </c>
      <c r="E11" s="72">
        <v>43</v>
      </c>
      <c r="F11" s="79">
        <f t="shared" si="0"/>
        <v>155</v>
      </c>
      <c r="G11" s="79">
        <f t="shared" si="1"/>
        <v>51.666666666666664</v>
      </c>
      <c r="H11" s="79" t="str">
        <f t="shared" si="2"/>
        <v>PASS</v>
      </c>
    </row>
    <row r="12" spans="1:8" ht="18" thickTop="1" thickBot="1" x14ac:dyDescent="0.55000000000000004">
      <c r="A12" s="73">
        <v>9</v>
      </c>
      <c r="B12" s="72" t="s">
        <v>41</v>
      </c>
      <c r="C12" s="72">
        <v>97</v>
      </c>
      <c r="D12" s="72">
        <v>34</v>
      </c>
      <c r="E12" s="72">
        <v>24</v>
      </c>
      <c r="F12" s="79">
        <f t="shared" si="0"/>
        <v>155</v>
      </c>
      <c r="G12" s="79">
        <f t="shared" si="1"/>
        <v>51.666666666666664</v>
      </c>
      <c r="H12" s="79" t="str">
        <f t="shared" si="2"/>
        <v>FAIL</v>
      </c>
    </row>
    <row r="13" spans="1:8" ht="18" thickTop="1" thickBot="1" x14ac:dyDescent="0.55000000000000004">
      <c r="A13" s="74">
        <v>10</v>
      </c>
      <c r="B13" s="75" t="s">
        <v>30</v>
      </c>
      <c r="C13" s="76">
        <v>36</v>
      </c>
      <c r="D13" s="76">
        <v>26</v>
      </c>
      <c r="E13" s="76">
        <v>30</v>
      </c>
      <c r="F13" s="79">
        <f t="shared" si="0"/>
        <v>92</v>
      </c>
      <c r="G13" s="79">
        <f t="shared" si="1"/>
        <v>30.666666666666668</v>
      </c>
      <c r="H13" s="79" t="str">
        <f>IF(AND(C13&gt;35,D13&gt;35,E13&gt;35),"PASS","FAIL")</f>
        <v>FAIL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04AE-F90F-4889-A293-F4E58B1C327F}">
  <dimension ref="B1:H20"/>
  <sheetViews>
    <sheetView workbookViewId="0">
      <selection activeCell="E10" sqref="E10"/>
    </sheetView>
  </sheetViews>
  <sheetFormatPr defaultRowHeight="14.5" x14ac:dyDescent="0.35"/>
  <cols>
    <col min="2" max="2" width="11.1796875" customWidth="1"/>
    <col min="3" max="3" width="14.54296875" bestFit="1" customWidth="1"/>
    <col min="6" max="6" width="9.453125" bestFit="1" customWidth="1"/>
    <col min="7" max="7" width="22.1796875" customWidth="1"/>
    <col min="8" max="8" width="12" customWidth="1"/>
  </cols>
  <sheetData>
    <row r="1" spans="2:8" x14ac:dyDescent="0.35">
      <c r="F1" t="s">
        <v>105</v>
      </c>
    </row>
    <row r="3" spans="2:8" x14ac:dyDescent="0.35">
      <c r="B3" s="83" t="s">
        <v>98</v>
      </c>
      <c r="C3" s="83"/>
      <c r="E3" s="84"/>
      <c r="F3" s="84" t="s">
        <v>101</v>
      </c>
      <c r="G3" s="84" t="s">
        <v>106</v>
      </c>
      <c r="H3" s="84" t="s">
        <v>107</v>
      </c>
    </row>
    <row r="4" spans="2:8" x14ac:dyDescent="0.35">
      <c r="B4" s="84" t="s">
        <v>71</v>
      </c>
      <c r="C4" s="84" t="s">
        <v>99</v>
      </c>
      <c r="E4" s="20" t="s">
        <v>5</v>
      </c>
      <c r="F4" s="87">
        <f ca="1">TODAY()</f>
        <v>45863</v>
      </c>
      <c r="G4" s="87">
        <f ca="1">F4+10</f>
        <v>45873</v>
      </c>
      <c r="H4" s="87">
        <f ca="1">F4-10</f>
        <v>45853</v>
      </c>
    </row>
    <row r="5" spans="2:8" x14ac:dyDescent="0.35">
      <c r="B5" s="20" t="s">
        <v>100</v>
      </c>
      <c r="C5" s="87">
        <f ca="1">TODAY()</f>
        <v>45863</v>
      </c>
      <c r="E5" s="20" t="s">
        <v>103</v>
      </c>
      <c r="F5" s="87">
        <f t="shared" ref="F5:F6" ca="1" si="0">TODAY()</f>
        <v>45863</v>
      </c>
      <c r="G5" s="87">
        <f ca="1">EDATE(F5,20)</f>
        <v>46471</v>
      </c>
      <c r="H5" s="87">
        <f ca="1">EDATE(F5,-24)</f>
        <v>45132</v>
      </c>
    </row>
    <row r="6" spans="2:8" x14ac:dyDescent="0.35">
      <c r="B6" s="20" t="s">
        <v>101</v>
      </c>
      <c r="C6" s="86">
        <f ca="1">NOW()</f>
        <v>45863.898665624998</v>
      </c>
      <c r="E6" s="20" t="s">
        <v>104</v>
      </c>
      <c r="F6" s="87">
        <f t="shared" ca="1" si="0"/>
        <v>45863</v>
      </c>
      <c r="G6" s="87"/>
      <c r="H6" s="87"/>
    </row>
    <row r="7" spans="2:8" x14ac:dyDescent="0.35">
      <c r="B7" s="20" t="s">
        <v>102</v>
      </c>
      <c r="C7" s="20">
        <f ca="1">DAY(C5)</f>
        <v>25</v>
      </c>
    </row>
    <row r="8" spans="2:8" x14ac:dyDescent="0.35">
      <c r="B8" s="20" t="s">
        <v>103</v>
      </c>
      <c r="C8" s="20">
        <f ca="1">MONTH(C5)</f>
        <v>7</v>
      </c>
    </row>
    <row r="9" spans="2:8" x14ac:dyDescent="0.35">
      <c r="B9" s="20" t="s">
        <v>104</v>
      </c>
      <c r="C9" s="20">
        <f ca="1">YEAR(C5)</f>
        <v>2025</v>
      </c>
    </row>
    <row r="10" spans="2:8" x14ac:dyDescent="0.35">
      <c r="B10" s="20" t="s">
        <v>5</v>
      </c>
      <c r="C10" s="87">
        <f ca="1">DATE(C9,C8,C7)</f>
        <v>45863</v>
      </c>
    </row>
    <row r="20" spans="7:7" x14ac:dyDescent="0.35">
      <c r="G20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F557-0A45-4DC5-8D37-A3758B205B45}">
  <dimension ref="B3:H10"/>
  <sheetViews>
    <sheetView tabSelected="1" workbookViewId="0">
      <selection activeCell="B13" sqref="B13"/>
    </sheetView>
  </sheetViews>
  <sheetFormatPr defaultRowHeight="14.5" x14ac:dyDescent="0.35"/>
  <cols>
    <col min="2" max="2" width="19.453125" style="82" customWidth="1"/>
    <col min="3" max="3" width="10" customWidth="1"/>
    <col min="6" max="6" width="9.26953125" customWidth="1"/>
    <col min="7" max="7" width="17.54296875" customWidth="1"/>
    <col min="8" max="8" width="16.1796875" customWidth="1"/>
  </cols>
  <sheetData>
    <row r="3" spans="2:8" x14ac:dyDescent="0.35">
      <c r="B3" s="82" t="s">
        <v>108</v>
      </c>
    </row>
    <row r="4" spans="2:8" x14ac:dyDescent="0.35">
      <c r="B4" s="88" t="s">
        <v>109</v>
      </c>
      <c r="C4" s="89" t="s">
        <v>100</v>
      </c>
      <c r="D4" s="89" t="s">
        <v>110</v>
      </c>
      <c r="E4" s="89" t="s">
        <v>111</v>
      </c>
      <c r="F4" s="89" t="s">
        <v>112</v>
      </c>
      <c r="G4" s="89" t="s">
        <v>113</v>
      </c>
      <c r="H4" s="89" t="s">
        <v>116</v>
      </c>
    </row>
    <row r="5" spans="2:8" x14ac:dyDescent="0.35">
      <c r="B5" s="85">
        <v>36121</v>
      </c>
      <c r="C5" s="85">
        <v>45827</v>
      </c>
      <c r="D5" s="20">
        <f>DATEDIF(B5,C5,"Y")</f>
        <v>26</v>
      </c>
      <c r="E5" s="20">
        <f>DATEDIF(B5,C5,"M")</f>
        <v>318</v>
      </c>
      <c r="F5" s="20">
        <f>DATEDIF(B5,C5,"D")</f>
        <v>9706</v>
      </c>
      <c r="G5" s="20">
        <f>DATEDIF(B5,C5,"YM")</f>
        <v>6</v>
      </c>
      <c r="H5" s="20">
        <f>DATEDIF(B5,C5,"MD")</f>
        <v>28</v>
      </c>
    </row>
    <row r="6" spans="2:8" x14ac:dyDescent="0.35">
      <c r="B6" s="81">
        <v>38487</v>
      </c>
      <c r="C6" s="81">
        <v>45849</v>
      </c>
      <c r="D6">
        <f>DATEDIF(B6,C6,"y")</f>
        <v>20</v>
      </c>
      <c r="E6">
        <f>DATEDIF(B6,C6,"m")</f>
        <v>241</v>
      </c>
      <c r="F6">
        <f>DATEDIF(B6,C6,"d")</f>
        <v>7362</v>
      </c>
      <c r="G6">
        <f>DATEDIF(B6,C6,"ym")</f>
        <v>1</v>
      </c>
      <c r="H6">
        <f>DATEDIF(B6,C6,"md")</f>
        <v>26</v>
      </c>
    </row>
    <row r="8" spans="2:8" x14ac:dyDescent="0.35">
      <c r="B8" s="82" t="s">
        <v>114</v>
      </c>
    </row>
    <row r="9" spans="2:8" x14ac:dyDescent="0.35">
      <c r="B9" s="88" t="s">
        <v>130</v>
      </c>
      <c r="C9" s="89" t="s">
        <v>100</v>
      </c>
      <c r="D9" s="89" t="s">
        <v>110</v>
      </c>
      <c r="E9" s="89" t="s">
        <v>111</v>
      </c>
      <c r="F9" s="89" t="s">
        <v>112</v>
      </c>
      <c r="G9" s="89" t="s">
        <v>115</v>
      </c>
      <c r="H9" s="89" t="s">
        <v>117</v>
      </c>
    </row>
    <row r="10" spans="2:8" x14ac:dyDescent="0.35">
      <c r="B10" s="85">
        <v>44640</v>
      </c>
      <c r="C10" s="85">
        <v>45827</v>
      </c>
      <c r="D10" s="20">
        <f>DATEDIF(B10,C10,"Y")</f>
        <v>3</v>
      </c>
      <c r="E10" s="20">
        <f>DATEDIF(B10,C10,"M")</f>
        <v>38</v>
      </c>
      <c r="F10" s="20">
        <f>DATEDIF(B10,C10,"D")</f>
        <v>1187</v>
      </c>
      <c r="G10" s="20">
        <f>DATEDIF(B10,C10,"YM")</f>
        <v>2</v>
      </c>
      <c r="H10" s="20">
        <f>DATEDIF(B10,C10,"MD")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V-11</vt:lpstr>
      <vt:lpstr>V-12</vt:lpstr>
      <vt:lpstr>V-13</vt:lpstr>
      <vt:lpstr>V-14</vt:lpstr>
      <vt:lpstr>V-15</vt:lpstr>
      <vt:lpstr>V-16</vt:lpstr>
      <vt:lpstr>V-17</vt:lpstr>
      <vt:lpstr>V-18</vt:lpstr>
      <vt:lpstr>V-19</vt:lpstr>
      <vt:lpstr>V-20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2025-06-17T06:47:54Z</dcterms:created>
  <dcterms:modified xsi:type="dcterms:W3CDTF">2025-07-25T16:29:05Z</dcterms:modified>
</cp:coreProperties>
</file>