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nthnirujogi/Downloads/"/>
    </mc:Choice>
  </mc:AlternateContent>
  <xr:revisionPtr revIDLastSave="0" documentId="13_ncr:1_{464BD2F5-058C-E040-968F-26E4FF757F2C}" xr6:coauthVersionLast="32" xr6:coauthVersionMax="32" xr10:uidLastSave="{00000000-0000-0000-0000-000000000000}"/>
  <bookViews>
    <workbookView xWindow="0" yWindow="440" windowWidth="33600" windowHeight="19140" activeTab="1" xr2:uid="{CD04B452-4EB2-D442-8EB7-F9E44876348A}"/>
  </bookViews>
  <sheets>
    <sheet name="Weight" sheetId="1" r:id="rId1"/>
    <sheet name="Utility Func." sheetId="2" r:id="rId2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1" i="2"/>
  <c r="C32" i="2"/>
  <c r="C33" i="2"/>
  <c r="C34" i="2"/>
  <c r="C35" i="2"/>
  <c r="C36" i="2"/>
  <c r="C37" i="2"/>
  <c r="C38" i="2"/>
  <c r="C39" i="2"/>
  <c r="C40" i="2"/>
  <c r="C41" i="2"/>
  <c r="C42" i="2"/>
  <c r="C29" i="2"/>
  <c r="G44" i="2"/>
  <c r="L44" i="2"/>
  <c r="F53" i="2" s="1"/>
  <c r="K44" i="2"/>
  <c r="J44" i="2"/>
  <c r="I44" i="2"/>
  <c r="H44" i="2"/>
  <c r="F44" i="2"/>
  <c r="I13" i="1"/>
  <c r="E44" i="2"/>
  <c r="F49" i="2" s="1"/>
  <c r="H13" i="1"/>
  <c r="D44" i="2"/>
  <c r="G13" i="1"/>
  <c r="C4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L29" i="2"/>
  <c r="D29" i="2"/>
  <c r="P13" i="1"/>
  <c r="O13" i="1"/>
  <c r="N13" i="1"/>
  <c r="L13" i="1"/>
  <c r="M13" i="1"/>
  <c r="K13" i="1"/>
  <c r="J13" i="1"/>
  <c r="F47" i="2" l="1"/>
  <c r="F54" i="2"/>
  <c r="F52" i="2"/>
  <c r="F60" i="2"/>
  <c r="F51" i="2"/>
  <c r="F56" i="2"/>
  <c r="F59" i="2"/>
  <c r="F58" i="2"/>
  <c r="F50" i="2"/>
  <c r="F57" i="2"/>
  <c r="F48" i="2"/>
  <c r="F55" i="2"/>
</calcChain>
</file>

<file path=xl/sharedStrings.xml><?xml version="1.0" encoding="utf-8"?>
<sst xmlns="http://schemas.openxmlformats.org/spreadsheetml/2006/main" count="131" uniqueCount="61">
  <si>
    <t>Economy</t>
  </si>
  <si>
    <t>Reliability</t>
  </si>
  <si>
    <t>Year</t>
  </si>
  <si>
    <t>Score</t>
  </si>
  <si>
    <t>Smarter</t>
  </si>
  <si>
    <t>Rank Reciprocal</t>
  </si>
  <si>
    <t>Rank Sum</t>
  </si>
  <si>
    <t>Power</t>
  </si>
  <si>
    <t xml:space="preserve">Make </t>
  </si>
  <si>
    <t>Engine Type</t>
  </si>
  <si>
    <t>Price</t>
  </si>
  <si>
    <t>Fuel Type</t>
  </si>
  <si>
    <t>Torque</t>
  </si>
  <si>
    <t>Horsepower</t>
  </si>
  <si>
    <t>Transmission</t>
  </si>
  <si>
    <t>Average of Score</t>
  </si>
  <si>
    <t>City MPG</t>
  </si>
  <si>
    <t>Highway MPG</t>
  </si>
  <si>
    <t>Make</t>
  </si>
  <si>
    <t>Audi</t>
  </si>
  <si>
    <t>Acura</t>
  </si>
  <si>
    <t>BMW</t>
  </si>
  <si>
    <t>Chevrolet</t>
  </si>
  <si>
    <t>Nissan</t>
  </si>
  <si>
    <t>Bentely</t>
  </si>
  <si>
    <t>Volvo</t>
  </si>
  <si>
    <t>Mercedes-Benz</t>
  </si>
  <si>
    <t>Dodge</t>
  </si>
  <si>
    <t>Ford</t>
  </si>
  <si>
    <t>Honda</t>
  </si>
  <si>
    <t>Volkswagen</t>
  </si>
  <si>
    <t>Toyota</t>
  </si>
  <si>
    <t>Hghway MPG</t>
  </si>
  <si>
    <t>H</t>
  </si>
  <si>
    <t>L</t>
  </si>
  <si>
    <t>H= Higher is better</t>
  </si>
  <si>
    <t>L= Lower is better</t>
  </si>
  <si>
    <t xml:space="preserve">H scale (1-9) </t>
  </si>
  <si>
    <t>Weight</t>
  </si>
  <si>
    <t>H scale by luxury company (1-5)</t>
  </si>
  <si>
    <t>Bmw is the best choice for customer</t>
  </si>
  <si>
    <t>Bentely sencond choice</t>
  </si>
  <si>
    <t>Audi third choice</t>
  </si>
  <si>
    <t>Model Year</t>
  </si>
  <si>
    <t>2017 Audi A4</t>
  </si>
  <si>
    <t>2012 Acura MDX</t>
  </si>
  <si>
    <t>2013 BMW X5</t>
  </si>
  <si>
    <t>2015 Impala</t>
  </si>
  <si>
    <t>2010 Nissan Roadster</t>
  </si>
  <si>
    <t>2016 Bentely Continental GTC</t>
  </si>
  <si>
    <t>2010 Volvo C30</t>
  </si>
  <si>
    <t>2011 Mercedes-Benz SL-Class</t>
  </si>
  <si>
    <t>2011 Dodge Ram 1500</t>
  </si>
  <si>
    <t>2017 Audi Q7</t>
  </si>
  <si>
    <t>2011 Ford Focus Sedan</t>
  </si>
  <si>
    <t>2012 Honda Pilot</t>
  </si>
  <si>
    <t>2016 Volkswagen Toureg</t>
  </si>
  <si>
    <t>2016 Toyota Camary</t>
  </si>
  <si>
    <t>Mesurements</t>
  </si>
  <si>
    <t>Attributes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</si>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</sst>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0" fontId="0" fillId="4" borderId="2" xfId="0" applyFill="1" applyBorder="1"/>
    <xf numFmtId="164" fontId="0" fillId="4" borderId="2" xfId="0" applyNumberFormat="1" applyFill="1" applyBorder="1"/>
    <xf numFmtId="3" fontId="0" fillId="0" borderId="2" xfId="0" applyNumberFormat="1" applyBorder="1"/>
    <xf numFmtId="0" fontId="1" fillId="2" borderId="2" xfId="0" applyFont="1" applyFill="1" applyBorder="1"/>
    <xf numFmtId="0" fontId="1" fillId="2" borderId="2" xfId="0" applyFont="1" applyFill="1" applyBorder="1" applyAlignment="1"/>
    <xf numFmtId="0" fontId="0" fillId="0" borderId="0" xfId="0" applyAlignment="1">
      <alignment horizontal="center"/>
    </xf>
    <xf numFmtId="165" fontId="0" fillId="0" borderId="2" xfId="0" applyNumberFormat="1" applyBorder="1"/>
    <xf numFmtId="0" fontId="0" fillId="0" borderId="7" xfId="0" applyFill="1" applyBorder="1"/>
    <xf numFmtId="0" fontId="2" fillId="5" borderId="0" xfId="0" applyFont="1" applyFill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3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138F-0561-9647-93D3-9E501CADB444}">
  <dimension ref="F6:P32"/>
  <sheetViews>
    <sheetView zoomScale="117" workbookViewId="0">
      <selection activeCell="N10" sqref="N10"/>
    </sheetView>
  </sheetViews>
  <sheetFormatPr baseColWidth="10" defaultRowHeight="16" x14ac:dyDescent="0.2"/>
  <cols>
    <col min="6" max="6" width="25.33203125" customWidth="1"/>
    <col min="7" max="7" width="12.6640625" bestFit="1" customWidth="1"/>
    <col min="11" max="11" width="14.83203125" customWidth="1"/>
    <col min="16" max="16" width="16" customWidth="1"/>
    <col min="17" max="17" width="12.6640625" customWidth="1"/>
  </cols>
  <sheetData>
    <row r="6" spans="6:16" x14ac:dyDescent="0.2">
      <c r="F6" s="2"/>
      <c r="G6" s="21" t="s">
        <v>1</v>
      </c>
      <c r="H6" s="21"/>
      <c r="I6" s="21"/>
      <c r="J6" s="15" t="s">
        <v>0</v>
      </c>
      <c r="K6" s="16"/>
      <c r="L6" s="16"/>
      <c r="M6" s="17"/>
      <c r="N6" s="21" t="s">
        <v>7</v>
      </c>
      <c r="O6" s="21"/>
      <c r="P6" s="21"/>
    </row>
    <row r="7" spans="6:16" x14ac:dyDescent="0.2">
      <c r="F7" s="2"/>
      <c r="G7" s="2" t="s">
        <v>8</v>
      </c>
      <c r="H7" s="2" t="s">
        <v>2</v>
      </c>
      <c r="I7" s="2" t="s">
        <v>9</v>
      </c>
      <c r="J7" s="2" t="s">
        <v>16</v>
      </c>
      <c r="K7" s="2" t="s">
        <v>17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</row>
    <row r="8" spans="6:16" x14ac:dyDescent="0.2">
      <c r="F8" s="2" t="s">
        <v>3</v>
      </c>
      <c r="G8" s="3">
        <v>3</v>
      </c>
      <c r="H8" s="3">
        <v>5</v>
      </c>
      <c r="I8" s="3">
        <v>7</v>
      </c>
      <c r="J8" s="3">
        <v>6</v>
      </c>
      <c r="K8" s="3">
        <v>5</v>
      </c>
      <c r="L8" s="3">
        <v>9</v>
      </c>
      <c r="M8" s="3">
        <v>4</v>
      </c>
      <c r="N8" s="3">
        <v>4</v>
      </c>
      <c r="O8" s="3">
        <v>7</v>
      </c>
      <c r="P8" s="3">
        <v>3</v>
      </c>
    </row>
    <row r="9" spans="6:16" x14ac:dyDescent="0.2">
      <c r="F9" s="2"/>
      <c r="G9" s="22">
        <v>0.28299999999999997</v>
      </c>
      <c r="H9" s="22"/>
      <c r="I9" s="22"/>
      <c r="J9" s="18">
        <v>0.45300000000000001</v>
      </c>
      <c r="K9" s="19"/>
      <c r="L9" s="19"/>
      <c r="M9" s="20"/>
      <c r="N9" s="22">
        <v>0.26400000000000001</v>
      </c>
      <c r="O9" s="22"/>
      <c r="P9" s="22"/>
    </row>
    <row r="10" spans="6:16" x14ac:dyDescent="0.2">
      <c r="F10" s="2" t="s">
        <v>4</v>
      </c>
      <c r="G10" s="4">
        <v>0.111</v>
      </c>
      <c r="H10" s="4">
        <v>0.27800000000000002</v>
      </c>
      <c r="I10" s="1">
        <v>0.61099999999999999</v>
      </c>
      <c r="J10" s="6">
        <v>0.27</v>
      </c>
      <c r="K10" s="6">
        <v>0.14580000000000001</v>
      </c>
      <c r="L10" s="6">
        <v>0.52083299999999999</v>
      </c>
      <c r="M10" s="6">
        <v>6.3E-2</v>
      </c>
      <c r="N10" s="4">
        <v>0.27800000000000002</v>
      </c>
      <c r="O10" s="4">
        <v>0.61099999999999999</v>
      </c>
      <c r="P10" s="4">
        <v>0.111</v>
      </c>
    </row>
    <row r="11" spans="6:16" x14ac:dyDescent="0.2">
      <c r="F11" s="2" t="s">
        <v>5</v>
      </c>
      <c r="G11" s="4">
        <v>0.182</v>
      </c>
      <c r="H11" s="4">
        <v>0.27300000000000002</v>
      </c>
      <c r="I11" s="4">
        <v>0.54500000000000004</v>
      </c>
      <c r="J11" s="4">
        <v>0.24</v>
      </c>
      <c r="K11" s="2">
        <v>0.16</v>
      </c>
      <c r="L11" s="2">
        <v>0.48</v>
      </c>
      <c r="M11" s="2">
        <v>0.12</v>
      </c>
      <c r="N11" s="2">
        <v>0.27300000000000002</v>
      </c>
      <c r="O11" s="2">
        <v>0.54500000000000004</v>
      </c>
      <c r="P11" s="2">
        <v>0.182</v>
      </c>
    </row>
    <row r="12" spans="6:16" x14ac:dyDescent="0.2">
      <c r="F12" s="2" t="s">
        <v>6</v>
      </c>
      <c r="G12" s="2">
        <v>0.16700000000000001</v>
      </c>
      <c r="H12" s="2">
        <v>0.33300000000000002</v>
      </c>
      <c r="I12" s="2">
        <v>0.5</v>
      </c>
      <c r="J12" s="2">
        <v>0.3</v>
      </c>
      <c r="K12" s="2">
        <v>0.2</v>
      </c>
      <c r="L12" s="2">
        <v>0.4</v>
      </c>
      <c r="M12" s="2">
        <v>0.1</v>
      </c>
      <c r="N12" s="5">
        <v>0.33300000000000002</v>
      </c>
      <c r="O12" s="5">
        <v>0.5</v>
      </c>
      <c r="P12" s="5">
        <v>0.16700000000000001</v>
      </c>
    </row>
    <row r="13" spans="6:16" x14ac:dyDescent="0.2">
      <c r="F13" s="2" t="s">
        <v>15</v>
      </c>
      <c r="G13" s="5">
        <f>(G8/(G8+H8+I8))</f>
        <v>0.2</v>
      </c>
      <c r="H13" s="5">
        <f>(H8/(G8+H8+I8))</f>
        <v>0.33333333333333331</v>
      </c>
      <c r="I13" s="5">
        <f>(I8/(G8+H8+I8))</f>
        <v>0.46666666666666667</v>
      </c>
      <c r="J13" s="2">
        <f>(J8/(J8+K8+L8+M8))</f>
        <v>0.25</v>
      </c>
      <c r="K13" s="2">
        <f>(K8/23)</f>
        <v>0.21739130434782608</v>
      </c>
      <c r="L13" s="2">
        <f t="shared" ref="L13:M13" si="0">(L8/23)</f>
        <v>0.39130434782608697</v>
      </c>
      <c r="M13" s="2">
        <f t="shared" si="0"/>
        <v>0.17391304347826086</v>
      </c>
      <c r="N13" s="2">
        <f>(N8/(N8+O8+P8))</f>
        <v>0.2857142857142857</v>
      </c>
      <c r="O13" s="2">
        <f>(O8/14)</f>
        <v>0.5</v>
      </c>
      <c r="P13" s="2">
        <f>(P8/14)</f>
        <v>0.21428571428571427</v>
      </c>
    </row>
    <row r="22" spans="6:8" x14ac:dyDescent="0.2">
      <c r="F22" s="28" t="s">
        <v>58</v>
      </c>
      <c r="G22" s="28" t="s">
        <v>59</v>
      </c>
      <c r="H22" s="28" t="s">
        <v>60</v>
      </c>
    </row>
    <row r="23" spans="6:8" x14ac:dyDescent="0.2">
      <c r="F23" s="36" t="s">
        <v>1</v>
      </c>
      <c r="G23" s="2" t="s">
        <v>18</v>
      </c>
      <c r="H23" s="2">
        <v>3</v>
      </c>
    </row>
    <row r="24" spans="6:8" x14ac:dyDescent="0.2">
      <c r="F24" s="37"/>
      <c r="G24" s="2" t="s">
        <v>2</v>
      </c>
      <c r="H24" s="2">
        <v>5</v>
      </c>
    </row>
    <row r="25" spans="6:8" x14ac:dyDescent="0.2">
      <c r="F25" s="38"/>
      <c r="G25" s="2" t="s">
        <v>9</v>
      </c>
      <c r="H25" s="2">
        <v>7</v>
      </c>
    </row>
    <row r="26" spans="6:8" x14ac:dyDescent="0.2">
      <c r="F26" s="36" t="s">
        <v>0</v>
      </c>
      <c r="G26" s="2" t="s">
        <v>16</v>
      </c>
      <c r="H26" s="2">
        <v>6</v>
      </c>
    </row>
    <row r="27" spans="6:8" x14ac:dyDescent="0.2">
      <c r="F27" s="37"/>
      <c r="G27" s="2" t="s">
        <v>17</v>
      </c>
      <c r="H27" s="2">
        <v>5</v>
      </c>
    </row>
    <row r="28" spans="6:8" x14ac:dyDescent="0.2">
      <c r="F28" s="37"/>
      <c r="G28" s="2" t="s">
        <v>10</v>
      </c>
      <c r="H28" s="2">
        <v>9</v>
      </c>
    </row>
    <row r="29" spans="6:8" x14ac:dyDescent="0.2">
      <c r="F29" s="38"/>
      <c r="G29" s="2" t="s">
        <v>11</v>
      </c>
      <c r="H29" s="2">
        <v>4</v>
      </c>
    </row>
    <row r="30" spans="6:8" x14ac:dyDescent="0.2">
      <c r="F30" s="36" t="s">
        <v>7</v>
      </c>
      <c r="G30" s="2" t="s">
        <v>12</v>
      </c>
      <c r="H30" s="2">
        <v>4</v>
      </c>
    </row>
    <row r="31" spans="6:8" x14ac:dyDescent="0.2">
      <c r="F31" s="37"/>
      <c r="G31" s="2" t="s">
        <v>13</v>
      </c>
      <c r="H31" s="2">
        <v>7</v>
      </c>
    </row>
    <row r="32" spans="6:8" x14ac:dyDescent="0.2">
      <c r="F32" s="38"/>
      <c r="G32" s="2" t="s">
        <v>14</v>
      </c>
      <c r="H32" s="2">
        <v>3</v>
      </c>
    </row>
  </sheetData>
  <mergeCells count="9">
    <mergeCell ref="F23:F25"/>
    <mergeCell ref="F26:F29"/>
    <mergeCell ref="F30:F32"/>
    <mergeCell ref="J6:M6"/>
    <mergeCell ref="J9:M9"/>
    <mergeCell ref="G6:I6"/>
    <mergeCell ref="N6:P6"/>
    <mergeCell ref="G9:I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4AB6-F498-1F41-A10A-E46FFD9A60DE}">
  <dimension ref="B6:M66"/>
  <sheetViews>
    <sheetView tabSelected="1" topLeftCell="C43" zoomScale="229" workbookViewId="0">
      <selection activeCell="G54" sqref="G54"/>
    </sheetView>
  </sheetViews>
  <sheetFormatPr baseColWidth="10" defaultRowHeight="16" x14ac:dyDescent="0.2"/>
  <cols>
    <col min="2" max="2" width="28.6640625" customWidth="1"/>
    <col min="3" max="3" width="31.83203125" bestFit="1" customWidth="1"/>
    <col min="4" max="4" width="13.83203125" bestFit="1" customWidth="1"/>
    <col min="5" max="5" width="12.6640625" bestFit="1" customWidth="1"/>
    <col min="6" max="6" width="12.1640625" bestFit="1" customWidth="1"/>
    <col min="7" max="7" width="13" customWidth="1"/>
    <col min="9" max="9" width="10.6640625" customWidth="1"/>
    <col min="11" max="11" width="12.33203125" customWidth="1"/>
    <col min="12" max="12" width="12.83203125" customWidth="1"/>
    <col min="13" max="13" width="25.83203125" bestFit="1" customWidth="1"/>
  </cols>
  <sheetData>
    <row r="6" spans="3:13" x14ac:dyDescent="0.2">
      <c r="C6" s="23" t="s">
        <v>1</v>
      </c>
      <c r="D6" s="23"/>
      <c r="E6" s="23"/>
      <c r="F6" s="23" t="s">
        <v>0</v>
      </c>
      <c r="G6" s="23"/>
      <c r="H6" s="23"/>
      <c r="I6" s="23"/>
      <c r="J6" s="23" t="s">
        <v>7</v>
      </c>
      <c r="K6" s="23"/>
      <c r="L6" s="30"/>
      <c r="M6" s="29" t="s">
        <v>43</v>
      </c>
    </row>
    <row r="7" spans="3:13" x14ac:dyDescent="0.2">
      <c r="C7" s="8" t="s">
        <v>18</v>
      </c>
      <c r="D7" s="8" t="s">
        <v>2</v>
      </c>
      <c r="E7" s="8" t="s">
        <v>9</v>
      </c>
      <c r="F7" s="8" t="s">
        <v>16</v>
      </c>
      <c r="G7" s="9" t="s">
        <v>17</v>
      </c>
      <c r="H7" s="9" t="s">
        <v>10</v>
      </c>
      <c r="I7" s="9" t="s">
        <v>11</v>
      </c>
      <c r="J7" s="8" t="s">
        <v>12</v>
      </c>
      <c r="K7" s="8" t="s">
        <v>13</v>
      </c>
      <c r="L7" s="31" t="s">
        <v>14</v>
      </c>
      <c r="M7" s="29"/>
    </row>
    <row r="8" spans="3:13" x14ac:dyDescent="0.2">
      <c r="C8" s="2">
        <v>6</v>
      </c>
      <c r="D8" s="2">
        <v>2017</v>
      </c>
      <c r="E8" s="2">
        <v>3</v>
      </c>
      <c r="F8" s="2">
        <v>27</v>
      </c>
      <c r="G8" s="2">
        <v>35</v>
      </c>
      <c r="H8" s="7">
        <v>44350</v>
      </c>
      <c r="I8" s="2">
        <v>5</v>
      </c>
      <c r="J8" s="2">
        <v>258</v>
      </c>
      <c r="K8" s="2">
        <v>270</v>
      </c>
      <c r="L8" s="2">
        <v>1</v>
      </c>
      <c r="M8" s="35" t="s">
        <v>44</v>
      </c>
    </row>
    <row r="9" spans="3:13" x14ac:dyDescent="0.2">
      <c r="C9" s="2">
        <v>2</v>
      </c>
      <c r="D9" s="2">
        <v>2012</v>
      </c>
      <c r="E9" s="2">
        <v>4</v>
      </c>
      <c r="F9" s="2">
        <v>16</v>
      </c>
      <c r="G9" s="2">
        <v>21</v>
      </c>
      <c r="H9" s="7">
        <v>12347</v>
      </c>
      <c r="I9" s="2">
        <v>5</v>
      </c>
      <c r="J9" s="2">
        <v>262</v>
      </c>
      <c r="K9" s="2">
        <v>280</v>
      </c>
      <c r="L9" s="2">
        <v>1</v>
      </c>
      <c r="M9" s="2" t="s">
        <v>45</v>
      </c>
    </row>
    <row r="10" spans="3:13" ht="15" customHeight="1" x14ac:dyDescent="0.2">
      <c r="C10" s="2">
        <v>9</v>
      </c>
      <c r="D10" s="2">
        <v>2013</v>
      </c>
      <c r="E10" s="2">
        <v>8</v>
      </c>
      <c r="F10" s="2">
        <v>16</v>
      </c>
      <c r="G10" s="2">
        <v>23</v>
      </c>
      <c r="H10" s="7">
        <v>22639</v>
      </c>
      <c r="I10" s="2">
        <v>5</v>
      </c>
      <c r="J10" s="2">
        <v>500</v>
      </c>
      <c r="K10" s="2">
        <v>555</v>
      </c>
      <c r="L10" s="2">
        <v>1</v>
      </c>
      <c r="M10" s="2" t="s">
        <v>46</v>
      </c>
    </row>
    <row r="11" spans="3:13" x14ac:dyDescent="0.2">
      <c r="C11" s="2">
        <v>10</v>
      </c>
      <c r="D11" s="2">
        <v>2015</v>
      </c>
      <c r="E11" s="2">
        <v>7</v>
      </c>
      <c r="F11" s="2">
        <v>14</v>
      </c>
      <c r="G11" s="2">
        <v>22</v>
      </c>
      <c r="H11" s="7">
        <v>22295</v>
      </c>
      <c r="I11" s="2">
        <v>3</v>
      </c>
      <c r="J11" s="2">
        <v>186</v>
      </c>
      <c r="K11" s="2">
        <v>196</v>
      </c>
      <c r="L11" s="2">
        <v>1</v>
      </c>
      <c r="M11" s="2" t="s">
        <v>47</v>
      </c>
    </row>
    <row r="12" spans="3:13" x14ac:dyDescent="0.2">
      <c r="C12">
        <v>8</v>
      </c>
      <c r="D12" s="2">
        <v>2010</v>
      </c>
      <c r="E12" s="2">
        <v>5</v>
      </c>
      <c r="F12" s="2">
        <v>18</v>
      </c>
      <c r="G12" s="2">
        <v>25</v>
      </c>
      <c r="H12" s="7">
        <v>14630</v>
      </c>
      <c r="I12" s="2">
        <v>5</v>
      </c>
      <c r="J12" s="2">
        <v>270</v>
      </c>
      <c r="K12" s="2">
        <v>332</v>
      </c>
      <c r="L12" s="2">
        <v>1</v>
      </c>
      <c r="M12" s="2" t="s">
        <v>48</v>
      </c>
    </row>
    <row r="13" spans="3:13" x14ac:dyDescent="0.2">
      <c r="C13" s="2">
        <v>10</v>
      </c>
      <c r="D13" s="2">
        <v>2016</v>
      </c>
      <c r="E13" s="2">
        <v>9</v>
      </c>
      <c r="F13" s="2">
        <v>15</v>
      </c>
      <c r="G13" s="2">
        <v>25</v>
      </c>
      <c r="H13" s="2">
        <v>129940</v>
      </c>
      <c r="I13" s="2">
        <v>5</v>
      </c>
      <c r="J13" s="2">
        <v>680</v>
      </c>
      <c r="K13" s="2">
        <v>581</v>
      </c>
      <c r="L13" s="2">
        <v>2</v>
      </c>
      <c r="M13" s="2" t="s">
        <v>49</v>
      </c>
    </row>
    <row r="14" spans="3:13" x14ac:dyDescent="0.2">
      <c r="C14" s="2">
        <v>2</v>
      </c>
      <c r="D14" s="2">
        <v>2010</v>
      </c>
      <c r="E14" s="2">
        <v>2</v>
      </c>
      <c r="F14" s="2">
        <v>20</v>
      </c>
      <c r="G14" s="2">
        <v>28</v>
      </c>
      <c r="H14" s="11">
        <v>14456</v>
      </c>
      <c r="I14" s="2">
        <v>5</v>
      </c>
      <c r="J14" s="2">
        <v>236</v>
      </c>
      <c r="K14" s="2">
        <v>227</v>
      </c>
      <c r="L14" s="2">
        <v>1</v>
      </c>
      <c r="M14" s="2" t="s">
        <v>50</v>
      </c>
    </row>
    <row r="15" spans="3:13" x14ac:dyDescent="0.2">
      <c r="C15" s="2">
        <v>5</v>
      </c>
      <c r="D15" s="2">
        <v>2011</v>
      </c>
      <c r="E15" s="2">
        <v>6</v>
      </c>
      <c r="F15" s="2">
        <v>13</v>
      </c>
      <c r="G15" s="2">
        <v>18</v>
      </c>
      <c r="H15" s="11">
        <v>30987</v>
      </c>
      <c r="I15" s="2">
        <v>5</v>
      </c>
      <c r="J15" s="2">
        <v>339</v>
      </c>
      <c r="K15" s="2">
        <v>335</v>
      </c>
      <c r="L15" s="2">
        <v>1</v>
      </c>
      <c r="M15" s="2" t="s">
        <v>51</v>
      </c>
    </row>
    <row r="16" spans="3:13" x14ac:dyDescent="0.2">
      <c r="C16" s="2">
        <v>1</v>
      </c>
      <c r="D16" s="2">
        <v>2010</v>
      </c>
      <c r="E16" s="2">
        <v>5</v>
      </c>
      <c r="F16" s="2">
        <v>9</v>
      </c>
      <c r="G16" s="2">
        <v>13</v>
      </c>
      <c r="H16" s="11">
        <v>25213</v>
      </c>
      <c r="I16" s="2">
        <v>3</v>
      </c>
      <c r="J16" s="2">
        <v>330</v>
      </c>
      <c r="K16" s="2">
        <v>310</v>
      </c>
      <c r="L16" s="2">
        <v>1</v>
      </c>
      <c r="M16" s="2" t="s">
        <v>52</v>
      </c>
    </row>
    <row r="17" spans="2:13" x14ac:dyDescent="0.2">
      <c r="C17" s="2">
        <v>6</v>
      </c>
      <c r="D17" s="2">
        <v>2017</v>
      </c>
      <c r="E17" s="2">
        <v>4</v>
      </c>
      <c r="F17" s="2">
        <v>21</v>
      </c>
      <c r="G17" s="2">
        <v>30</v>
      </c>
      <c r="H17" s="11">
        <v>50875</v>
      </c>
      <c r="I17" s="2">
        <v>4</v>
      </c>
      <c r="J17" s="2">
        <v>249</v>
      </c>
      <c r="K17" s="2">
        <v>272</v>
      </c>
      <c r="L17" s="2">
        <v>1</v>
      </c>
      <c r="M17" s="2" t="s">
        <v>53</v>
      </c>
    </row>
    <row r="18" spans="2:13" x14ac:dyDescent="0.2">
      <c r="C18" s="2">
        <v>4</v>
      </c>
      <c r="D18" s="2">
        <v>2011</v>
      </c>
      <c r="E18" s="2">
        <v>1</v>
      </c>
      <c r="F18" s="2">
        <v>25</v>
      </c>
      <c r="G18" s="2">
        <v>35</v>
      </c>
      <c r="H18" s="11">
        <v>13598</v>
      </c>
      <c r="I18" s="2">
        <v>5</v>
      </c>
      <c r="J18" s="2">
        <v>93</v>
      </c>
      <c r="K18" s="2">
        <v>140</v>
      </c>
      <c r="L18" s="2">
        <v>1</v>
      </c>
      <c r="M18" s="2" t="s">
        <v>54</v>
      </c>
    </row>
    <row r="19" spans="2:13" x14ac:dyDescent="0.2">
      <c r="C19" s="2">
        <v>7</v>
      </c>
      <c r="D19" s="2">
        <v>2012</v>
      </c>
      <c r="E19" s="2">
        <v>3</v>
      </c>
      <c r="F19" s="2">
        <v>17</v>
      </c>
      <c r="G19" s="2">
        <v>23</v>
      </c>
      <c r="H19" s="11">
        <v>10134</v>
      </c>
      <c r="I19" s="2">
        <v>5</v>
      </c>
      <c r="J19" s="2">
        <v>240</v>
      </c>
      <c r="K19" s="2">
        <v>250</v>
      </c>
      <c r="L19" s="2">
        <v>1</v>
      </c>
      <c r="M19" s="2" t="s">
        <v>55</v>
      </c>
    </row>
    <row r="20" spans="2:13" x14ac:dyDescent="0.2">
      <c r="C20" s="2">
        <v>3</v>
      </c>
      <c r="D20" s="2">
        <v>2016</v>
      </c>
      <c r="E20" s="2">
        <v>2</v>
      </c>
      <c r="F20" s="2">
        <v>20</v>
      </c>
      <c r="G20" s="2">
        <v>28</v>
      </c>
      <c r="H20" s="11">
        <v>29354</v>
      </c>
      <c r="I20" s="2">
        <v>4</v>
      </c>
      <c r="J20" s="2">
        <v>210</v>
      </c>
      <c r="K20" s="2">
        <v>225</v>
      </c>
      <c r="L20" s="2">
        <v>1</v>
      </c>
      <c r="M20" s="2" t="s">
        <v>56</v>
      </c>
    </row>
    <row r="21" spans="2:13" x14ac:dyDescent="0.2">
      <c r="C21" s="2">
        <v>9</v>
      </c>
      <c r="D21" s="2">
        <v>2016</v>
      </c>
      <c r="E21" s="2">
        <v>2</v>
      </c>
      <c r="F21" s="2">
        <v>25</v>
      </c>
      <c r="G21" s="7">
        <v>35</v>
      </c>
      <c r="H21" s="11">
        <v>19208</v>
      </c>
      <c r="I21" s="2">
        <v>5</v>
      </c>
      <c r="J21" s="2">
        <v>170</v>
      </c>
      <c r="K21" s="2">
        <v>178</v>
      </c>
      <c r="L21" s="2">
        <v>1</v>
      </c>
      <c r="M21" s="2" t="s">
        <v>57</v>
      </c>
    </row>
    <row r="22" spans="2:13" x14ac:dyDescent="0.2">
      <c r="E22" s="12">
        <v>1</v>
      </c>
    </row>
    <row r="23" spans="2:13" x14ac:dyDescent="0.2">
      <c r="B23" s="13" t="s">
        <v>35</v>
      </c>
      <c r="C23" s="10" t="s">
        <v>39</v>
      </c>
      <c r="D23" s="10" t="s">
        <v>33</v>
      </c>
      <c r="E23" s="10" t="s">
        <v>37</v>
      </c>
      <c r="F23" s="10" t="s">
        <v>33</v>
      </c>
      <c r="G23" s="10" t="s">
        <v>33</v>
      </c>
      <c r="H23" s="10" t="s">
        <v>34</v>
      </c>
      <c r="I23" s="10" t="s">
        <v>33</v>
      </c>
      <c r="J23" s="10" t="s">
        <v>33</v>
      </c>
      <c r="K23" s="10" t="s">
        <v>33</v>
      </c>
      <c r="L23" s="10" t="s">
        <v>33</v>
      </c>
    </row>
    <row r="24" spans="2:13" x14ac:dyDescent="0.2">
      <c r="B24" s="13" t="s">
        <v>36</v>
      </c>
    </row>
    <row r="25" spans="2:13" x14ac:dyDescent="0.2">
      <c r="C25" s="24" t="s">
        <v>18</v>
      </c>
      <c r="D25" s="24" t="s">
        <v>2</v>
      </c>
      <c r="E25" s="24" t="s">
        <v>9</v>
      </c>
      <c r="F25" s="24" t="s">
        <v>16</v>
      </c>
      <c r="G25" s="24" t="s">
        <v>32</v>
      </c>
      <c r="H25" s="24" t="s">
        <v>10</v>
      </c>
      <c r="I25" s="24" t="s">
        <v>11</v>
      </c>
      <c r="J25" s="24" t="s">
        <v>12</v>
      </c>
      <c r="K25" s="24" t="s">
        <v>13</v>
      </c>
      <c r="L25" s="32" t="s">
        <v>14</v>
      </c>
      <c r="M25" s="39" t="s">
        <v>43</v>
      </c>
    </row>
    <row r="26" spans="2:13" x14ac:dyDescent="0.2">
      <c r="C26" s="25"/>
      <c r="D26" s="25"/>
      <c r="E26" s="25"/>
      <c r="F26" s="25"/>
      <c r="G26" s="25"/>
      <c r="H26" s="25"/>
      <c r="I26" s="25"/>
      <c r="J26" s="25"/>
      <c r="K26" s="25"/>
      <c r="L26" s="33"/>
      <c r="M26" s="39"/>
    </row>
    <row r="27" spans="2:13" x14ac:dyDescent="0.2">
      <c r="C27" s="25"/>
      <c r="D27" s="25"/>
      <c r="E27" s="25"/>
      <c r="F27" s="25"/>
      <c r="G27" s="25"/>
      <c r="H27" s="25"/>
      <c r="I27" s="25"/>
      <c r="J27" s="25"/>
      <c r="K27" s="25"/>
      <c r="L27" s="33"/>
      <c r="M27" s="39"/>
    </row>
    <row r="28" spans="2:13" x14ac:dyDescent="0.2">
      <c r="C28" s="26"/>
      <c r="D28" s="26"/>
      <c r="E28" s="26"/>
      <c r="F28" s="26"/>
      <c r="G28" s="26"/>
      <c r="H28" s="26"/>
      <c r="I28" s="26"/>
      <c r="J28" s="26"/>
      <c r="K28" s="26"/>
      <c r="L28" s="34"/>
      <c r="M28" s="39"/>
    </row>
    <row r="29" spans="2:13" x14ac:dyDescent="0.2">
      <c r="C29" s="2">
        <f>(C8-1)/(10-1)</f>
        <v>0.55555555555555558</v>
      </c>
      <c r="D29" s="2">
        <f>(D8-2010)/(2017-2010)</f>
        <v>1</v>
      </c>
      <c r="E29" s="2">
        <f>(E8-1)/(9-1)</f>
        <v>0.25</v>
      </c>
      <c r="F29" s="2">
        <f>(F8-9)/(27-9)</f>
        <v>1</v>
      </c>
      <c r="G29" s="2">
        <f>(G8-13)/(35-13)</f>
        <v>1</v>
      </c>
      <c r="H29" s="2">
        <f>(H8-129940)/(10134-129940)</f>
        <v>0.71440495467672738</v>
      </c>
      <c r="I29" s="2">
        <f>(I8-3)/(5-3)</f>
        <v>1</v>
      </c>
      <c r="J29" s="2">
        <f>(J8-93)/(680-93)</f>
        <v>0.28109028960817717</v>
      </c>
      <c r="K29" s="2">
        <f>(K8-140)/(581-140)</f>
        <v>0.29478458049886619</v>
      </c>
      <c r="L29" s="2">
        <f>(L8-1)/(2-1)</f>
        <v>0</v>
      </c>
      <c r="M29" s="35" t="s">
        <v>44</v>
      </c>
    </row>
    <row r="30" spans="2:13" x14ac:dyDescent="0.2">
      <c r="C30" s="2">
        <f t="shared" ref="C30:C42" si="0">(C9-1)/(10-1)</f>
        <v>0.1111111111111111</v>
      </c>
      <c r="D30" s="2">
        <f t="shared" ref="D30:D42" si="1">(D9-2010)/(2017-2010)</f>
        <v>0.2857142857142857</v>
      </c>
      <c r="E30" s="2">
        <f t="shared" ref="E30:E42" si="2">(E9-1)/(9-1)</f>
        <v>0.375</v>
      </c>
      <c r="F30" s="2">
        <f t="shared" ref="F30:F42" si="3">(F9-9)/(27-9)</f>
        <v>0.3888888888888889</v>
      </c>
      <c r="G30" s="2">
        <f t="shared" ref="G30:G42" si="4">(G9-13)/(35-13)</f>
        <v>0.36363636363636365</v>
      </c>
      <c r="H30" s="2">
        <f t="shared" ref="H30:H42" si="5">(H9-129940)/(10134-129940)</f>
        <v>0.98152847102816221</v>
      </c>
      <c r="I30" s="2">
        <f t="shared" ref="I30:I42" si="6">(I9-3)/(5-3)</f>
        <v>1</v>
      </c>
      <c r="J30" s="2">
        <f t="shared" ref="J30:J42" si="7">(J9-93)/(680-93)</f>
        <v>0.2879045996592845</v>
      </c>
      <c r="K30" s="2">
        <f t="shared" ref="K30:K42" si="8">(K9-140)/(581-140)</f>
        <v>0.31746031746031744</v>
      </c>
      <c r="L30" s="2">
        <f t="shared" ref="L30:L42" si="9">(L9-1)/(2-1)</f>
        <v>0</v>
      </c>
      <c r="M30" s="2" t="s">
        <v>45</v>
      </c>
    </row>
    <row r="31" spans="2:13" x14ac:dyDescent="0.2">
      <c r="C31" s="2">
        <f t="shared" si="0"/>
        <v>0.88888888888888884</v>
      </c>
      <c r="D31" s="2">
        <f t="shared" si="1"/>
        <v>0.42857142857142855</v>
      </c>
      <c r="E31" s="2">
        <f t="shared" si="2"/>
        <v>0.875</v>
      </c>
      <c r="F31" s="2">
        <f t="shared" si="3"/>
        <v>0.3888888888888889</v>
      </c>
      <c r="G31" s="2">
        <f t="shared" si="4"/>
        <v>0.45454545454545453</v>
      </c>
      <c r="H31" s="2">
        <f t="shared" si="5"/>
        <v>0.8956229237266915</v>
      </c>
      <c r="I31" s="2">
        <f t="shared" si="6"/>
        <v>1</v>
      </c>
      <c r="J31" s="2">
        <f t="shared" si="7"/>
        <v>0.69335604770017034</v>
      </c>
      <c r="K31" s="2">
        <f t="shared" si="8"/>
        <v>0.94104308390022673</v>
      </c>
      <c r="L31" s="2">
        <f t="shared" si="9"/>
        <v>0</v>
      </c>
      <c r="M31" s="2" t="s">
        <v>46</v>
      </c>
    </row>
    <row r="32" spans="2:13" x14ac:dyDescent="0.2">
      <c r="C32" s="2">
        <f t="shared" si="0"/>
        <v>1</v>
      </c>
      <c r="D32" s="2">
        <f t="shared" si="1"/>
        <v>0.7142857142857143</v>
      </c>
      <c r="E32" s="2">
        <f t="shared" si="2"/>
        <v>0.75</v>
      </c>
      <c r="F32" s="2">
        <f t="shared" si="3"/>
        <v>0.27777777777777779</v>
      </c>
      <c r="G32" s="2">
        <f t="shared" si="4"/>
        <v>0.40909090909090912</v>
      </c>
      <c r="H32" s="2">
        <f t="shared" si="5"/>
        <v>0.89849423234228665</v>
      </c>
      <c r="I32" s="2">
        <f t="shared" si="6"/>
        <v>0</v>
      </c>
      <c r="J32" s="2">
        <f t="shared" si="7"/>
        <v>0.15843270868824533</v>
      </c>
      <c r="K32" s="2">
        <f t="shared" si="8"/>
        <v>0.12698412698412698</v>
      </c>
      <c r="L32" s="2">
        <f t="shared" si="9"/>
        <v>0</v>
      </c>
      <c r="M32" s="2" t="s">
        <v>47</v>
      </c>
    </row>
    <row r="33" spans="2:13" x14ac:dyDescent="0.2">
      <c r="C33" s="2">
        <f t="shared" si="0"/>
        <v>0.77777777777777779</v>
      </c>
      <c r="D33" s="2">
        <f t="shared" si="1"/>
        <v>0</v>
      </c>
      <c r="E33" s="2">
        <f t="shared" si="2"/>
        <v>0.5</v>
      </c>
      <c r="F33" s="2">
        <f t="shared" si="3"/>
        <v>0.5</v>
      </c>
      <c r="G33" s="2">
        <f t="shared" si="4"/>
        <v>0.54545454545454541</v>
      </c>
      <c r="H33" s="2">
        <f t="shared" si="5"/>
        <v>0.96247266414036026</v>
      </c>
      <c r="I33" s="2">
        <f t="shared" si="6"/>
        <v>1</v>
      </c>
      <c r="J33" s="2">
        <f t="shared" si="7"/>
        <v>0.30153321976149916</v>
      </c>
      <c r="K33" s="2">
        <f t="shared" si="8"/>
        <v>0.43537414965986393</v>
      </c>
      <c r="L33" s="2">
        <f t="shared" si="9"/>
        <v>0</v>
      </c>
      <c r="M33" s="2" t="s">
        <v>48</v>
      </c>
    </row>
    <row r="34" spans="2:13" x14ac:dyDescent="0.2">
      <c r="C34" s="2">
        <f t="shared" si="0"/>
        <v>1</v>
      </c>
      <c r="D34" s="2">
        <f t="shared" si="1"/>
        <v>0.8571428571428571</v>
      </c>
      <c r="E34" s="2">
        <f t="shared" si="2"/>
        <v>1</v>
      </c>
      <c r="F34" s="2">
        <f t="shared" si="3"/>
        <v>0.33333333333333331</v>
      </c>
      <c r="G34" s="2">
        <f t="shared" si="4"/>
        <v>0.54545454545454541</v>
      </c>
      <c r="H34" s="2">
        <f t="shared" si="5"/>
        <v>0</v>
      </c>
      <c r="I34" s="2">
        <f t="shared" si="6"/>
        <v>1</v>
      </c>
      <c r="J34" s="2">
        <f t="shared" si="7"/>
        <v>1</v>
      </c>
      <c r="K34" s="2">
        <f t="shared" si="8"/>
        <v>1</v>
      </c>
      <c r="L34" s="2">
        <f t="shared" si="9"/>
        <v>1</v>
      </c>
      <c r="M34" s="2" t="s">
        <v>49</v>
      </c>
    </row>
    <row r="35" spans="2:13" x14ac:dyDescent="0.2">
      <c r="C35" s="2">
        <f t="shared" si="0"/>
        <v>0.1111111111111111</v>
      </c>
      <c r="D35" s="2">
        <f t="shared" si="1"/>
        <v>0</v>
      </c>
      <c r="E35" s="2">
        <f t="shared" si="2"/>
        <v>0.125</v>
      </c>
      <c r="F35" s="2">
        <f t="shared" si="3"/>
        <v>0.61111111111111116</v>
      </c>
      <c r="G35" s="2">
        <f t="shared" si="4"/>
        <v>0.68181818181818177</v>
      </c>
      <c r="H35" s="2">
        <f t="shared" si="5"/>
        <v>0.96392501210289971</v>
      </c>
      <c r="I35" s="2">
        <f t="shared" si="6"/>
        <v>1</v>
      </c>
      <c r="J35" s="2">
        <f t="shared" si="7"/>
        <v>0.24361158432708688</v>
      </c>
      <c r="K35" s="2">
        <f t="shared" si="8"/>
        <v>0.19727891156462585</v>
      </c>
      <c r="L35" s="2">
        <f t="shared" si="9"/>
        <v>0</v>
      </c>
      <c r="M35" s="2" t="s">
        <v>50</v>
      </c>
    </row>
    <row r="36" spans="2:13" x14ac:dyDescent="0.2">
      <c r="C36" s="2">
        <f t="shared" si="0"/>
        <v>0.44444444444444442</v>
      </c>
      <c r="D36" s="2">
        <f t="shared" si="1"/>
        <v>0.14285714285714285</v>
      </c>
      <c r="E36" s="2">
        <f t="shared" si="2"/>
        <v>0.625</v>
      </c>
      <c r="F36" s="2">
        <f t="shared" si="3"/>
        <v>0.22222222222222221</v>
      </c>
      <c r="G36" s="2">
        <f t="shared" si="4"/>
        <v>0.22727272727272727</v>
      </c>
      <c r="H36" s="2">
        <f t="shared" si="5"/>
        <v>0.82594360883428208</v>
      </c>
      <c r="I36" s="2">
        <f t="shared" si="6"/>
        <v>1</v>
      </c>
      <c r="J36" s="2">
        <f t="shared" si="7"/>
        <v>0.4190800681431005</v>
      </c>
      <c r="K36" s="2">
        <f t="shared" si="8"/>
        <v>0.44217687074829931</v>
      </c>
      <c r="L36" s="2">
        <f t="shared" si="9"/>
        <v>0</v>
      </c>
      <c r="M36" s="2" t="s">
        <v>51</v>
      </c>
    </row>
    <row r="37" spans="2:13" x14ac:dyDescent="0.2">
      <c r="C37" s="2">
        <f t="shared" si="0"/>
        <v>0</v>
      </c>
      <c r="D37" s="2">
        <f t="shared" si="1"/>
        <v>0</v>
      </c>
      <c r="E37" s="2">
        <f t="shared" si="2"/>
        <v>0.5</v>
      </c>
      <c r="F37" s="2">
        <f t="shared" si="3"/>
        <v>0</v>
      </c>
      <c r="G37" s="2">
        <f t="shared" si="4"/>
        <v>0</v>
      </c>
      <c r="H37" s="2">
        <f t="shared" si="5"/>
        <v>0.87413819007395288</v>
      </c>
      <c r="I37" s="2">
        <f t="shared" si="6"/>
        <v>0</v>
      </c>
      <c r="J37" s="2">
        <f t="shared" si="7"/>
        <v>0.40374787052810901</v>
      </c>
      <c r="K37" s="2">
        <f t="shared" si="8"/>
        <v>0.3854875283446712</v>
      </c>
      <c r="L37" s="2">
        <f t="shared" si="9"/>
        <v>0</v>
      </c>
      <c r="M37" s="2" t="s">
        <v>52</v>
      </c>
    </row>
    <row r="38" spans="2:13" x14ac:dyDescent="0.2">
      <c r="C38" s="2">
        <f t="shared" si="0"/>
        <v>0.55555555555555558</v>
      </c>
      <c r="D38" s="2">
        <f t="shared" si="1"/>
        <v>1</v>
      </c>
      <c r="E38" s="2">
        <f t="shared" si="2"/>
        <v>0.375</v>
      </c>
      <c r="F38" s="2">
        <f t="shared" si="3"/>
        <v>0.66666666666666663</v>
      </c>
      <c r="G38" s="2">
        <f t="shared" si="4"/>
        <v>0.77272727272727271</v>
      </c>
      <c r="H38" s="2">
        <f t="shared" si="5"/>
        <v>0.65994190608149839</v>
      </c>
      <c r="I38" s="2">
        <f t="shared" si="6"/>
        <v>0.5</v>
      </c>
      <c r="J38" s="2">
        <f t="shared" si="7"/>
        <v>0.26575809199318567</v>
      </c>
      <c r="K38" s="2">
        <f t="shared" si="8"/>
        <v>0.29931972789115646</v>
      </c>
      <c r="L38" s="2">
        <f t="shared" si="9"/>
        <v>0</v>
      </c>
      <c r="M38" s="2" t="s">
        <v>53</v>
      </c>
    </row>
    <row r="39" spans="2:13" x14ac:dyDescent="0.2">
      <c r="C39" s="2">
        <f t="shared" si="0"/>
        <v>0.33333333333333331</v>
      </c>
      <c r="D39" s="2">
        <f t="shared" si="1"/>
        <v>0.14285714285714285</v>
      </c>
      <c r="E39" s="2">
        <f t="shared" si="2"/>
        <v>0</v>
      </c>
      <c r="F39" s="2">
        <f t="shared" si="3"/>
        <v>0.88888888888888884</v>
      </c>
      <c r="G39" s="2">
        <f t="shared" si="4"/>
        <v>1</v>
      </c>
      <c r="H39" s="2">
        <f t="shared" si="5"/>
        <v>0.97108658998714592</v>
      </c>
      <c r="I39" s="2">
        <f t="shared" si="6"/>
        <v>1</v>
      </c>
      <c r="J39" s="2">
        <f t="shared" si="7"/>
        <v>0</v>
      </c>
      <c r="K39" s="2">
        <f t="shared" si="8"/>
        <v>0</v>
      </c>
      <c r="L39" s="2">
        <f t="shared" si="9"/>
        <v>0</v>
      </c>
      <c r="M39" s="2" t="s">
        <v>54</v>
      </c>
    </row>
    <row r="40" spans="2:13" x14ac:dyDescent="0.2">
      <c r="C40" s="2">
        <f t="shared" si="0"/>
        <v>0.66666666666666663</v>
      </c>
      <c r="D40" s="2">
        <f t="shared" si="1"/>
        <v>0.2857142857142857</v>
      </c>
      <c r="E40" s="2">
        <f t="shared" si="2"/>
        <v>0.25</v>
      </c>
      <c r="F40" s="2">
        <f t="shared" si="3"/>
        <v>0.44444444444444442</v>
      </c>
      <c r="G40" s="2">
        <f t="shared" si="4"/>
        <v>0.45454545454545453</v>
      </c>
      <c r="H40" s="2">
        <f t="shared" si="5"/>
        <v>1</v>
      </c>
      <c r="I40" s="2">
        <f t="shared" si="6"/>
        <v>1</v>
      </c>
      <c r="J40" s="2">
        <f t="shared" si="7"/>
        <v>0.25042589437819418</v>
      </c>
      <c r="K40" s="2">
        <f t="shared" si="8"/>
        <v>0.24943310657596371</v>
      </c>
      <c r="L40" s="2">
        <f t="shared" si="9"/>
        <v>0</v>
      </c>
      <c r="M40" s="2" t="s">
        <v>55</v>
      </c>
    </row>
    <row r="41" spans="2:13" x14ac:dyDescent="0.2">
      <c r="C41" s="2">
        <f t="shared" si="0"/>
        <v>0.22222222222222221</v>
      </c>
      <c r="D41" s="2">
        <f t="shared" si="1"/>
        <v>0.8571428571428571</v>
      </c>
      <c r="E41" s="2">
        <f t="shared" si="2"/>
        <v>0.125</v>
      </c>
      <c r="F41" s="2">
        <f t="shared" si="3"/>
        <v>0.61111111111111116</v>
      </c>
      <c r="G41" s="2">
        <f t="shared" si="4"/>
        <v>0.68181818181818177</v>
      </c>
      <c r="H41" s="2">
        <f t="shared" si="5"/>
        <v>0.83957397793098842</v>
      </c>
      <c r="I41" s="2">
        <f t="shared" si="6"/>
        <v>0.5</v>
      </c>
      <c r="J41" s="2">
        <f t="shared" si="7"/>
        <v>0.19931856899488926</v>
      </c>
      <c r="K41" s="2">
        <f t="shared" si="8"/>
        <v>0.1927437641723356</v>
      </c>
      <c r="L41" s="2">
        <f t="shared" si="9"/>
        <v>0</v>
      </c>
      <c r="M41" s="2" t="s">
        <v>56</v>
      </c>
    </row>
    <row r="42" spans="2:13" x14ac:dyDescent="0.2">
      <c r="C42" s="2">
        <f t="shared" si="0"/>
        <v>0.88888888888888884</v>
      </c>
      <c r="D42" s="2">
        <f t="shared" si="1"/>
        <v>0.8571428571428571</v>
      </c>
      <c r="E42" s="2">
        <f t="shared" si="2"/>
        <v>0.125</v>
      </c>
      <c r="F42" s="2">
        <f t="shared" si="3"/>
        <v>0.88888888888888884</v>
      </c>
      <c r="G42" s="2">
        <f t="shared" si="4"/>
        <v>1</v>
      </c>
      <c r="H42" s="2">
        <f t="shared" si="5"/>
        <v>0.92426088843630538</v>
      </c>
      <c r="I42" s="2">
        <f t="shared" si="6"/>
        <v>1</v>
      </c>
      <c r="J42" s="2">
        <f t="shared" si="7"/>
        <v>0.131175468483816</v>
      </c>
      <c r="K42" s="2">
        <f t="shared" si="8"/>
        <v>8.6167800453514742E-2</v>
      </c>
      <c r="L42" s="2">
        <f t="shared" si="9"/>
        <v>0</v>
      </c>
      <c r="M42" s="2" t="s">
        <v>57</v>
      </c>
    </row>
    <row r="44" spans="2:13" x14ac:dyDescent="0.2">
      <c r="B44" s="14" t="s">
        <v>38</v>
      </c>
      <c r="C44" s="14">
        <f>Weight!G9*Weight!G13</f>
        <v>5.6599999999999998E-2</v>
      </c>
      <c r="D44" s="14">
        <f>Weight!G9*Weight!H13</f>
        <v>9.4333333333333325E-2</v>
      </c>
      <c r="E44" s="14">
        <f>Weight!G9*Weight!I13</f>
        <v>0.13206666666666667</v>
      </c>
      <c r="F44" s="14">
        <f>Weight!J9*Weight!J10</f>
        <v>0.12231000000000002</v>
      </c>
      <c r="G44" s="14">
        <f>Weight!J9*Weight!K10</f>
        <v>6.6047400000000006E-2</v>
      </c>
      <c r="H44" s="14">
        <f>Weight!J9*Weight!L10</f>
        <v>0.23593734899999999</v>
      </c>
      <c r="I44" s="14">
        <f>Weight!J9*Weight!M10</f>
        <v>2.8539000000000002E-2</v>
      </c>
      <c r="J44" s="14">
        <f>Weight!N9*Weight!N12</f>
        <v>8.7912000000000004E-2</v>
      </c>
      <c r="K44" s="14">
        <f>Weight!N9*Weight!O12</f>
        <v>0.13200000000000001</v>
      </c>
      <c r="L44" s="14">
        <f>Weight!N9*Weight!P12</f>
        <v>4.4088000000000002E-2</v>
      </c>
    </row>
    <row r="46" spans="2:13" x14ac:dyDescent="0.2">
      <c r="C46" s="27"/>
      <c r="D46" s="27"/>
    </row>
    <row r="47" spans="2:13" x14ac:dyDescent="0.2">
      <c r="D47" s="5" t="s">
        <v>19</v>
      </c>
      <c r="E47" s="5" t="s">
        <v>44</v>
      </c>
      <c r="F47" s="5">
        <f t="shared" ref="F47:F60" si="10">SUMPRODUCT($C$44:$L$44*C29:L29)</f>
        <v>0.60786842972922106</v>
      </c>
    </row>
    <row r="48" spans="2:13" x14ac:dyDescent="0.2">
      <c r="D48" s="2" t="s">
        <v>20</v>
      </c>
      <c r="E48" s="2" t="s">
        <v>45</v>
      </c>
      <c r="F48" s="2">
        <f>SUMPRODUCT($C$44:$L$44*C30:L30)</f>
        <v>0.48168176269732299</v>
      </c>
    </row>
    <row r="49" spans="3:6" x14ac:dyDescent="0.2">
      <c r="D49" s="40" t="s">
        <v>21</v>
      </c>
      <c r="E49" s="40" t="s">
        <v>46</v>
      </c>
      <c r="F49" s="40">
        <f>SUMPRODUCT($C$44:$L$44*C31:L31)</f>
        <v>0.70890646359551346</v>
      </c>
    </row>
    <row r="50" spans="3:6" x14ac:dyDescent="0.2">
      <c r="D50" s="2" t="s">
        <v>22</v>
      </c>
      <c r="E50" s="2" t="s">
        <v>47</v>
      </c>
      <c r="F50" s="2">
        <f>SUMPRODUCT($C$44:$L$44*C32:L32)</f>
        <v>0.52670373160877815</v>
      </c>
    </row>
    <row r="51" spans="3:6" x14ac:dyDescent="0.2">
      <c r="D51" s="2" t="s">
        <v>23</v>
      </c>
      <c r="E51" s="2" t="s">
        <v>48</v>
      </c>
      <c r="F51" s="2">
        <f>SUMPRODUCT($C$44:$L$44*C33:L33)</f>
        <v>0.54683643513402902</v>
      </c>
    </row>
    <row r="52" spans="3:6" x14ac:dyDescent="0.2">
      <c r="D52" s="41" t="s">
        <v>24</v>
      </c>
      <c r="E52" s="41" t="s">
        <v>49</v>
      </c>
      <c r="F52" s="41">
        <f>SUMPRODUCT($C$44:$L$44*C34:L34)</f>
        <v>0.63885866406926406</v>
      </c>
    </row>
    <row r="53" spans="3:6" x14ac:dyDescent="0.2">
      <c r="D53" s="2" t="s">
        <v>25</v>
      </c>
      <c r="E53" s="2" t="s">
        <v>50</v>
      </c>
      <c r="F53" s="2">
        <f>SUMPRODUCT($C$44:$L$44*C35:L35)</f>
        <v>0.44599665032228497</v>
      </c>
    </row>
    <row r="54" spans="3:6" x14ac:dyDescent="0.2">
      <c r="D54" s="2" t="s">
        <v>26</v>
      </c>
      <c r="E54" s="2" t="s">
        <v>51</v>
      </c>
      <c r="F54" s="2">
        <f>SUMPRODUCT($C$44:$L$44*C36:L36)</f>
        <v>0.48198364480691064</v>
      </c>
    </row>
    <row r="55" spans="3:6" x14ac:dyDescent="0.2">
      <c r="D55" s="2" t="s">
        <v>27</v>
      </c>
      <c r="E55" s="2" t="s">
        <v>52</v>
      </c>
      <c r="F55" s="2">
        <f>SUMPRODUCT($C$44:$L$44*C37:L37)</f>
        <v>0.35865381709440358</v>
      </c>
    </row>
    <row r="56" spans="3:6" x14ac:dyDescent="0.2">
      <c r="D56" s="2" t="s">
        <v>19</v>
      </c>
      <c r="E56" s="2" t="s">
        <v>53</v>
      </c>
      <c r="F56" s="2">
        <f>SUMPRODUCT($C$44:$L$44*C38:L38)</f>
        <v>0.54072737833031836</v>
      </c>
    </row>
    <row r="57" spans="3:6" x14ac:dyDescent="0.2">
      <c r="D57" s="2" t="s">
        <v>28</v>
      </c>
      <c r="E57" s="2" t="s">
        <v>54</v>
      </c>
      <c r="F57" s="2">
        <f>SUMPRODUCT($C$44:$L$44*C39:L39)</f>
        <v>0.46476485283387425</v>
      </c>
    </row>
    <row r="58" spans="3:6" x14ac:dyDescent="0.2">
      <c r="D58" s="2" t="s">
        <v>29</v>
      </c>
      <c r="E58" s="2" t="s">
        <v>55</v>
      </c>
      <c r="F58" s="2">
        <f>SUMPRODUCT($C$44:$L$44*C40:L40)</f>
        <v>0.50150088670152937</v>
      </c>
    </row>
    <row r="59" spans="3:6" x14ac:dyDescent="0.2">
      <c r="D59" s="2" t="s">
        <v>30</v>
      </c>
      <c r="E59" s="2" t="s">
        <v>56</v>
      </c>
      <c r="F59" s="2">
        <f>SUMPRODUCT($C$44:$L$44*C41:L41)</f>
        <v>0.48504160170072103</v>
      </c>
    </row>
    <row r="60" spans="3:6" x14ac:dyDescent="0.2">
      <c r="D60" s="2" t="s">
        <v>31</v>
      </c>
      <c r="E60" s="2" t="s">
        <v>57</v>
      </c>
      <c r="F60" s="2">
        <f>SUMPRODUCT($C$44:$L$44*C42:L42)</f>
        <v>0.59195669854884714</v>
      </c>
    </row>
    <row r="64" spans="3:6" x14ac:dyDescent="0.2">
      <c r="C64" t="s">
        <v>40</v>
      </c>
    </row>
    <row r="65" spans="3:3" x14ac:dyDescent="0.2">
      <c r="C65" t="s">
        <v>41</v>
      </c>
    </row>
    <row r="66" spans="3:3" x14ac:dyDescent="0.2">
      <c r="C66" t="s">
        <v>42</v>
      </c>
    </row>
  </sheetData>
  <mergeCells count="16">
    <mergeCell ref="C46:D46"/>
    <mergeCell ref="M25:M28"/>
    <mergeCell ref="M6:M7"/>
    <mergeCell ref="C6:E6"/>
    <mergeCell ref="F6:I6"/>
    <mergeCell ref="J6:L6"/>
    <mergeCell ref="D25:D28"/>
    <mergeCell ref="E25:E28"/>
    <mergeCell ref="F25:F28"/>
    <mergeCell ref="G25:G28"/>
    <mergeCell ref="H25:H28"/>
    <mergeCell ref="I25:I28"/>
    <mergeCell ref="J25:J28"/>
    <mergeCell ref="K25:K28"/>
    <mergeCell ref="L25:L28"/>
    <mergeCell ref="C25:C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Utility Func.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snirujog</cp:lastModifiedBy>
  <dcterms:created xsi:type="dcterms:W3CDTF">2018-04-26T03:00:35Z</dcterms:created>
  <dcterms:modified xsi:type="dcterms:W3CDTF">2018-04-27T09:34:05Z</dcterms:modified>
</cp:coreProperties>
</file>