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
    </mc:Choice>
  </mc:AlternateContent>
  <bookViews>
    <workbookView xWindow="-120" yWindow="-120" windowWidth="29040" windowHeight="15840" firstSheet="4" activeTab="5"/>
  </bookViews>
  <sheets>
    <sheet name="Data" sheetId="1" r:id="rId1"/>
    <sheet name="India Staff" sheetId="2" r:id="rId2"/>
    <sheet name="sheet 3" sheetId="4" r:id="rId3"/>
    <sheet name="Staff" sheetId="3" r:id="rId4"/>
    <sheet name="Sheet15" sheetId="17" r:id="rId5"/>
    <sheet name="Employer trend overtime" sheetId="16" r:id="rId6"/>
    <sheet name="Male vs Female Comparison" sheetId="8" r:id="rId7"/>
    <sheet name="Salary Spread" sheetId="10" r:id="rId8"/>
    <sheet name="Salary vs Rating correlation" sheetId="12" r:id="rId9"/>
  </sheets>
  <definedNames>
    <definedName name="_xlnm._FilterDatabase" localSheetId="0" hidden="1">Data!$C$5:$I$105</definedName>
    <definedName name="_xlnm._FilterDatabase" localSheetId="1" hidden="1">'India Staff'!$B$2:$H$114</definedName>
    <definedName name="_xlchart.0" hidden="1">Staff!$F$2:$F$184</definedName>
    <definedName name="_xlcn.WorksheetConnection_blankdatafile.xlsxstaff1" hidden="1">staff[]</definedName>
    <definedName name="ExternalData_1" localSheetId="2" hidden="1">'sheet 3'!$A$1:$H$113</definedName>
    <definedName name="ExternalData_1" localSheetId="3" hidden="1">Staff!$A$1:$H$184</definedName>
    <definedName name="Slicer_Country">#N/A</definedName>
    <definedName name="Slicer_Country1">#N/A</definedName>
  </definedNames>
  <calcPr calcId="162913"/>
  <pivotCaches>
    <pivotCache cacheId="0" r:id="rId10"/>
    <pivotCache cacheId="1" r:id="rId11"/>
    <pivotCache cacheId="3" r:id="rId12"/>
    <pivotCache cacheId="16"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M14" i="3"/>
  <c r="O12" i="3"/>
  <c r="O10" i="3"/>
  <c r="I3" i="3"/>
  <c r="J3" i="3" s="1"/>
  <c r="I4" i="3"/>
  <c r="J4" i="3" s="1"/>
  <c r="I5" i="3"/>
  <c r="J5" i="3" s="1"/>
  <c r="I6" i="3"/>
  <c r="J6" i="3" s="1"/>
  <c r="I7" i="3"/>
  <c r="J7" i="3" s="1"/>
  <c r="I8" i="3"/>
  <c r="J8" i="3" s="1"/>
  <c r="I9" i="3"/>
  <c r="J9" i="3" s="1"/>
  <c r="I10" i="3"/>
  <c r="J10" i="3" s="1"/>
  <c r="I11" i="3"/>
  <c r="J11" i="3" s="1"/>
  <c r="I12" i="3"/>
  <c r="J12" i="3" s="1"/>
  <c r="I13" i="3"/>
  <c r="J13" i="3" s="1"/>
  <c r="I14" i="3"/>
  <c r="J14" i="3" s="1"/>
  <c r="I15" i="3"/>
  <c r="J15" i="3" s="1"/>
  <c r="I16" i="3"/>
  <c r="J16" i="3" s="1"/>
  <c r="I17" i="3"/>
  <c r="J17" i="3" s="1"/>
  <c r="I18" i="3"/>
  <c r="J18" i="3" s="1"/>
  <c r="I19" i="3"/>
  <c r="J19" i="3" s="1"/>
  <c r="I20" i="3"/>
  <c r="J20" i="3" s="1"/>
  <c r="I21" i="3"/>
  <c r="J21" i="3" s="1"/>
  <c r="I22" i="3"/>
  <c r="J22" i="3" s="1"/>
  <c r="I23" i="3"/>
  <c r="J23" i="3" s="1"/>
  <c r="I24" i="3"/>
  <c r="J24" i="3" s="1"/>
  <c r="I25" i="3"/>
  <c r="J25" i="3" s="1"/>
  <c r="I26" i="3"/>
  <c r="J26" i="3" s="1"/>
  <c r="I27" i="3"/>
  <c r="J27" i="3" s="1"/>
  <c r="I28" i="3"/>
  <c r="J28" i="3" s="1"/>
  <c r="I29" i="3"/>
  <c r="J29" i="3" s="1"/>
  <c r="I30" i="3"/>
  <c r="J30" i="3" s="1"/>
  <c r="I31" i="3"/>
  <c r="J31" i="3" s="1"/>
  <c r="I32" i="3"/>
  <c r="J32" i="3" s="1"/>
  <c r="I33" i="3"/>
  <c r="J33" i="3" s="1"/>
  <c r="I34" i="3"/>
  <c r="J34" i="3" s="1"/>
  <c r="I35" i="3"/>
  <c r="J35" i="3" s="1"/>
  <c r="I36" i="3"/>
  <c r="J36" i="3" s="1"/>
  <c r="I37" i="3"/>
  <c r="J37" i="3" s="1"/>
  <c r="I38" i="3"/>
  <c r="J38" i="3" s="1"/>
  <c r="I39" i="3"/>
  <c r="J39" i="3" s="1"/>
  <c r="I40" i="3"/>
  <c r="J40" i="3" s="1"/>
  <c r="I41" i="3"/>
  <c r="J41" i="3" s="1"/>
  <c r="I42" i="3"/>
  <c r="J42" i="3" s="1"/>
  <c r="I43" i="3"/>
  <c r="J43" i="3" s="1"/>
  <c r="I44" i="3"/>
  <c r="J44" i="3" s="1"/>
  <c r="I45" i="3"/>
  <c r="J45" i="3" s="1"/>
  <c r="I46" i="3"/>
  <c r="J46" i="3" s="1"/>
  <c r="I47" i="3"/>
  <c r="J47" i="3" s="1"/>
  <c r="I48" i="3"/>
  <c r="J48" i="3" s="1"/>
  <c r="I49" i="3"/>
  <c r="J49" i="3" s="1"/>
  <c r="I50" i="3"/>
  <c r="J50" i="3" s="1"/>
  <c r="I51" i="3"/>
  <c r="J51" i="3" s="1"/>
  <c r="I52" i="3"/>
  <c r="J52" i="3" s="1"/>
  <c r="I53" i="3"/>
  <c r="J53" i="3" s="1"/>
  <c r="I54" i="3"/>
  <c r="J54" i="3" s="1"/>
  <c r="I55" i="3"/>
  <c r="J55" i="3" s="1"/>
  <c r="I56" i="3"/>
  <c r="J56" i="3" s="1"/>
  <c r="I57" i="3"/>
  <c r="J57" i="3" s="1"/>
  <c r="I58" i="3"/>
  <c r="J58" i="3" s="1"/>
  <c r="I59" i="3"/>
  <c r="J59" i="3" s="1"/>
  <c r="I60" i="3"/>
  <c r="J60" i="3" s="1"/>
  <c r="I61" i="3"/>
  <c r="J61" i="3" s="1"/>
  <c r="I62" i="3"/>
  <c r="J62" i="3" s="1"/>
  <c r="I63" i="3"/>
  <c r="J63" i="3" s="1"/>
  <c r="I64" i="3"/>
  <c r="J64" i="3" s="1"/>
  <c r="I65" i="3"/>
  <c r="J65" i="3" s="1"/>
  <c r="I66" i="3"/>
  <c r="J66" i="3" s="1"/>
  <c r="I67" i="3"/>
  <c r="J67" i="3" s="1"/>
  <c r="I68" i="3"/>
  <c r="J68" i="3" s="1"/>
  <c r="I69" i="3"/>
  <c r="J69" i="3" s="1"/>
  <c r="I70" i="3"/>
  <c r="J70" i="3" s="1"/>
  <c r="I71" i="3"/>
  <c r="J71" i="3" s="1"/>
  <c r="I72" i="3"/>
  <c r="J72" i="3" s="1"/>
  <c r="I73" i="3"/>
  <c r="J73" i="3" s="1"/>
  <c r="I74" i="3"/>
  <c r="J74" i="3" s="1"/>
  <c r="I75" i="3"/>
  <c r="J75" i="3" s="1"/>
  <c r="I76" i="3"/>
  <c r="J76" i="3" s="1"/>
  <c r="I77" i="3"/>
  <c r="J77" i="3" s="1"/>
  <c r="I78" i="3"/>
  <c r="J78" i="3" s="1"/>
  <c r="I79" i="3"/>
  <c r="J79" i="3" s="1"/>
  <c r="I80" i="3"/>
  <c r="J80" i="3" s="1"/>
  <c r="I81" i="3"/>
  <c r="J81" i="3" s="1"/>
  <c r="I82" i="3"/>
  <c r="J82" i="3" s="1"/>
  <c r="I83" i="3"/>
  <c r="J83" i="3" s="1"/>
  <c r="I84" i="3"/>
  <c r="J84" i="3" s="1"/>
  <c r="I85" i="3"/>
  <c r="J85" i="3" s="1"/>
  <c r="I86" i="3"/>
  <c r="J86" i="3" s="1"/>
  <c r="I87" i="3"/>
  <c r="J87" i="3" s="1"/>
  <c r="I88" i="3"/>
  <c r="J88" i="3" s="1"/>
  <c r="I89" i="3"/>
  <c r="J89" i="3" s="1"/>
  <c r="I90" i="3"/>
  <c r="J90" i="3" s="1"/>
  <c r="I91" i="3"/>
  <c r="J91" i="3" s="1"/>
  <c r="I92" i="3"/>
  <c r="J92" i="3" s="1"/>
  <c r="I93" i="3"/>
  <c r="J93" i="3" s="1"/>
  <c r="I94" i="3"/>
  <c r="J94" i="3" s="1"/>
  <c r="I95" i="3"/>
  <c r="J95" i="3" s="1"/>
  <c r="I96" i="3"/>
  <c r="J96" i="3" s="1"/>
  <c r="I97" i="3"/>
  <c r="J97" i="3" s="1"/>
  <c r="I98" i="3"/>
  <c r="J98" i="3" s="1"/>
  <c r="I99" i="3"/>
  <c r="J99" i="3" s="1"/>
  <c r="I100" i="3"/>
  <c r="J100" i="3" s="1"/>
  <c r="I101" i="3"/>
  <c r="J101" i="3" s="1"/>
  <c r="I102" i="3"/>
  <c r="J102" i="3" s="1"/>
  <c r="I103" i="3"/>
  <c r="J103" i="3" s="1"/>
  <c r="I104" i="3"/>
  <c r="J104" i="3" s="1"/>
  <c r="I105" i="3"/>
  <c r="J105" i="3" s="1"/>
  <c r="I106" i="3"/>
  <c r="J106" i="3" s="1"/>
  <c r="I107" i="3"/>
  <c r="J107" i="3" s="1"/>
  <c r="I108" i="3"/>
  <c r="J108" i="3" s="1"/>
  <c r="I109" i="3"/>
  <c r="J109" i="3" s="1"/>
  <c r="I110" i="3"/>
  <c r="J110" i="3" s="1"/>
  <c r="I111" i="3"/>
  <c r="J111" i="3" s="1"/>
  <c r="I112" i="3"/>
  <c r="J112" i="3" s="1"/>
  <c r="I113" i="3"/>
  <c r="J113" i="3" s="1"/>
  <c r="I114" i="3"/>
  <c r="J114" i="3" s="1"/>
  <c r="I115" i="3"/>
  <c r="J115" i="3" s="1"/>
  <c r="I116" i="3"/>
  <c r="J116" i="3" s="1"/>
  <c r="I117" i="3"/>
  <c r="J117" i="3" s="1"/>
  <c r="I118" i="3"/>
  <c r="J118" i="3" s="1"/>
  <c r="I119" i="3"/>
  <c r="J119" i="3" s="1"/>
  <c r="I120" i="3"/>
  <c r="J120" i="3" s="1"/>
  <c r="I121" i="3"/>
  <c r="J121" i="3" s="1"/>
  <c r="I122" i="3"/>
  <c r="J122" i="3" s="1"/>
  <c r="I123" i="3"/>
  <c r="J123" i="3" s="1"/>
  <c r="I124" i="3"/>
  <c r="J124" i="3" s="1"/>
  <c r="I125" i="3"/>
  <c r="J125" i="3" s="1"/>
  <c r="I126" i="3"/>
  <c r="J126" i="3" s="1"/>
  <c r="I127" i="3"/>
  <c r="J127" i="3" s="1"/>
  <c r="I128" i="3"/>
  <c r="J128" i="3" s="1"/>
  <c r="I129" i="3"/>
  <c r="J129" i="3" s="1"/>
  <c r="I130" i="3"/>
  <c r="J130" i="3" s="1"/>
  <c r="I131" i="3"/>
  <c r="J131" i="3" s="1"/>
  <c r="I132" i="3"/>
  <c r="J132" i="3" s="1"/>
  <c r="I133" i="3"/>
  <c r="J133" i="3" s="1"/>
  <c r="I134" i="3"/>
  <c r="J134" i="3" s="1"/>
  <c r="I135" i="3"/>
  <c r="J135" i="3" s="1"/>
  <c r="I136" i="3"/>
  <c r="J136" i="3" s="1"/>
  <c r="I137" i="3"/>
  <c r="J137" i="3" s="1"/>
  <c r="I138" i="3"/>
  <c r="J138" i="3" s="1"/>
  <c r="I139" i="3"/>
  <c r="J139" i="3" s="1"/>
  <c r="I140" i="3"/>
  <c r="J140" i="3" s="1"/>
  <c r="I141" i="3"/>
  <c r="J141" i="3" s="1"/>
  <c r="I142" i="3"/>
  <c r="J142" i="3" s="1"/>
  <c r="I143" i="3"/>
  <c r="J143" i="3" s="1"/>
  <c r="I144" i="3"/>
  <c r="J144" i="3" s="1"/>
  <c r="I145" i="3"/>
  <c r="J145" i="3" s="1"/>
  <c r="I146" i="3"/>
  <c r="J146" i="3" s="1"/>
  <c r="I147" i="3"/>
  <c r="J147" i="3" s="1"/>
  <c r="I148" i="3"/>
  <c r="J148" i="3" s="1"/>
  <c r="I149" i="3"/>
  <c r="J149" i="3" s="1"/>
  <c r="I150" i="3"/>
  <c r="J150" i="3" s="1"/>
  <c r="I151" i="3"/>
  <c r="J151" i="3" s="1"/>
  <c r="I152" i="3"/>
  <c r="J152" i="3" s="1"/>
  <c r="I153" i="3"/>
  <c r="J153" i="3" s="1"/>
  <c r="I154" i="3"/>
  <c r="J154" i="3" s="1"/>
  <c r="I155" i="3"/>
  <c r="J155" i="3" s="1"/>
  <c r="I156" i="3"/>
  <c r="J156" i="3" s="1"/>
  <c r="I157" i="3"/>
  <c r="J157" i="3" s="1"/>
  <c r="I158" i="3"/>
  <c r="J158" i="3" s="1"/>
  <c r="I159" i="3"/>
  <c r="J159" i="3" s="1"/>
  <c r="I160" i="3"/>
  <c r="J160" i="3" s="1"/>
  <c r="I161" i="3"/>
  <c r="J161" i="3" s="1"/>
  <c r="I162" i="3"/>
  <c r="J162" i="3" s="1"/>
  <c r="I163" i="3"/>
  <c r="J163" i="3" s="1"/>
  <c r="I164" i="3"/>
  <c r="J164" i="3" s="1"/>
  <c r="I165" i="3"/>
  <c r="J165" i="3" s="1"/>
  <c r="I166" i="3"/>
  <c r="J166" i="3" s="1"/>
  <c r="I167" i="3"/>
  <c r="J167" i="3" s="1"/>
  <c r="I168" i="3"/>
  <c r="J168" i="3" s="1"/>
  <c r="I169" i="3"/>
  <c r="J169" i="3" s="1"/>
  <c r="I170" i="3"/>
  <c r="J170" i="3" s="1"/>
  <c r="I171" i="3"/>
  <c r="J171" i="3" s="1"/>
  <c r="I172" i="3"/>
  <c r="J172" i="3" s="1"/>
  <c r="I173" i="3"/>
  <c r="J173" i="3" s="1"/>
  <c r="I174" i="3"/>
  <c r="J174" i="3" s="1"/>
  <c r="I175" i="3"/>
  <c r="J175" i="3" s="1"/>
  <c r="I176" i="3"/>
  <c r="J176" i="3" s="1"/>
  <c r="I177" i="3"/>
  <c r="J177" i="3" s="1"/>
  <c r="I178" i="3"/>
  <c r="J178" i="3" s="1"/>
  <c r="I179" i="3"/>
  <c r="J179" i="3" s="1"/>
  <c r="I180" i="3"/>
  <c r="J180" i="3" s="1"/>
  <c r="I181" i="3"/>
  <c r="J181" i="3" s="1"/>
  <c r="I182" i="3"/>
  <c r="J182" i="3" s="1"/>
  <c r="I183" i="3"/>
  <c r="J183" i="3" s="1"/>
  <c r="I184" i="3"/>
  <c r="J184" i="3" s="1"/>
  <c r="I2" i="3"/>
  <c r="J2" i="3" s="1"/>
  <c r="P6" i="3"/>
  <c r="P7" i="3"/>
  <c r="O7" i="3"/>
  <c r="O6" i="3"/>
  <c r="O5" i="3"/>
  <c r="H106" i="1"/>
  <c r="F106" i="1"/>
  <c r="I106" i="1"/>
  <c r="O11" i="3" l="1"/>
  <c r="O8" i="3"/>
</calcChain>
</file>

<file path=xl/connections.xml><?xml version="1.0" encoding="utf-8"?>
<connections xmlns="http://schemas.openxmlformats.org/spreadsheetml/2006/main">
  <connection id="1" keepAlive="1" name="Query - india staff" description="Connection to the 'india staff' query in the workbook." type="5" refreshedVersion="6" background="1" saveData="1">
    <dbPr connection="Provider=Microsoft.Mashup.OleDb.1;Data Source=$Workbook$;Location=&quot;india staff&quot;" command="SELECT * FROM [india staff]"/>
  </connection>
  <connection id="2"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<sst xmlns="http://schemas.openxmlformats.org/spreadsheetml/2006/main" count="2408" uniqueCount="243">
  <si>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</si>
  <si>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</si>
  <si>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</si>
  <si>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</si>
  <si>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</si>
  <si>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</si>
  <si>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</si>
  <si>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</si>
  <si>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</si>
  <si>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</si>
  <si>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</si>
  <si>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</si>
  <si>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</si>
  <si>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</si>
  <si>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</si>
  <si>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</si>
  <si>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</si>
  <si>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</si>
  <si>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</si>
  <si>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</si>
  <si>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</si>
  <si>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</si>
  <si>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</si>
  <si>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</si>
  <si>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</si>
  <si>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</si>
  <si>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</si>
  <si>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</si>
  <si>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</si>
  <si>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</si>
  <si>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</si>
  <si>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</si>
  <si>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</si>
  <si>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</si>
  <si>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</si>
  <si>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</si>
  <si>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</si>
  <si>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</si>
  <si>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</si>
  <si>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</si>
  <si>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</si>
  <si>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</si>
  <si>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</si>
  <si>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</si>
  <si>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</si>
  <si>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</si>
  <si>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</si>
  <si>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</si>
  <si>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</si>
  <si>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</si>
  <si>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</si>
  <si>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</si>
  <si>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</si>
  <si>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</si>
  <si>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</si>
  <si>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</si>
  <si>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</si>
  <si>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</si>
  <si>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</si>
  <si>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</si>
  <si>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</si>
  <si>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</si>
  <si>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</si>
  <si>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</si>
  <si>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</si>
  <si>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</si>
  <si>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</si>
  <si>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</si>
  <si>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</si>
  <si>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</si>
  <si>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</si>
  <si>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</si>
  <si>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</si>
  <si>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</si>
  <si>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</si>
  <si>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</si>
  <si>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</si>
  <si>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</si>
  <si>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</si>
  <si>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</si>
  <si>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</si>
  <si>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</si>
  <si>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</si>
  <si>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</si>
  <si>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</si>
  <si>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</si>
  <si>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</si>
  <si>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</si>
  <si>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</si>
  <si>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</si>
  <si>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</si>
  <si>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</si>
  <si>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</si>
  <si>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</si>
  <si>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</si>
  <si>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</si>
  <si>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</si>
  <si>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</si>
  <si>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</si>
  <si>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</si>
  <si>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</si>
  <si>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</si>
  <si>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</si>
  <si>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</si>
  <si>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</si>
  <si>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</si>
  <si>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</si>
  <si>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</si>
  <si>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</si>
  <si>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</si>
  <si>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</si>
  <si>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</si>
  <si>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</si>
  <si>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</si>
  <si>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</si>
  <si>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</si>
  <si>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</si>
  <si>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</si>
  <si>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</si>
  <si>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</si>
  <si>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</si>
  <si>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</si>
  <si>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</si>
  <si>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</si>
  <si>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</si>
  <si>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</si>
  <si>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</si>
  <si>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</si>
  <si>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</si>
  <si>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</si>
  <si>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</si>
  <si>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</si>
  <si>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</si>
  <si>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</si>
  <si>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</si>
  <si>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</si>
  <si>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</si>
  <si>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</si>
  <si>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</si>
  <si>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</si>
  <si>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</si>
  <si>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</si>
  <si>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</si>
  <si>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</si>
  <si>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</si>
  <si>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</si>
  <si>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</si>
  <si>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</si>
  <si>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</si>
  <si>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</si>
  <si>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</si>
  <si>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</si>
  <si>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</si>
  <si>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</si>
  <si>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</si>
  <si>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</si>
  <si>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</si>
  <si>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</si>
  <si>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</si>
  <si>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</si>
  <si>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</si>
  <si>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</si>
  <si>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</si>
  <si>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</si>
  <si>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</si>
  <si>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</si>
  <si>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</si>
  <si>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</si>
  <si>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</si>
  <si>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</si>
  <si>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</si>
  <si>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</si>
  <si>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</si>
  <si>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</si>
  <si>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</si>
  <si>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</si>
  <si>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</si>
  <si>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</si>
  <si>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</si>
  <si>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</si>
  <si>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</si>
  <si>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</si>
  <si>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</si>
  <si>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</si>
  <si>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</si>
  <si>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</si>
  <si>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</si>
  <si>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</si>
  <si>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</si>
  <si>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</si>
  <si>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</si>
  <si>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</si>
  <si>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</si>
  <si>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</si>
  <si>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</si>
  <si>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</si>
  <si>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</si>
  <si>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</si>
  <si>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</si>
  <si>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</si>
  <si>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</si>
  <si>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</si>
  <si>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</si>
  <si>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</si>
  <si>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</si>
  <si>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NZ</t>
  </si>
  <si>
    <t>Other</t>
  </si>
  <si>
    <t>INDIA</t>
  </si>
  <si>
    <t>Count of employees</t>
  </si>
  <si>
    <t>Average salary</t>
  </si>
  <si>
    <t>Average age</t>
  </si>
  <si>
    <t>Average Tenure</t>
  </si>
  <si>
    <t>Tenure</t>
  </si>
  <si>
    <t>FemaleRatio %</t>
  </si>
  <si>
    <t>Female Count</t>
  </si>
  <si>
    <t>Ratio</t>
  </si>
  <si>
    <t>Column Labels</t>
  </si>
  <si>
    <t>Grand Total</t>
  </si>
  <si>
    <t>Count of Name</t>
  </si>
  <si>
    <t>Average of Age</t>
  </si>
  <si>
    <t>Values</t>
  </si>
  <si>
    <t>Row Labels</t>
  </si>
  <si>
    <t>Average of Salary</t>
  </si>
  <si>
    <t>Average of Tenure</t>
  </si>
  <si>
    <t>males vs Female comparison</t>
  </si>
  <si>
    <t>Bonus</t>
  </si>
  <si>
    <t>Rating as number</t>
  </si>
  <si>
    <t>2020</t>
  </si>
  <si>
    <t>May</t>
  </si>
  <si>
    <t>Jun</t>
  </si>
  <si>
    <t>Jul</t>
  </si>
  <si>
    <t>Aug</t>
  </si>
  <si>
    <t>Sep</t>
  </si>
  <si>
    <t>Oct</t>
  </si>
  <si>
    <t>Nov</t>
  </si>
  <si>
    <t>Dec</t>
  </si>
  <si>
    <t>2021</t>
  </si>
  <si>
    <t>Jan</t>
  </si>
  <si>
    <t>Feb</t>
  </si>
  <si>
    <t>Mar</t>
  </si>
  <si>
    <t>Apr</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</si>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</sst>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00_ ;_-[$$-409]* \-#,##0.00\ ;_-[$$-409]* &quot;-&quot;??_ ;_-@_ "/>
    <numFmt numFmtId="165" formatCode="[$-F800]dddd\,\ mmmm\ dd\,\ yyyy"/>
    <numFmt numFmtId="166" formatCode="_-[$$-409]* #,##0_ ;_-[$$-409]* \-#,##0\ ;_-[$$-409]* &quot;-&quot;??_ ;_-@_ "/>
    <numFmt numFmtId="167" formatCode="0.0"/>
    <numFmt numFmtId="168" formatCode="[$$-C09]#,##0;\-[$$-C09]#,##0"/>
  </numFmts>
  <fonts count="3" x14ac:knownFonts="1">
    <font>
      <sz val="11"/>
      <color theme="1"/>
      <name val="Calibri"/>
      <family val="2"/>
      <scheme val="minor"/>
    </font>
    <font>
      <sz val="28"/>
      <color theme="1"/>
      <name val="Segoe UI Light"/>
      <family val="2"/>
    </font>
    <font>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0" borderId="0" xfId="0" applyNumberFormat="1"/>
    <xf numFmtId="166" fontId="0" fillId="0" borderId="0" xfId="0" applyNumberFormat="1" applyAlignment="1">
      <alignment horizontal="left"/>
    </xf>
    <xf numFmtId="22" fontId="0" fillId="0" borderId="0" xfId="0" applyNumberFormat="1"/>
    <xf numFmtId="167" fontId="0" fillId="0" borderId="0" xfId="0" applyNumberFormat="1"/>
    <xf numFmtId="1" fontId="0" fillId="0" borderId="0" xfId="0" applyNumberFormat="1"/>
    <xf numFmtId="9" fontId="0" fillId="0" borderId="0" xfId="1" applyFont="1"/>
    <xf numFmtId="0" fontId="0" fillId="4"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cellXfs>
  <cellStyles count="2">
    <cellStyle name="Normal" xfId="0" builtinId="0"/>
    <cellStyle name="Percent" xfId="1" builtinId="5"/>
  </cellStyles>
  <dxfs count="45">
    <dxf>
      <numFmt numFmtId="168" formatCode="[$$-C09]#,##0;\-[$$-C09]#,##0"/>
    </dxf>
    <dxf>
      <numFmt numFmtId="175" formatCode="#,##0_ ;\-#,##0\ "/>
    </dxf>
    <dxf>
      <numFmt numFmtId="164" formatCode="_-[$$-409]* #,##0.00_ ;_-[$$-409]* \-#,##0.00\ ;_-[$$-409]* &quot;-&quot;??_ ;_-@_ "/>
    </dxf>
    <dxf>
      <numFmt numFmtId="1" formatCode="0"/>
    </dxf>
    <dxf>
      <numFmt numFmtId="167" formatCode="0.0"/>
    </dxf>
    <dxf>
      <numFmt numFmtId="2" formatCode="0.00"/>
    </dxf>
    <dxf>
      <numFmt numFmtId="172" formatCode="0.000"/>
    </dxf>
    <dxf>
      <numFmt numFmtId="171" formatCode="0.0000"/>
    </dxf>
    <dxf>
      <numFmt numFmtId="170" formatCode="0.00000"/>
    </dxf>
    <dxf>
      <numFmt numFmtId="169" formatCode="0.000000"/>
    </dxf>
    <dxf>
      <numFmt numFmtId="164" formatCode="_-[$$-409]* #,##0.00_ ;_-[$$-409]* \-#,##0.00\ ;_-[$$-409]* &quot;-&quot;??_ ;_-@_ "/>
    </dxf>
    <dxf>
      <numFmt numFmtId="166" formatCode="_-[$$-409]* #,##0_ ;_-[$$-409]* \-#,##0\ ;_-[$$-409]* &quot;-&quot;??_ ;_-@_ "/>
    </dxf>
    <dxf>
      <numFmt numFmtId="174" formatCode="_-[$$-409]* #,##0.0_ ;_-[$$-409]* \-#,##0.0\ ;_-[$$-409]* &quot;-&quot;??_ ;_-@_ "/>
    </dxf>
    <dxf>
      <numFmt numFmtId="164" formatCode="_-[$$-409]* #,##0.00_ ;_-[$$-409]* \-#,##0.00\ ;_-[$$-409]* &quot;-&quot;??_ ;_-@_ "/>
    </dxf>
    <dxf>
      <numFmt numFmtId="173" formatCode="_-[$$-409]* #,##0.000_ ;_-[$$-409]* \-#,##0.000\ ;_-[$$-409]* &quot;-&quot;??_ ;_-@_ "/>
    </dxf>
    <dxf>
      <numFmt numFmtId="164" formatCode="_-[$$-409]* #,##0.00_ ;_-[$$-409]* \-#,##0.00\ ;_-[$$-409]* &quot;-&quot;??_ ;_-@_ "/>
    </dxf>
    <dxf>
      <numFmt numFmtId="164" formatCode="_-[$$-409]* #,##0.00_ ;_-[$$-409]* \-#,##0.00\ ;_-[$$-409]* &quot;-&quot;??_ ;_-@_ "/>
    </dxf>
    <dxf>
      <numFmt numFmtId="167" formatCode="0.0"/>
    </dxf>
    <dxf>
      <numFmt numFmtId="167" formatCode="0.0"/>
    </dxf>
    <dxf>
      <numFmt numFmtId="167" formatCode="0.0"/>
    </dxf>
    <dxf>
      <numFmt numFmtId="172" formatCode="0.000"/>
    </dxf>
    <dxf>
      <numFmt numFmtId="2" formatCode="0.00"/>
    </dxf>
    <dxf>
      <numFmt numFmtId="167" formatCode="0.0"/>
    </dxf>
    <dxf>
      <numFmt numFmtId="2" formatCode="0.00"/>
    </dxf>
    <dxf>
      <numFmt numFmtId="172" formatCode="0.000"/>
    </dxf>
    <dxf>
      <numFmt numFmtId="171" formatCode="0.0000"/>
    </dxf>
    <dxf>
      <numFmt numFmtId="170" formatCode="0.00000"/>
    </dxf>
    <dxf>
      <numFmt numFmtId="169" formatCode="0.000000"/>
    </dxf>
    <dxf>
      <numFmt numFmtId="0" formatCode="General"/>
    </dxf>
    <dxf>
      <numFmt numFmtId="166" formatCode="_-[$$-409]* #,##0_ ;_-[$$-409]* \-#,##0\ ;_-[$$-409]* &quot;-&quot;??_ ;_-@_ "/>
    </dxf>
    <dxf>
      <numFmt numFmtId="1" formatCode="0"/>
    </dxf>
    <dxf>
      <numFmt numFmtId="0" formatCode="General"/>
    </dxf>
    <dxf>
      <numFmt numFmtId="0" formatCode="General"/>
    </dxf>
    <dxf>
      <numFmt numFmtId="0" formatCode="General"/>
    </dxf>
    <dxf>
      <numFmt numFmtId="165" formatCode="[$-F800]dddd\,\ mmmm\ dd\,\ yyyy"/>
    </dxf>
    <dxf>
      <numFmt numFmtId="0" formatCode="General"/>
    </dxf>
    <dxf>
      <numFmt numFmtId="0" formatCode="General"/>
    </dxf>
    <dxf>
      <numFmt numFmtId="0" formatCode="General"/>
    </dxf>
    <dxf>
      <numFmt numFmtId="0" formatCode="General"/>
    </dxf>
    <dxf>
      <numFmt numFmtId="27" formatCode="dd/mm/yyyy\ hh:mm"/>
    </dxf>
    <dxf>
      <numFmt numFmtId="20" formatCode="dd/mmm/yy"/>
    </dxf>
    <dxf>
      <numFmt numFmtId="166" formatCode="_-[$$-409]* #,##0_ ;_-[$$-409]* \-#,##0\ ;_-[$$-409]* &quot;-&quot;??_ ;_-@_ "/>
    </dxf>
    <dxf>
      <numFmt numFmtId="166" formatCode="_-[$$-409]* #,##0_ ;_-[$$-409]* \-#,##0\ ;_-[$$-409]* &quot;-&quot;??_ ;_-@_ "/>
      <alignment horizontal="left" vertical="bottom" textRotation="0" wrapText="0" indent="0" justifyLastLine="0" shrinkToFit="0" readingOrder="0"/>
    </dxf>
    <dxf>
      <numFmt numFmtId="20" formatCode="dd/mmm/yy"/>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[staff details.xlsx]Sheet15!PivotTable5</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Sheet15!$B$3</c:f>
              <c:strCache>
                <c:ptCount val="1"/>
                <c:pt idx="0">
                  <c:v>Total</c:v>
                </c:pt>
              </c:strCache>
            </c:strRef>
          </c:tx>
          <c:spPr>
            <a:solidFill>
              <a:schemeClr val="accent1"/>
            </a:solidFill>
            <a:ln>
              <a:noFill/>
            </a:ln>
            <a:effectLst/>
          </c:spPr>
          <c:invertIfNegative val="0"/>
          <c:cat>
            <c:strRef>
              <c:f>Sheet15!$A$4:$A$9</c:f>
              <c:strCache>
                <c:ptCount val="5"/>
                <c:pt idx="0">
                  <c:v>Finance</c:v>
                </c:pt>
                <c:pt idx="1">
                  <c:v>HR</c:v>
                </c:pt>
                <c:pt idx="2">
                  <c:v>Procurement</c:v>
                </c:pt>
                <c:pt idx="3">
                  <c:v>Sales</c:v>
                </c:pt>
                <c:pt idx="4">
                  <c:v>Website</c:v>
                </c:pt>
              </c:strCache>
            </c:strRef>
          </c:cat>
          <c:val>
            <c:numRef>
              <c:f>Sheet15!$B$4:$B$9</c:f>
              <c:numCache>
                <c:formatCode>General</c:formatCode>
                <c:ptCount val="5"/>
                <c:pt idx="0">
                  <c:v>19</c:v>
                </c:pt>
                <c:pt idx="1">
                  <c:v>4</c:v>
                </c:pt>
                <c:pt idx="2">
                  <c:v>28</c:v>
                </c:pt>
                <c:pt idx="3">
                  <c:v>14</c:v>
                </c:pt>
                <c:pt idx="4">
                  <c:v>27</c:v>
                </c:pt>
              </c:numCache>
            </c:numRef>
          </c:val>
          <c:extLst>
            <c:ext xmlns:c16="http://schemas.microsoft.com/office/drawing/2014/chart" uri="{C3380CC4-5D6E-409C-BE32-E72D297353CC}">
              <c16:uniqueId val="{00000000-8791-4681-9A40-90469148458B}"/>
            </c:ext>
          </c:extLst>
        </c:ser>
        <c:dLbls>
          <c:showLegendKey val="0"/>
          <c:showVal val="0"/>
          <c:showCatName val="0"/>
          <c:showSerName val="0"/>
          <c:showPercent val="0"/>
          <c:showBubbleSize val="0"/>
        </c:dLbls>
        <c:gapWidth val="219"/>
        <c:overlap val="-27"/>
        <c:axId val="232230712"/>
        <c:axId val="232233336"/>
      </c:barChart>
      <c:catAx>
        <c:axId val="232230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33336"/>
        <c:crosses val="autoZero"/>
        <c:auto val="1"/>
        <c:lblAlgn val="ctr"/>
        <c:lblOffset val="100"/>
        <c:noMultiLvlLbl val="0"/>
      </c:catAx>
      <c:valAx>
        <c:axId val="232233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30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[staff details.xlsx]Employer trend overtime!PivotTable4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Employer</a:t>
            </a:r>
            <a:r>
              <a:rPr lang="en-US" baseline="0"/>
              <a:t> Trend Overtime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'Employer trend overtime'!$B$3</c:f>
              <c:strCache>
                <c:ptCount val="1"/>
                <c:pt idx="0">
                  <c:v>Total</c:v>
                </c:pt>
              </c:strCache>
            </c:strRef>
          </c:tx>
          <c:spPr>
            <a:ln w="28575" cap="rnd">
              <a:solidFill>
                <a:schemeClr val="accent1"/>
              </a:solidFill>
              <a:round/>
            </a:ln>
            <a:effectLst/>
          </c:spPr>
          <c:marker>
            <c:symbol val="none"/>
          </c:marker>
          <c:cat>
            <c:multiLvlStrRef>
              <c:f>'Employer trend overtime'!$A$4:$A$32</c:f>
              <c:multiLvlStrCache>
                <c:ptCount val="2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Feb</c:v>
                  </c:pt>
                  <c:pt idx="24">
                    <c:v>Apr</c:v>
                  </c:pt>
                </c:lvl>
                <c:lvl>
                  <c:pt idx="0">
                    <c:v>2020</c:v>
                  </c:pt>
                  <c:pt idx="1">
                    <c:v>2021</c:v>
                  </c:pt>
                  <c:pt idx="13">
                    <c:v>2022</c:v>
                  </c:pt>
                  <c:pt idx="23">
                    <c:v>2023</c:v>
                  </c:pt>
                </c:lvl>
              </c:multiLvlStrCache>
            </c:multiLvlStrRef>
          </c:cat>
          <c:val>
            <c:numRef>
              <c:f>'Employer trend overtime'!$B$4:$B$32</c:f>
              <c:numCache>
                <c:formatCode>General</c:formatCode>
                <c:ptCount val="25"/>
                <c:pt idx="0">
                  <c:v>#N/A</c:v>
                </c:pt>
                <c:pt idx="1">
                  <c:v>6</c:v>
                </c:pt>
                <c:pt idx="2">
                  <c:v>10</c:v>
                </c:pt>
                <c:pt idx="3">
                  <c:v>19</c:v>
                </c:pt>
                <c:pt idx="4">
                  <c:v>24</c:v>
                </c:pt>
                <c:pt idx="5">
                  <c:v>34</c:v>
                </c:pt>
                <c:pt idx="6">
                  <c:v>40</c:v>
                </c:pt>
                <c:pt idx="7">
                  <c:v>53</c:v>
                </c:pt>
                <c:pt idx="8">
                  <c:v>57</c:v>
                </c:pt>
                <c:pt idx="9">
                  <c:v>68</c:v>
                </c:pt>
                <c:pt idx="10">
                  <c:v>71</c:v>
                </c:pt>
                <c:pt idx="11">
                  <c:v>75</c:v>
                </c:pt>
                <c:pt idx="12">
                  <c:v>82</c:v>
                </c:pt>
                <c:pt idx="13">
                  <c:v>3</c:v>
                </c:pt>
                <c:pt idx="14">
                  <c:v>13</c:v>
                </c:pt>
                <c:pt idx="15">
                  <c:v>22</c:v>
                </c:pt>
                <c:pt idx="16">
                  <c:v>31</c:v>
                </c:pt>
                <c:pt idx="17">
                  <c:v>40</c:v>
                </c:pt>
                <c:pt idx="18">
                  <c:v>47</c:v>
                </c:pt>
                <c:pt idx="19">
                  <c:v>52</c:v>
                </c:pt>
                <c:pt idx="20">
                  <c:v>57</c:v>
                </c:pt>
                <c:pt idx="21">
                  <c:v>59</c:v>
                </c:pt>
                <c:pt idx="22">
                  <c:v>62</c:v>
                </c:pt>
                <c:pt idx="23">
                  <c:v>1</c:v>
                </c:pt>
                <c:pt idx="24">
                  <c:v>2</c:v>
                </c:pt>
              </c:numCache>
            </c:numRef>
          </c:val>
          <c:smooth val="0"/>
          <c:extLst>
            <c:ext xmlns:c16="http://schemas.microsoft.com/office/drawing/2014/chart" uri="{C3380CC4-5D6E-409C-BE32-E72D297353CC}">
              <c16:uniqueId val="{00000000-50FF-43CD-B3D6-DA70F26DA27F}"/>
            </c:ext>
          </c:extLst>
        </c:ser>
        <c:dLbls>
          <c:showLegendKey val="0"/>
          <c:showVal val="0"/>
          <c:showCatName val="0"/>
          <c:showSerName val="0"/>
          <c:showPercent val="0"/>
          <c:showBubbleSize val="0"/>
        </c:dLbls>
        <c:smooth val="0"/>
        <c:axId val="328534064"/>
        <c:axId val="328535376"/>
      </c:lineChart>
      <c:catAx>
        <c:axId val="32853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535376"/>
        <c:crosses val="autoZero"/>
        <c:auto val="1"/>
        <c:lblAlgn val="ctr"/>
        <c:lblOffset val="100"/>
        <c:noMultiLvlLbl val="0"/>
      </c:catAx>
      <c:valAx>
        <c:axId val="3285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534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spcFirstLastPara="1" vertOverflow="ellipsis" wrap="square" lIns="0" tIns="0" rIns="0" bIns="0" anchor="ctr" anchorCtr="1"/>
          <a:lstStyle/>
          <a:p>
            <a:pPr algn="ctr">
              <a:defRPr/>
            </a:pPr>
            <a:r>
              <a:rPr lang="en-US"/>
              <a:t>Salary Spread by $10k</a:t>
            </a:r>
          </a:p>
        </cx:rich>
      </cx:tx>
    </cx:title>
    <cx:plotArea>
      <cx:plotAreaRegion>
        <cx:series layoutId="clusteredColumn" uniqueId="{7DD4B8CD-A92F-4905-95B0-8F1846AA9C5A}">
          <cx:dataId val="0"/>
          <cx:layoutPr>
            <cx:binning intervalClosed="r">
              <cx:binSize val="10000"/>
            </cx:binning>
          </cx:layoutPr>
        </cx:series>
      </cx:plotAreaRegion>
      <cx:axis id="0">
        <cx:catScaling gapWidth="0"/>
        <cx:tickLabels/>
      </cx:axis>
      <cx:axis id="1">
        <cx:valScaling/>
        <cx:majorGridlines/>
        <cx:tickLabels/>
      </cx:axis>
    </cx:plotArea>
  </cx:chart>
</cx: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Scatter</a:t>
            </a:r>
            <a:r>
              <a:rPr lang="en-IN" baseline="0"/>
              <a:t> plot by Rating</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Staff!$K$2:$K$184</c:f>
              <c:numCache>
                <c:formatCode>General</c:formatCode>
                <c:ptCount val="183"/>
                <c:pt idx="0">
                  <c:v>4</c:v>
                </c:pt>
                <c:pt idx="1">
                  <c:v>3</c:v>
                </c:pt>
                <c:pt idx="2">
                  <c:v>3</c:v>
                </c:pt>
                <c:pt idx="3">
                  <c:v>1</c:v>
                </c:pt>
                <c:pt idx="4">
                  <c:v>3</c:v>
                </c:pt>
                <c:pt idx="5">
                  <c:v>3</c:v>
                </c:pt>
                <c:pt idx="6">
                  <c:v>4</c:v>
                </c:pt>
                <c:pt idx="7">
                  <c:v>3</c:v>
                </c:pt>
                <c:pt idx="8">
                  <c:v>3</c:v>
                </c:pt>
                <c:pt idx="9">
                  <c:v>3</c:v>
                </c:pt>
                <c:pt idx="10">
                  <c:v>1</c:v>
                </c:pt>
                <c:pt idx="11">
                  <c:v>3</c:v>
                </c:pt>
                <c:pt idx="12">
                  <c:v>3</c:v>
                </c:pt>
                <c:pt idx="13">
                  <c:v>3</c:v>
                </c:pt>
                <c:pt idx="14">
                  <c:v>4</c:v>
                </c:pt>
                <c:pt idx="15">
                  <c:v>3</c:v>
                </c:pt>
                <c:pt idx="16">
                  <c:v>3</c:v>
                </c:pt>
                <c:pt idx="17">
                  <c:v>3</c:v>
                </c:pt>
                <c:pt idx="18">
                  <c:v>3</c:v>
                </c:pt>
                <c:pt idx="19">
                  <c:v>3</c:v>
                </c:pt>
                <c:pt idx="20">
                  <c:v>3</c:v>
                </c:pt>
                <c:pt idx="21">
                  <c:v>1</c:v>
                </c:pt>
                <c:pt idx="22">
                  <c:v>3</c:v>
                </c:pt>
                <c:pt idx="23">
                  <c:v>3</c:v>
                </c:pt>
                <c:pt idx="24">
                  <c:v>3</c:v>
                </c:pt>
                <c:pt idx="25">
                  <c:v>5</c:v>
                </c:pt>
                <c:pt idx="26">
                  <c:v>3</c:v>
                </c:pt>
                <c:pt idx="27">
                  <c:v>3</c:v>
                </c:pt>
                <c:pt idx="28">
                  <c:v>3</c:v>
                </c:pt>
                <c:pt idx="29">
                  <c:v>3</c:v>
                </c:pt>
                <c:pt idx="30">
                  <c:v>2</c:v>
                </c:pt>
                <c:pt idx="31">
                  <c:v>3</c:v>
                </c:pt>
                <c:pt idx="32">
                  <c:v>3</c:v>
                </c:pt>
                <c:pt idx="33">
                  <c:v>4</c:v>
                </c:pt>
                <c:pt idx="34">
                  <c:v>1</c:v>
                </c:pt>
                <c:pt idx="35">
                  <c:v>3</c:v>
                </c:pt>
                <c:pt idx="36">
                  <c:v>3</c:v>
                </c:pt>
                <c:pt idx="37">
                  <c:v>3</c:v>
                </c:pt>
                <c:pt idx="38">
                  <c:v>3</c:v>
                </c:pt>
                <c:pt idx="39">
                  <c:v>1</c:v>
                </c:pt>
                <c:pt idx="40">
                  <c:v>3</c:v>
                </c:pt>
                <c:pt idx="41">
                  <c:v>3</c:v>
                </c:pt>
                <c:pt idx="42">
                  <c:v>3</c:v>
                </c:pt>
                <c:pt idx="43">
                  <c:v>3</c:v>
                </c:pt>
                <c:pt idx="44">
                  <c:v>3</c:v>
                </c:pt>
                <c:pt idx="45">
                  <c:v>3</c:v>
                </c:pt>
                <c:pt idx="46">
                  <c:v>1</c:v>
                </c:pt>
                <c:pt idx="47">
                  <c:v>4</c:v>
                </c:pt>
                <c:pt idx="48">
                  <c:v>3</c:v>
                </c:pt>
                <c:pt idx="49">
                  <c:v>3</c:v>
                </c:pt>
                <c:pt idx="50">
                  <c:v>4</c:v>
                </c:pt>
                <c:pt idx="51">
                  <c:v>3</c:v>
                </c:pt>
                <c:pt idx="52">
                  <c:v>3</c:v>
                </c:pt>
                <c:pt idx="53">
                  <c:v>3</c:v>
                </c:pt>
                <c:pt idx="54">
                  <c:v>3</c:v>
                </c:pt>
                <c:pt idx="55">
                  <c:v>5</c:v>
                </c:pt>
                <c:pt idx="56">
                  <c:v>2</c:v>
                </c:pt>
                <c:pt idx="57">
                  <c:v>3</c:v>
                </c:pt>
                <c:pt idx="58">
                  <c:v>3</c:v>
                </c:pt>
                <c:pt idx="59">
                  <c:v>4</c:v>
                </c:pt>
                <c:pt idx="60">
                  <c:v>3</c:v>
                </c:pt>
                <c:pt idx="61">
                  <c:v>3</c:v>
                </c:pt>
                <c:pt idx="62">
                  <c:v>3</c:v>
                </c:pt>
                <c:pt idx="63">
                  <c:v>3</c:v>
                </c:pt>
                <c:pt idx="64">
                  <c:v>4</c:v>
                </c:pt>
                <c:pt idx="65">
                  <c:v>4</c:v>
                </c:pt>
                <c:pt idx="66">
                  <c:v>3</c:v>
                </c:pt>
                <c:pt idx="67">
                  <c:v>3</c:v>
                </c:pt>
                <c:pt idx="68">
                  <c:v>3</c:v>
                </c:pt>
                <c:pt idx="69">
                  <c:v>3</c:v>
                </c:pt>
                <c:pt idx="70">
                  <c:v>3</c:v>
                </c:pt>
                <c:pt idx="71">
                  <c:v>1</c:v>
                </c:pt>
                <c:pt idx="72">
                  <c:v>3</c:v>
                </c:pt>
                <c:pt idx="73">
                  <c:v>3</c:v>
                </c:pt>
                <c:pt idx="74">
                  <c:v>3</c:v>
                </c:pt>
                <c:pt idx="75">
                  <c:v>3</c:v>
                </c:pt>
                <c:pt idx="76">
                  <c:v>3</c:v>
                </c:pt>
                <c:pt idx="77">
                  <c:v>4</c:v>
                </c:pt>
                <c:pt idx="78">
                  <c:v>3</c:v>
                </c:pt>
                <c:pt idx="79">
                  <c:v>3</c:v>
                </c:pt>
                <c:pt idx="80">
                  <c:v>3</c:v>
                </c:pt>
                <c:pt idx="81">
                  <c:v>3</c:v>
                </c:pt>
                <c:pt idx="82">
                  <c:v>2</c:v>
                </c:pt>
                <c:pt idx="83">
                  <c:v>3</c:v>
                </c:pt>
                <c:pt idx="84">
                  <c:v>3</c:v>
                </c:pt>
                <c:pt idx="85">
                  <c:v>3</c:v>
                </c:pt>
                <c:pt idx="86">
                  <c:v>3</c:v>
                </c:pt>
                <c:pt idx="87">
                  <c:v>3</c:v>
                </c:pt>
                <c:pt idx="88">
                  <c:v>3</c:v>
                </c:pt>
                <c:pt idx="89">
                  <c:v>1</c:v>
                </c:pt>
                <c:pt idx="90">
                  <c:v>3</c:v>
                </c:pt>
                <c:pt idx="91">
                  <c:v>3</c:v>
                </c:pt>
                <c:pt idx="92">
                  <c:v>4</c:v>
                </c:pt>
                <c:pt idx="93">
                  <c:v>3</c:v>
                </c:pt>
                <c:pt idx="94">
                  <c:v>3</c:v>
                </c:pt>
                <c:pt idx="95">
                  <c:v>1</c:v>
                </c:pt>
                <c:pt idx="96">
                  <c:v>4</c:v>
                </c:pt>
                <c:pt idx="97">
                  <c:v>3</c:v>
                </c:pt>
                <c:pt idx="98">
                  <c:v>3</c:v>
                </c:pt>
                <c:pt idx="99">
                  <c:v>3</c:v>
                </c:pt>
                <c:pt idx="100">
                  <c:v>4</c:v>
                </c:pt>
                <c:pt idx="101">
                  <c:v>3</c:v>
                </c:pt>
                <c:pt idx="102">
                  <c:v>3</c:v>
                </c:pt>
                <c:pt idx="103">
                  <c:v>4</c:v>
                </c:pt>
                <c:pt idx="104">
                  <c:v>3</c:v>
                </c:pt>
                <c:pt idx="105">
                  <c:v>3</c:v>
                </c:pt>
                <c:pt idx="106">
                  <c:v>1</c:v>
                </c:pt>
                <c:pt idx="107">
                  <c:v>3</c:v>
                </c:pt>
                <c:pt idx="108">
                  <c:v>3</c:v>
                </c:pt>
                <c:pt idx="109">
                  <c:v>3</c:v>
                </c:pt>
                <c:pt idx="110">
                  <c:v>4</c:v>
                </c:pt>
                <c:pt idx="111">
                  <c:v>3</c:v>
                </c:pt>
                <c:pt idx="112">
                  <c:v>1</c:v>
                </c:pt>
                <c:pt idx="113">
                  <c:v>3</c:v>
                </c:pt>
                <c:pt idx="114">
                  <c:v>5</c:v>
                </c:pt>
                <c:pt idx="115">
                  <c:v>3</c:v>
                </c:pt>
                <c:pt idx="116">
                  <c:v>3</c:v>
                </c:pt>
                <c:pt idx="117">
                  <c:v>3</c:v>
                </c:pt>
                <c:pt idx="118">
                  <c:v>3</c:v>
                </c:pt>
                <c:pt idx="119">
                  <c:v>3</c:v>
                </c:pt>
                <c:pt idx="120">
                  <c:v>3</c:v>
                </c:pt>
                <c:pt idx="121">
                  <c:v>3</c:v>
                </c:pt>
                <c:pt idx="122">
                  <c:v>3</c:v>
                </c:pt>
                <c:pt idx="123">
                  <c:v>3</c:v>
                </c:pt>
                <c:pt idx="124">
                  <c:v>4</c:v>
                </c:pt>
                <c:pt idx="125">
                  <c:v>1</c:v>
                </c:pt>
                <c:pt idx="126">
                  <c:v>1</c:v>
                </c:pt>
                <c:pt idx="127">
                  <c:v>3</c:v>
                </c:pt>
                <c:pt idx="128">
                  <c:v>4</c:v>
                </c:pt>
                <c:pt idx="129">
                  <c:v>3</c:v>
                </c:pt>
                <c:pt idx="130">
                  <c:v>3</c:v>
                </c:pt>
                <c:pt idx="131">
                  <c:v>3</c:v>
                </c:pt>
                <c:pt idx="132">
                  <c:v>3</c:v>
                </c:pt>
                <c:pt idx="133">
                  <c:v>3</c:v>
                </c:pt>
                <c:pt idx="134">
                  <c:v>3</c:v>
                </c:pt>
                <c:pt idx="135">
                  <c:v>3</c:v>
                </c:pt>
                <c:pt idx="136">
                  <c:v>3</c:v>
                </c:pt>
                <c:pt idx="137">
                  <c:v>3</c:v>
                </c:pt>
                <c:pt idx="138">
                  <c:v>3</c:v>
                </c:pt>
                <c:pt idx="139">
                  <c:v>4</c:v>
                </c:pt>
                <c:pt idx="140">
                  <c:v>1</c:v>
                </c:pt>
                <c:pt idx="141">
                  <c:v>3</c:v>
                </c:pt>
                <c:pt idx="142">
                  <c:v>4</c:v>
                </c:pt>
                <c:pt idx="143">
                  <c:v>3</c:v>
                </c:pt>
                <c:pt idx="144">
                  <c:v>3</c:v>
                </c:pt>
                <c:pt idx="145">
                  <c:v>3</c:v>
                </c:pt>
                <c:pt idx="146">
                  <c:v>3</c:v>
                </c:pt>
                <c:pt idx="147">
                  <c:v>3</c:v>
                </c:pt>
                <c:pt idx="148">
                  <c:v>3</c:v>
                </c:pt>
                <c:pt idx="149">
                  <c:v>3</c:v>
                </c:pt>
                <c:pt idx="150">
                  <c:v>3</c:v>
                </c:pt>
                <c:pt idx="151">
                  <c:v>1</c:v>
                </c:pt>
                <c:pt idx="152">
                  <c:v>3</c:v>
                </c:pt>
                <c:pt idx="153">
                  <c:v>2</c:v>
                </c:pt>
                <c:pt idx="154">
                  <c:v>5</c:v>
                </c:pt>
                <c:pt idx="155">
                  <c:v>3</c:v>
                </c:pt>
                <c:pt idx="156">
                  <c:v>3</c:v>
                </c:pt>
                <c:pt idx="157">
                  <c:v>3</c:v>
                </c:pt>
                <c:pt idx="158">
                  <c:v>2</c:v>
                </c:pt>
                <c:pt idx="159">
                  <c:v>3</c:v>
                </c:pt>
                <c:pt idx="160">
                  <c:v>3</c:v>
                </c:pt>
                <c:pt idx="161">
                  <c:v>3</c:v>
                </c:pt>
                <c:pt idx="162">
                  <c:v>1</c:v>
                </c:pt>
                <c:pt idx="163">
                  <c:v>3</c:v>
                </c:pt>
                <c:pt idx="164">
                  <c:v>3</c:v>
                </c:pt>
                <c:pt idx="165">
                  <c:v>3</c:v>
                </c:pt>
                <c:pt idx="166">
                  <c:v>3</c:v>
                </c:pt>
                <c:pt idx="167">
                  <c:v>3</c:v>
                </c:pt>
                <c:pt idx="168">
                  <c:v>3</c:v>
                </c:pt>
                <c:pt idx="169">
                  <c:v>3</c:v>
                </c:pt>
                <c:pt idx="170">
                  <c:v>3</c:v>
                </c:pt>
                <c:pt idx="171">
                  <c:v>3</c:v>
                </c:pt>
                <c:pt idx="172">
                  <c:v>3</c:v>
                </c:pt>
                <c:pt idx="173">
                  <c:v>3</c:v>
                </c:pt>
                <c:pt idx="174">
                  <c:v>3</c:v>
                </c:pt>
                <c:pt idx="175">
                  <c:v>2</c:v>
                </c:pt>
                <c:pt idx="176">
                  <c:v>3</c:v>
                </c:pt>
                <c:pt idx="177">
                  <c:v>3</c:v>
                </c:pt>
                <c:pt idx="178">
                  <c:v>3</c:v>
                </c:pt>
                <c:pt idx="179">
                  <c:v>3</c:v>
                </c:pt>
                <c:pt idx="180">
                  <c:v>3</c:v>
                </c:pt>
                <c:pt idx="181">
                  <c:v>4</c:v>
                </c:pt>
                <c:pt idx="182">
                  <c:v>3</c:v>
                </c:pt>
              </c:numCache>
            </c:numRef>
          </c:yVal>
          <c:smooth val="0"/>
          <c:extLst>
            <c:ext xmlns:c16="http://schemas.microsoft.com/office/drawing/2014/chart" uri="{C3380CC4-5D6E-409C-BE32-E72D297353CC}">
              <c16:uniqueId val="{00000000-75EE-42D0-BF66-67F479EB2AB2}"/>
            </c:ext>
          </c:extLst>
        </c:ser>
        <c:dLbls>
          <c:showLegendKey val="0"/>
          <c:showVal val="0"/>
          <c:showCatName val="0"/>
          <c:showSerName val="0"/>
          <c:showPercent val="0"/>
          <c:showBubbleSize val="0"/>
        </c:dLbls>
        <c:axId val="337597384"/>
        <c:axId val="337596400"/>
      </c:scatterChart>
      <c:valAx>
        <c:axId val="3375973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596400"/>
        <c:crosses val="autoZero"/>
        <c:crossBetween val="midCat"/>
      </c:valAx>
      <c:valAx>
        <c:axId val="33759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597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423862</xdr:colOff>
      <xdr:row>5</xdr:row>
      <xdr:rowOff>157162</xdr:rowOff>
    </xdr:from>
    <xdr:to>
      <xdr:col>11</xdr:col>
      <xdr:colOff>119062</xdr:colOff>
      <xdr:row>20</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285750</xdr:colOff>
      <xdr:row>14</xdr:row>
      <xdr:rowOff>85726</xdr:rowOff>
    </xdr:from>
    <xdr:to>
      <xdr:col>2</xdr:col>
      <xdr:colOff>276225</xdr:colOff>
      <xdr:row>19</xdr:row>
      <xdr:rowOff>180976</xdr:rowOff>
    </xdr:to>
    <mc:AlternateContent xmlns:mc="http://schemas.openxmlformats.org/markup-compatibility/2006" xmlns:a14="http://schemas.microsoft.com/office/drawing/2010/main">
      <mc:Choice Requires="a14">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85750" y="2752726"/>
              <a:ext cx="182880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423862</xdr:colOff>
      <xdr:row>5</xdr:row>
      <xdr:rowOff>157162</xdr:rowOff>
    </xdr:from>
    <xdr:to>
      <xdr:col>14</xdr:col>
      <xdr:colOff>381000</xdr:colOff>
      <xdr:row>22</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685800</xdr:colOff>
      <xdr:row>1</xdr:row>
      <xdr:rowOff>66676</xdr:rowOff>
    </xdr:from>
    <xdr:to>
      <xdr:col>7</xdr:col>
      <xdr:colOff>1190625</xdr:colOff>
      <xdr:row>6</xdr:row>
      <xdr:rowOff>142876</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943600" y="257176"/>
              <a:ext cx="1800225"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304800</xdr:colOff>
      <xdr:row>2</xdr:row>
      <xdr:rowOff>0</xdr:rowOff>
    </xdr:from>
    <xdr:to>
      <xdr:col>12</xdr:col>
      <xdr:colOff>533400</xdr:colOff>
      <xdr:row>16</xdr:row>
      <xdr:rowOff>76200</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1</xdr:row>
      <xdr:rowOff>95249</xdr:rowOff>
    </xdr:from>
    <xdr:to>
      <xdr:col>15</xdr:col>
      <xdr:colOff>504825</xdr:colOff>
      <xdr:row>20</xdr:row>
      <xdr:rowOff>47624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avishankar" refreshedDate="45130.559220254632" backgroundQuery="1" createdVersion="6" refreshedVersion="6" minRefreshableVersion="3" recordCount="0" supportSubquery="1" supportAdvancedDrill="1">
  <cacheSource type="external" connectionId="3"/>
  <cacheFields count="3">
    <cacheField name="[Measures].[Count of Name]" caption="Count of Name" numFmtId="0" hierarchy="15" level="32767"/>
    <cacheField name="[staff].[Rating].[Rating]" caption="Rating" numFmtId="0" hierarchy="9" level="1">
      <sharedItems count="5">
        <s v="Above average"/>
        <s v="Average"/>
        <s v="Exceptional"/>
        <s v="Poor"/>
        <s v="Very poor"/>
      </sharedItems>
    </cacheField>
    <cacheField name="[Measures].[Average of Salary]" caption="Average of Salary" numFmtId="0" hierarchy="20" level="32767"/>
  </cacheFields>
  <cacheHierarchies count="23">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2" memberValueDatatype="130" unbalanced="0">
      <fieldsUsage count="2">
        <fieldUsage x="-1"/>
        <fieldUsage x="1"/>
      </fieldsUsage>
    </cacheHierarchy>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Max of Age]" caption="Max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vishankar" refreshedDate="45130.559222453703" backgroundQuery="1" createdVersion="6" refreshedVersion="6" minRefreshableVersion="3" recordCount="0" supportSubquery="1" supportAdvancedDrill="1">
  <cacheSource type="external" connectionId="3"/>
  <cacheFields count="6">
    <cacheField name="[staff].[Gender].[Gender]" caption="Gender" numFmtId="0" hierarchy="7" level="1">
      <sharedItems count="3">
        <s v="Female"/>
        <s v="Male"/>
        <s v="Other"/>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20" level="32767"/>
    <cacheField name="[Measures].[Average of Tenure]" caption="Average of Tenure" numFmtId="0" hierarchy="22" level="32767"/>
    <cacheField name="[staff].[Country].[Country]" caption="Country" numFmtId="0" hierarchy="1" level="1">
      <sharedItems containsSemiMixedTypes="0" containsNonDate="0" containsString="0"/>
    </cacheField>
  </cacheFields>
  <cacheHierarchies count="23">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Max of Age]" caption="Max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avishankar" refreshedDate="45130.567884490738" backgroundQuery="1" createdVersion="6" refreshedVersion="6" minRefreshableVersion="3" recordCount="0" supportSubquery="1" supportAdvancedDrill="1">
  <cacheSource type="external" connectionId="3"/>
  <cacheFields count="3">
    <cacheField name="[Measures].[Count of Name]" caption="Count of Name" numFmtId="0" hierarchy="15" level="32767"/>
    <cacheField name="[staff].[Department].[Department]" caption="Department" numFmtId="0" hierarchy="6" level="1">
      <sharedItems count="5">
        <s v="Finance"/>
        <s v="HR"/>
        <s v="Procurement"/>
        <s v="Sales"/>
        <s v="Website"/>
      </sharedItems>
    </cacheField>
    <cacheField name="[staff].[Country].[Country]" caption="Country" numFmtId="0" hierarchy="1" level="1">
      <sharedItems containsSemiMixedTypes="0" containsNonDate="0" containsString="0"/>
    </cacheField>
  </cacheFields>
  <cacheHierarchies count="23">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1"/>
      </fieldsUsage>
    </cacheHierarchy>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Max of Age]" caption="Max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avishankar" refreshedDate="45130.579423495372" backgroundQuery="1" createdVersion="6" refreshedVersion="6" minRefreshableVersion="3" recordCount="0" supportSubquery="1" supportAdvancedDrill="1">
  <cacheSource type="external" connectionId="3"/>
  <cacheFields count="3">
    <cacheField name="[staff].[Date Joined (Month)].[Date Joined (Month)]" caption="Date Joined (Month)" numFmtId="0" hierarchy="3" level="1">
      <sharedItems count="12">
        <s v="Jan"/>
        <s v="Feb"/>
        <s v="Mar"/>
        <s v="Apr"/>
        <s v="May"/>
        <s v="Jun"/>
        <s v="Jul"/>
        <s v="Aug"/>
        <s v="Sep"/>
        <s v="Oct"/>
        <s v="Nov"/>
        <s v="Dec"/>
      </sharedItems>
    </cacheField>
    <cacheField name="[staff].[Date Joined (Year)].[Date Joined (Year)]" caption="Date Joined (Year)" numFmtId="0" hierarchy="5" level="1">
      <sharedItems count="4">
        <s v="2020"/>
        <s v="2021"/>
        <s v="2022"/>
        <s v="2023"/>
      </sharedItems>
    </cacheField>
    <cacheField name="[Measures].[Count of Name]" caption="Count of Name" numFmtId="0" hierarchy="15" level="32767"/>
  </cacheFields>
  <cacheHierarchies count="23">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Max of Age]" caption="Max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avishankar" refreshedDate="45130.559220949071"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23">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Max of Age]" caption="Max of Age" measure="1" displayFolder="" measureGroup="sta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Name" fld="0" subtotal="count" baseField="0" baseItem="0"/>
  </dataFields>
  <chartFormats count="1">
    <chartFormat chart="5" format="0"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members count="1" level="1">
        <member name="[staff].[Countr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2.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32"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items count="5">
        <item x="0" e="0"/>
        <item x="1"/>
        <item x="2"/>
        <item x="3"/>
        <item t="default"/>
      </items>
    </pivotField>
    <pivotField dataField="1" showAll="0"/>
  </pivotFields>
  <rowFields count="2">
    <field x="1"/>
    <field x="0"/>
  </rowFields>
  <rowItems count="29">
    <i>
      <x/>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x v="3"/>
    </i>
    <i r="1">
      <x v="1"/>
    </i>
    <i r="1">
      <x v="3"/>
    </i>
    <i t="grand">
      <x/>
    </i>
  </rowItems>
  <colItems count="1">
    <i/>
  </colItems>
  <dataFields count="1">
    <dataField name="Count of Name" fld="2" subtotal="count" showDataAs="runTotal" baseField="0" baseItem="0"/>
  </dataFields>
  <chartFormats count="1">
    <chartFormat chart="11"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3.xml><?xml version="1.0" encoding="utf-8"?>
<pivotTableDefinition xmlns="http://schemas.openxmlformats.org/spreadsheetml/2006/main" name="PivotTable2" cacheId="1"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E8" firstHeaderRow="1" firstDataRow="2" firstDataCol="1"/>
  <pivotFields count="6">
    <pivotField axis="axisCol" allDrilled="1" showAll="0" dataSourceSort="1" defaultAttributeDrillState="1">
      <items count="4">
        <item x="0"/>
        <item x="1"/>
        <item x="2"/>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4">
    <i>
      <x/>
    </i>
    <i>
      <x v="1"/>
    </i>
    <i>
      <x v="2"/>
    </i>
    <i t="grand">
      <x/>
    </i>
  </colItems>
  <dataFields count="4">
    <dataField name="Count of Name" fld="1" subtotal="count" baseField="0" baseItem="0"/>
    <dataField name="Average of Age" fld="2" subtotal="average" baseField="0" baseItem="0" numFmtId="167"/>
    <dataField name="Average of Salary" fld="3" subtotal="average" baseField="0" baseItem="0" numFmtId="167"/>
    <dataField name="Average of Tenure" fld="4" subtotal="average" baseField="0" baseItem="0" numFmtId="167"/>
  </dataFields>
  <formats count="18">
    <format dxfId="27">
      <pivotArea collapsedLevelsAreSubtotals="1" fieldPosition="0">
        <references count="2">
          <reference field="4294967294" count="1">
            <x v="2"/>
          </reference>
          <reference field="0" count="1" selected="0">
            <x v="0"/>
          </reference>
        </references>
      </pivotArea>
    </format>
    <format dxfId="26">
      <pivotArea collapsedLevelsAreSubtotals="1" fieldPosition="0">
        <references count="2">
          <reference field="4294967294" count="1">
            <x v="2"/>
          </reference>
          <reference field="0" count="1" selected="0">
            <x v="0"/>
          </reference>
        </references>
      </pivotArea>
    </format>
    <format dxfId="25">
      <pivotArea collapsedLevelsAreSubtotals="1" fieldPosition="0">
        <references count="2">
          <reference field="4294967294" count="1">
            <x v="2"/>
          </reference>
          <reference field="0" count="1" selected="0">
            <x v="0"/>
          </reference>
        </references>
      </pivotArea>
    </format>
    <format dxfId="24">
      <pivotArea collapsedLevelsAreSubtotals="1" fieldPosition="0">
        <references count="2">
          <reference field="4294967294" count="1">
            <x v="2"/>
          </reference>
          <reference field="0" count="1" selected="0">
            <x v="0"/>
          </reference>
        </references>
      </pivotArea>
    </format>
    <format dxfId="23">
      <pivotArea collapsedLevelsAreSubtotals="1" fieldPosition="0">
        <references count="2">
          <reference field="4294967294" count="1">
            <x v="2"/>
          </reference>
          <reference field="0" count="1" selected="0">
            <x v="0"/>
          </reference>
        </references>
      </pivotArea>
    </format>
    <format dxfId="22">
      <pivotArea collapsedLevelsAreSubtotals="1" fieldPosition="0">
        <references count="1">
          <reference field="4294967294" count="1">
            <x v="2"/>
          </reference>
        </references>
      </pivotArea>
    </format>
    <format dxfId="21">
      <pivotArea collapsedLevelsAreSubtotals="1" fieldPosition="0">
        <references count="1">
          <reference field="4294967294" count="1">
            <x v="2"/>
          </reference>
        </references>
      </pivotArea>
    </format>
    <format dxfId="20">
      <pivotArea collapsedLevelsAreSubtotals="1" fieldPosition="0">
        <references count="1">
          <reference field="4294967294" count="1">
            <x v="2"/>
          </reference>
        </references>
      </pivotArea>
    </format>
    <format dxfId="19">
      <pivotArea outline="0" fieldPosition="0">
        <references count="1">
          <reference field="4294967294" count="1">
            <x v="1"/>
          </reference>
        </references>
      </pivotArea>
    </format>
    <format dxfId="18">
      <pivotArea outline="0" fieldPosition="0">
        <references count="1">
          <reference field="4294967294" count="1">
            <x v="2"/>
          </reference>
        </references>
      </pivotArea>
    </format>
    <format dxfId="17">
      <pivotArea outline="0" fieldPosition="0">
        <references count="1">
          <reference field="4294967294" count="1">
            <x v="3"/>
          </reference>
        </references>
      </pivotArea>
    </format>
    <format dxfId="16">
      <pivotArea collapsedLevelsAreSubtotals="1" fieldPosition="0">
        <references count="2">
          <reference field="4294967294" count="1">
            <x v="2"/>
          </reference>
          <reference field="0" count="1" selected="0">
            <x v="0"/>
          </reference>
        </references>
      </pivotArea>
    </format>
    <format dxfId="15">
      <pivotArea collapsedLevelsAreSubtotals="1" fieldPosition="0">
        <references count="1">
          <reference field="4294967294" count="1">
            <x v="2"/>
          </reference>
        </references>
      </pivotArea>
    </format>
    <format dxfId="14">
      <pivotArea collapsedLevelsAreSubtotals="1" fieldPosition="0">
        <references count="1">
          <reference field="4294967294" count="1">
            <x v="2"/>
          </reference>
        </references>
      </pivotArea>
    </format>
    <format dxfId="13">
      <pivotArea collapsedLevelsAreSubtotals="1" fieldPosition="0">
        <references count="1">
          <reference field="4294967294" count="1">
            <x v="2"/>
          </reference>
        </references>
      </pivotArea>
    </format>
    <format dxfId="12">
      <pivotArea collapsedLevelsAreSubtotals="1" fieldPosition="0">
        <references count="1">
          <reference field="4294967294" count="1">
            <x v="2"/>
          </reference>
        </references>
      </pivotArea>
    </format>
    <format dxfId="11">
      <pivotArea collapsedLevelsAreSubtotals="1" fieldPosition="0">
        <references count="1">
          <reference field="4294967294" count="1">
            <x v="2"/>
          </reference>
        </references>
      </pivotArea>
    </format>
    <format dxfId="10">
      <pivotArea collapsedLevelsAreSubtotals="1" fieldPosition="0">
        <references count="2">
          <reference field="4294967294" count="1">
            <x v="2"/>
          </reference>
          <reference field="0" count="1" selected="0">
            <x v="0"/>
          </reference>
        </references>
      </pivotArea>
    </format>
  </formats>
  <pivotHierarchies count="23">
    <pivotHierarchy dragToData="1"/>
    <pivotHierarchy multipleItemSelectionAllowed="1" dragToData="1">
      <members count="1" level="1">
        <member name="[staff].[Countr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7" firstHeaderRow="0" firstDataRow="1" firstDataCol="1"/>
  <pivotFields count="3">
    <pivotField dataField="1" showAll="0"/>
    <pivotField axis="axisRow" allDrilled="1" showAll="0" defaultAttributeDrillState="1">
      <items count="6">
        <item x="2"/>
        <item x="0"/>
        <item x="1"/>
        <item x="3"/>
        <item x="4"/>
        <item t="default"/>
      </items>
    </pivotField>
    <pivotField dataField="1" showAll="0"/>
  </pivotFields>
  <rowFields count="1">
    <field x="1"/>
  </rowFields>
  <rowItems count="6">
    <i>
      <x/>
    </i>
    <i>
      <x v="1"/>
    </i>
    <i>
      <x v="2"/>
    </i>
    <i>
      <x v="3"/>
    </i>
    <i>
      <x v="4"/>
    </i>
    <i t="grand">
      <x/>
    </i>
  </rowItems>
  <colFields count="1">
    <field x="-2"/>
  </colFields>
  <colItems count="2">
    <i>
      <x/>
    </i>
    <i i="1">
      <x v="1"/>
    </i>
  </colItems>
  <dataFields count="2">
    <dataField name="Count of Name" fld="0" subtotal="count" baseField="0" baseItem="0"/>
    <dataField name="Average of Salary" fld="2" subtotal="average" baseField="0" baseItem="0" numFmtId="168"/>
  </dataFields>
  <formats count="10">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1"/>
          </reference>
        </references>
      </pivotArea>
    </format>
    <format dxfId="1">
      <pivotArea outline="0" fieldPosition="0">
        <references count="1">
          <reference field="4294967294" count="1">
            <x v="1"/>
          </reference>
        </references>
      </pivotArea>
    </format>
    <format dxfId="0">
      <pivotArea outline="0" fieldPosition="0">
        <references count="1">
          <reference field="4294967294" count="1">
            <x v="1"/>
          </reference>
        </references>
      </pivotArea>
    </format>
  </formats>
  <conditionalFormats count="2">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9">
    <queryTableFields count="8">
      <queryTableField id="1" name="Name" tableColumnId="17"/>
      <queryTableField id="2" name="Gender" tableColumnId="18"/>
      <queryTableField id="3" name="Age" tableColumnId="19"/>
      <queryTableField id="4" name="Rating" tableColumnId="20"/>
      <queryTableField id="5" name="Date Joined" tableColumnId="21"/>
      <queryTableField id="6" name="Department" tableColumnId="22"/>
      <queryTableField id="7" name="Salary" tableColumnId="23"/>
      <queryTableField id="8" name="Country" tableColumnId="24"/>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3" unboundColumnsRight="3">
    <queryTableFields count="11">
      <queryTableField id="1" name="Name" tableColumnId="41"/>
      <queryTableField id="2" name="Gender" tableColumnId="42"/>
      <queryTableField id="3" name="Department" tableColumnId="43"/>
      <queryTableField id="4" name="Age" tableColumnId="44"/>
      <queryTableField id="5" name="Date Joined" tableColumnId="45"/>
      <queryTableField id="6" name="Salary" tableColumnId="46"/>
      <queryTableField id="7" name="Rating" tableColumnId="47"/>
      <queryTableField id="8" name="Country" tableColumnId="48"/>
      <queryTableField id="9" dataBound="0" tableColumnId="49"/>
      <queryTableField id="11" dataBound="0" tableColumnId="51"/>
      <queryTableField id="12" dataBound="0" tableColumnId="5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8" name="PivotTable2"/>
  </pivotTables>
  <data>
    <olap pivotCacheId="2">
      <levels count="2">
        <level uniqueName="[staff].[Country].[(All)]" sourceCaption="(All)" count="0"/>
        <level uniqueName="[staff].[Country].[Country]" sourceCaption="Country" count="2">
          <ranges>
            <range startItem="0">
              <i n="[staff].[Country].&amp;[INDIA]" c="INDIA"/>
              <i n="[staff].[Country].&amp;[NZ]" c="NZ"/>
            </range>
          </ranges>
        </level>
      </levels>
      <selections count="1">
        <selection n="[staff].[Country].&amp;[IND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1" sourceName="[staff].[Country]">
  <pivotTables>
    <pivotTable tabId="17" name="PivotTable5"/>
  </pivotTables>
  <data>
    <olap pivotCacheId="2">
      <levels count="2">
        <level uniqueName="[staff].[Country].[(All)]" sourceCaption="(All)" count="0"/>
        <level uniqueName="[staff].[Country].[Country]" sourceCaption="Country" count="2">
          <ranges>
            <range startItem="0">
              <i n="[staff].[Country].&amp;[INDIA]" c="INDIA"/>
              <i n="[staff].[Country].&amp;[NZ]" c="NZ"/>
            </range>
          </ranges>
        </level>
      </levels>
      <selections count="1">
        <selection n="[staff].[Countr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ableColumn id="5" name="Date Joined" dataDxfId="43"/>
    <tableColumn id="6" name="Salary" totalsRowFunction="average" dataDxfId="42" totalsRowDxfId="41"/>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2" name="india_staff" displayName="india_staff" ref="B2:H114" totalsRowShown="0">
  <autoFilter ref="B2:H114"/>
  <tableColumns count="7">
    <tableColumn id="1" name="Name"/>
    <tableColumn id="2" name="Gender"/>
    <tableColumn id="3" name="Age"/>
    <tableColumn id="4" name="Rating"/>
    <tableColumn id="5" name="Date Joined" dataDxfId="40"/>
    <tableColumn id="6" name="Department"/>
    <tableColumn id="7" name="Salary"/>
  </tableColumns>
  <tableStyleInfo name="TableStyleMedium10" showFirstColumn="0" showLastColumn="0" showRowStripes="1" showColumnStripes="0"/>
</table>
</file>

<file path=xl/tables/table3.xml><?xml version="1.0" encoding="utf-8"?>
<table xmlns="http://schemas.openxmlformats.org/spreadsheetml/2006/main" id="4" name="india_staff_2" displayName="india_staff_2" ref="A1:H113" tableType="queryTable" totalsRowShown="0">
  <autoFilter ref="A1:H113"/>
  <tableColumns count="8">
    <tableColumn id="17" uniqueName="17" name="Name" queryTableFieldId="1"/>
    <tableColumn id="18" uniqueName="18" name="Gender" queryTableFieldId="2"/>
    <tableColumn id="19" uniqueName="19" name="Age" queryTableFieldId="3"/>
    <tableColumn id="20" uniqueName="20" name="Rating" queryTableFieldId="4"/>
    <tableColumn id="21" uniqueName="21" name="Date Joined" queryTableFieldId="5" dataDxfId="39"/>
    <tableColumn id="22" uniqueName="22" name="Department" queryTableFieldId="6"/>
    <tableColumn id="23" uniqueName="23" name="Salary" queryTableFieldId="7"/>
    <tableColumn id="24" uniqueName="24" name="Country" queryTableFieldId="8"/>
  </tableColumns>
  <tableStyleInfo name="TableStyleMedium7" showFirstColumn="0" showLastColumn="0" showRowStripes="1" showColumnStripes="0"/>
</table>
</file>

<file path=xl/tables/table4.xml><?xml version="1.0" encoding="utf-8"?>
<table xmlns="http://schemas.openxmlformats.org/spreadsheetml/2006/main" id="3" name="staff" displayName="staff" ref="A1:K184" tableType="queryTable" totalsRowShown="0">
  <autoFilter ref="A1:K184"/>
  <tableColumns count="11">
    <tableColumn id="41" uniqueName="41" name="Name" queryTableFieldId="1" dataDxfId="38"/>
    <tableColumn id="42" uniqueName="42" name="Gender" queryTableFieldId="2" dataDxfId="37"/>
    <tableColumn id="43" uniqueName="43" name="Department" queryTableFieldId="3" dataDxfId="36"/>
    <tableColumn id="44" uniqueName="44" name="Age" queryTableFieldId="4" dataDxfId="35"/>
    <tableColumn id="45" uniqueName="45" name="Date Joined" queryTableFieldId="5" dataDxfId="34"/>
    <tableColumn id="46" uniqueName="46" name="Salary" queryTableFieldId="6" dataDxfId="33"/>
    <tableColumn id="47" uniqueName="47" name="Rating" queryTableFieldId="7" dataDxfId="32"/>
    <tableColumn id="48" uniqueName="48" name="Country" queryTableFieldId="8" dataDxfId="31"/>
    <tableColumn id="49" uniqueName="49" name="Tenure" queryTableFieldId="9" dataDxfId="30">
      <calculatedColumnFormula>(TODAY()-staff[Date Joined])/365</calculatedColumnFormula>
    </tableColumn>
    <tableColumn id="51" uniqueName="51" name="Bonus" queryTableFieldId="11" dataDxfId="29">
      <calculatedColumnFormula>IF(staff[Tenure]&gt;2,3%,2%)*staff[Salary]</calculatedColumnFormula>
    </tableColumn>
    <tableColumn id="52" uniqueName="52" name="Rating as number" queryTableFieldId="12" dataDxfId="28">
      <calculatedColumnFormula>IF(staff[Rating]= "Exceptional", 5, IF(staff[Rating]= "Above average", 4, IF(staff[Rating] = "average", 3, IF(staff[Rating] = "Very poor",2,IF(staff[Rating]="Poor", 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 workbookViewId="0">
      <selection activeCell="E17" sqref="E17"/>
    </sheetView>
  </sheetViews>
  <sheetFormatPr defaultRowHeight="15" x14ac:dyDescent="0.25"/>
  <cols>
    <col min="1" max="1" width="1.7109375" customWidth="1"/>
    <col min="2" max="2" width="3.7109375" customWidth="1"/>
    <col min="3" max="3" width="36.42578125" customWidth="1"/>
    <col min="4" max="4" width="10" bestFit="1" customWidth="1"/>
    <col min="5" max="5" width="14" bestFit="1" customWidth="1"/>
    <col min="6" max="6" width="6.7109375" bestFit="1" customWidth="1"/>
    <col min="7" max="7" width="18" bestFit="1" customWidth="1"/>
    <col min="8" max="8" width="11.42578125"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6" t="s">
        <v>4</v>
      </c>
      <c r="H5" t="s">
        <v>5</v>
      </c>
      <c r="I5" t="s">
        <v>6</v>
      </c>
    </row>
    <row r="6" spans="1:9" x14ac:dyDescent="0.25">
      <c r="C6" t="s">
        <v>58</v>
      </c>
      <c r="D6" t="s">
        <v>15</v>
      </c>
      <c r="E6" t="s">
        <v>19</v>
      </c>
      <c r="F6">
        <v>22</v>
      </c>
      <c r="G6" s="4">
        <v>44446</v>
      </c>
      <c r="H6" s="10">
        <v>112780</v>
      </c>
      <c r="I6" t="s">
        <v>13</v>
      </c>
    </row>
    <row r="7" spans="1:9" x14ac:dyDescent="0.25">
      <c r="C7" t="s">
        <v>70</v>
      </c>
      <c r="D7" t="s">
        <v>15</v>
      </c>
      <c r="E7" t="s">
        <v>9</v>
      </c>
      <c r="F7">
        <v>46</v>
      </c>
      <c r="G7" s="4">
        <v>44758</v>
      </c>
      <c r="H7" s="10">
        <v>70610</v>
      </c>
      <c r="I7" t="s">
        <v>16</v>
      </c>
    </row>
    <row r="8" spans="1:9" x14ac:dyDescent="0.25">
      <c r="C8" t="s">
        <v>75</v>
      </c>
      <c r="D8" t="s">
        <v>8</v>
      </c>
      <c r="E8" t="s">
        <v>19</v>
      </c>
      <c r="F8">
        <v>28</v>
      </c>
      <c r="G8" s="4">
        <v>44357</v>
      </c>
      <c r="H8" s="10">
        <v>53240</v>
      </c>
      <c r="I8" t="s">
        <v>16</v>
      </c>
    </row>
    <row r="9" spans="1:9" x14ac:dyDescent="0.25">
      <c r="C9" t="s">
        <v>49</v>
      </c>
      <c r="E9" t="s">
        <v>21</v>
      </c>
      <c r="F9">
        <v>37</v>
      </c>
      <c r="G9" s="4">
        <v>44146</v>
      </c>
      <c r="H9" s="10">
        <v>115440</v>
      </c>
      <c r="I9" t="s">
        <v>24</v>
      </c>
    </row>
    <row r="10" spans="1:9" x14ac:dyDescent="0.25">
      <c r="C10" t="s">
        <v>65</v>
      </c>
      <c r="D10" t="s">
        <v>15</v>
      </c>
      <c r="E10" t="s">
        <v>19</v>
      </c>
      <c r="F10">
        <v>32</v>
      </c>
      <c r="G10" s="4">
        <v>44465</v>
      </c>
      <c r="H10" s="10">
        <v>53540</v>
      </c>
      <c r="I10" t="s">
        <v>16</v>
      </c>
    </row>
    <row r="11" spans="1:9" x14ac:dyDescent="0.25">
      <c r="C11" t="s">
        <v>81</v>
      </c>
      <c r="D11" t="s">
        <v>8</v>
      </c>
      <c r="E11" t="s">
        <v>9</v>
      </c>
      <c r="F11">
        <v>30</v>
      </c>
      <c r="G11" s="4">
        <v>44861</v>
      </c>
      <c r="H11" s="10">
        <v>112570</v>
      </c>
      <c r="I11" t="s">
        <v>16</v>
      </c>
    </row>
    <row r="12" spans="1:9" x14ac:dyDescent="0.25">
      <c r="C12" t="s">
        <v>51</v>
      </c>
      <c r="D12" t="s">
        <v>15</v>
      </c>
      <c r="E12" t="s">
        <v>9</v>
      </c>
      <c r="F12">
        <v>33</v>
      </c>
      <c r="G12" s="4">
        <v>44701</v>
      </c>
      <c r="H12" s="10">
        <v>48530</v>
      </c>
      <c r="I12" t="s">
        <v>13</v>
      </c>
    </row>
    <row r="13" spans="1:9" x14ac:dyDescent="0.25">
      <c r="C13" t="s">
        <v>61</v>
      </c>
      <c r="D13" t="s">
        <v>8</v>
      </c>
      <c r="E13" t="s">
        <v>12</v>
      </c>
      <c r="F13">
        <v>24</v>
      </c>
      <c r="G13" s="4">
        <v>44148</v>
      </c>
      <c r="H13" s="10">
        <v>62780</v>
      </c>
      <c r="I13" t="s">
        <v>16</v>
      </c>
    </row>
    <row r="14" spans="1:9" x14ac:dyDescent="0.25">
      <c r="C14" t="s">
        <v>82</v>
      </c>
      <c r="D14" t="s">
        <v>15</v>
      </c>
      <c r="E14" t="s">
        <v>12</v>
      </c>
      <c r="F14">
        <v>33</v>
      </c>
      <c r="G14" s="4">
        <v>44509</v>
      </c>
      <c r="H14" s="10">
        <v>53870</v>
      </c>
      <c r="I14" t="s">
        <v>16</v>
      </c>
    </row>
    <row r="15" spans="1:9" x14ac:dyDescent="0.25">
      <c r="C15" t="s">
        <v>60</v>
      </c>
      <c r="D15" t="s">
        <v>8</v>
      </c>
      <c r="E15" t="s">
        <v>56</v>
      </c>
      <c r="F15">
        <v>27</v>
      </c>
      <c r="G15" s="4">
        <v>44122</v>
      </c>
      <c r="H15" s="10">
        <v>119110</v>
      </c>
      <c r="I15" t="s">
        <v>16</v>
      </c>
    </row>
    <row r="16" spans="1:9" x14ac:dyDescent="0.25">
      <c r="C16" t="s">
        <v>87</v>
      </c>
      <c r="D16" t="s">
        <v>15</v>
      </c>
      <c r="E16" t="s">
        <v>12</v>
      </c>
      <c r="F16">
        <v>29</v>
      </c>
      <c r="G16" s="4">
        <v>44180</v>
      </c>
      <c r="H16" s="10">
        <v>112110</v>
      </c>
      <c r="I16" t="s">
        <v>24</v>
      </c>
    </row>
    <row r="17" spans="3:9" x14ac:dyDescent="0.25">
      <c r="C17" t="s">
        <v>76</v>
      </c>
      <c r="D17" t="s">
        <v>15</v>
      </c>
      <c r="E17" t="s">
        <v>19</v>
      </c>
      <c r="F17">
        <v>25</v>
      </c>
      <c r="G17" s="4">
        <v>44383</v>
      </c>
      <c r="H17" s="10">
        <v>65700</v>
      </c>
      <c r="I17" t="s">
        <v>16</v>
      </c>
    </row>
    <row r="18" spans="3:9" x14ac:dyDescent="0.25">
      <c r="C18" t="s">
        <v>97</v>
      </c>
      <c r="D18" t="s">
        <v>15</v>
      </c>
      <c r="E18" t="s">
        <v>12</v>
      </c>
      <c r="F18">
        <v>37</v>
      </c>
      <c r="G18" s="4">
        <v>44701</v>
      </c>
      <c r="H18" s="10">
        <v>69070</v>
      </c>
      <c r="I18" t="s">
        <v>16</v>
      </c>
    </row>
    <row r="19" spans="3:9" x14ac:dyDescent="0.25">
      <c r="C19" t="s">
        <v>22</v>
      </c>
      <c r="D19" t="s">
        <v>15</v>
      </c>
      <c r="E19" t="s">
        <v>12</v>
      </c>
      <c r="F19">
        <v>20</v>
      </c>
      <c r="G19" s="4">
        <v>44459</v>
      </c>
      <c r="H19" s="10">
        <v>107700</v>
      </c>
      <c r="I19" t="s">
        <v>16</v>
      </c>
    </row>
    <row r="20" spans="3:9" x14ac:dyDescent="0.25">
      <c r="C20" t="s">
        <v>84</v>
      </c>
      <c r="D20" t="s">
        <v>8</v>
      </c>
      <c r="E20" t="s">
        <v>12</v>
      </c>
      <c r="F20">
        <v>32</v>
      </c>
      <c r="G20" s="4">
        <v>44354</v>
      </c>
      <c r="H20" s="10">
        <v>43840</v>
      </c>
      <c r="I20" t="s">
        <v>13</v>
      </c>
    </row>
    <row r="21" spans="3:9" x14ac:dyDescent="0.25">
      <c r="C21" t="s">
        <v>105</v>
      </c>
      <c r="D21" t="s">
        <v>15</v>
      </c>
      <c r="E21" t="s">
        <v>9</v>
      </c>
      <c r="F21">
        <v>40</v>
      </c>
      <c r="G21" s="4">
        <v>44263</v>
      </c>
      <c r="H21" s="10">
        <v>99750</v>
      </c>
      <c r="I21" t="s">
        <v>16</v>
      </c>
    </row>
    <row r="22" spans="3:9" x14ac:dyDescent="0.25">
      <c r="C22" t="s">
        <v>47</v>
      </c>
      <c r="D22" t="s">
        <v>15</v>
      </c>
      <c r="E22" t="s">
        <v>9</v>
      </c>
      <c r="F22">
        <v>21</v>
      </c>
      <c r="G22" s="4">
        <v>44104</v>
      </c>
      <c r="H22" s="10">
        <v>37920</v>
      </c>
      <c r="I22" t="s">
        <v>16</v>
      </c>
    </row>
    <row r="23" spans="3:9" x14ac:dyDescent="0.25">
      <c r="C23" t="s">
        <v>31</v>
      </c>
      <c r="D23" t="s">
        <v>15</v>
      </c>
      <c r="E23" t="s">
        <v>9</v>
      </c>
      <c r="F23">
        <v>21</v>
      </c>
      <c r="G23" s="4">
        <v>44762</v>
      </c>
      <c r="H23" s="10">
        <v>57090</v>
      </c>
      <c r="I23" t="s">
        <v>16</v>
      </c>
    </row>
    <row r="24" spans="3:9" x14ac:dyDescent="0.25">
      <c r="C24" t="s">
        <v>30</v>
      </c>
      <c r="D24" t="s">
        <v>8</v>
      </c>
      <c r="E24" t="s">
        <v>12</v>
      </c>
      <c r="F24">
        <v>31</v>
      </c>
      <c r="G24" s="4">
        <v>44145</v>
      </c>
      <c r="H24" s="10">
        <v>41980</v>
      </c>
      <c r="I24" t="s">
        <v>16</v>
      </c>
    </row>
    <row r="25" spans="3:9" x14ac:dyDescent="0.25">
      <c r="C25" t="s">
        <v>78</v>
      </c>
      <c r="D25" t="s">
        <v>15</v>
      </c>
      <c r="E25" t="s">
        <v>56</v>
      </c>
      <c r="F25">
        <v>21</v>
      </c>
      <c r="G25" s="4">
        <v>44242</v>
      </c>
      <c r="H25" s="10">
        <v>75880</v>
      </c>
      <c r="I25" t="s">
        <v>16</v>
      </c>
    </row>
    <row r="26" spans="3:9" x14ac:dyDescent="0.25">
      <c r="C26" t="s">
        <v>36</v>
      </c>
      <c r="D26" t="s">
        <v>8</v>
      </c>
      <c r="E26" t="s">
        <v>21</v>
      </c>
      <c r="F26">
        <v>34</v>
      </c>
      <c r="G26" s="4">
        <v>44653</v>
      </c>
      <c r="H26" s="10">
        <v>58940</v>
      </c>
      <c r="I26" t="s">
        <v>16</v>
      </c>
    </row>
    <row r="27" spans="3:9" x14ac:dyDescent="0.25">
      <c r="C27" t="s">
        <v>27</v>
      </c>
      <c r="D27" t="s">
        <v>8</v>
      </c>
      <c r="E27" t="s">
        <v>21</v>
      </c>
      <c r="F27">
        <v>30</v>
      </c>
      <c r="G27" s="4">
        <v>44389</v>
      </c>
      <c r="H27" s="10">
        <v>67910</v>
      </c>
      <c r="I27" t="s">
        <v>24</v>
      </c>
    </row>
    <row r="28" spans="3:9" x14ac:dyDescent="0.25">
      <c r="C28" t="s">
        <v>26</v>
      </c>
      <c r="D28" t="s">
        <v>8</v>
      </c>
      <c r="E28" t="s">
        <v>12</v>
      </c>
      <c r="F28">
        <v>31</v>
      </c>
      <c r="G28" s="4">
        <v>44663</v>
      </c>
      <c r="H28" s="10">
        <v>58100</v>
      </c>
      <c r="I28" t="s">
        <v>16</v>
      </c>
    </row>
    <row r="29" spans="3:9" x14ac:dyDescent="0.25">
      <c r="C29" t="s">
        <v>53</v>
      </c>
      <c r="D29" t="s">
        <v>15</v>
      </c>
      <c r="E29" t="s">
        <v>21</v>
      </c>
      <c r="F29">
        <v>27</v>
      </c>
      <c r="G29" s="4">
        <v>44567</v>
      </c>
      <c r="H29" s="10">
        <v>48980</v>
      </c>
      <c r="I29" t="s">
        <v>16</v>
      </c>
    </row>
    <row r="30" spans="3:9" x14ac:dyDescent="0.25">
      <c r="C30" t="s">
        <v>20</v>
      </c>
      <c r="E30" t="s">
        <v>21</v>
      </c>
      <c r="F30">
        <v>30</v>
      </c>
      <c r="G30" s="4">
        <v>44597</v>
      </c>
      <c r="H30" s="10">
        <v>64000</v>
      </c>
      <c r="I30" t="s">
        <v>16</v>
      </c>
    </row>
    <row r="31" spans="3:9" x14ac:dyDescent="0.25">
      <c r="C31" t="s">
        <v>7</v>
      </c>
      <c r="D31" t="s">
        <v>8</v>
      </c>
      <c r="E31" t="s">
        <v>9</v>
      </c>
      <c r="F31">
        <v>42</v>
      </c>
      <c r="G31" s="4">
        <v>44779</v>
      </c>
      <c r="H31" s="10">
        <v>75000</v>
      </c>
      <c r="I31" t="s">
        <v>10</v>
      </c>
    </row>
    <row r="32" spans="3:9" x14ac:dyDescent="0.25">
      <c r="C32" t="s">
        <v>74</v>
      </c>
      <c r="D32" t="s">
        <v>8</v>
      </c>
      <c r="E32" t="s">
        <v>12</v>
      </c>
      <c r="F32">
        <v>40</v>
      </c>
      <c r="G32" s="4">
        <v>44337</v>
      </c>
      <c r="H32" s="10">
        <v>87620</v>
      </c>
      <c r="I32" t="s">
        <v>16</v>
      </c>
    </row>
    <row r="33" spans="3:9" x14ac:dyDescent="0.25">
      <c r="C33" t="s">
        <v>44</v>
      </c>
      <c r="D33" t="s">
        <v>8</v>
      </c>
      <c r="E33" t="s">
        <v>12</v>
      </c>
      <c r="F33">
        <v>29</v>
      </c>
      <c r="G33" s="4">
        <v>44023</v>
      </c>
      <c r="H33" s="10">
        <v>34980</v>
      </c>
      <c r="I33" t="s">
        <v>16</v>
      </c>
    </row>
    <row r="34" spans="3:9" x14ac:dyDescent="0.25">
      <c r="C34" t="s">
        <v>35</v>
      </c>
      <c r="D34" t="s">
        <v>8</v>
      </c>
      <c r="E34" t="s">
        <v>21</v>
      </c>
      <c r="F34">
        <v>28</v>
      </c>
      <c r="G34" s="4">
        <v>44185</v>
      </c>
      <c r="H34" s="10">
        <v>75970</v>
      </c>
      <c r="I34" t="s">
        <v>16</v>
      </c>
    </row>
    <row r="35" spans="3:9" x14ac:dyDescent="0.25">
      <c r="C35" t="s">
        <v>38</v>
      </c>
      <c r="D35" t="s">
        <v>8</v>
      </c>
      <c r="E35" t="s">
        <v>21</v>
      </c>
      <c r="F35">
        <v>34</v>
      </c>
      <c r="G35" s="4">
        <v>44612</v>
      </c>
      <c r="H35" s="10">
        <v>60130</v>
      </c>
      <c r="I35" t="s">
        <v>16</v>
      </c>
    </row>
    <row r="36" spans="3:9" x14ac:dyDescent="0.25">
      <c r="C36" t="s">
        <v>41</v>
      </c>
      <c r="D36" t="s">
        <v>8</v>
      </c>
      <c r="E36" t="s">
        <v>12</v>
      </c>
      <c r="F36">
        <v>33</v>
      </c>
      <c r="G36" s="4">
        <v>44374</v>
      </c>
      <c r="H36" s="10">
        <v>75480</v>
      </c>
      <c r="I36" t="s">
        <v>42</v>
      </c>
    </row>
    <row r="37" spans="3:9" x14ac:dyDescent="0.25">
      <c r="C37" t="s">
        <v>40</v>
      </c>
      <c r="D37" t="s">
        <v>15</v>
      </c>
      <c r="E37" t="s">
        <v>9</v>
      </c>
      <c r="F37">
        <v>33</v>
      </c>
      <c r="G37" s="4">
        <v>44164</v>
      </c>
      <c r="H37" s="10">
        <v>115920</v>
      </c>
      <c r="I37" t="s">
        <v>16</v>
      </c>
    </row>
    <row r="38" spans="3:9" x14ac:dyDescent="0.25">
      <c r="C38" t="s">
        <v>48</v>
      </c>
      <c r="D38" t="s">
        <v>8</v>
      </c>
      <c r="E38" t="s">
        <v>19</v>
      </c>
      <c r="F38">
        <v>36</v>
      </c>
      <c r="G38" s="4">
        <v>44494</v>
      </c>
      <c r="H38" s="10">
        <v>78540</v>
      </c>
      <c r="I38" t="s">
        <v>16</v>
      </c>
    </row>
    <row r="39" spans="3:9" x14ac:dyDescent="0.25">
      <c r="C39" t="s">
        <v>34</v>
      </c>
      <c r="D39" t="s">
        <v>15</v>
      </c>
      <c r="E39" t="s">
        <v>9</v>
      </c>
      <c r="F39">
        <v>25</v>
      </c>
      <c r="G39" s="4">
        <v>44726</v>
      </c>
      <c r="H39" s="10">
        <v>109190</v>
      </c>
      <c r="I39" t="s">
        <v>13</v>
      </c>
    </row>
    <row r="40" spans="3:9" x14ac:dyDescent="0.25">
      <c r="C40" t="s">
        <v>73</v>
      </c>
      <c r="D40" t="s">
        <v>8</v>
      </c>
      <c r="E40" t="s">
        <v>19</v>
      </c>
      <c r="F40">
        <v>34</v>
      </c>
      <c r="G40" s="4">
        <v>44721</v>
      </c>
      <c r="H40" s="10">
        <v>49630</v>
      </c>
      <c r="I40" t="s">
        <v>24</v>
      </c>
    </row>
    <row r="41" spans="3:9" x14ac:dyDescent="0.25">
      <c r="C41" t="s">
        <v>107</v>
      </c>
      <c r="D41" t="s">
        <v>8</v>
      </c>
      <c r="E41" t="s">
        <v>9</v>
      </c>
      <c r="F41">
        <v>28</v>
      </c>
      <c r="G41" s="4">
        <v>44630</v>
      </c>
      <c r="H41" s="10">
        <v>99970</v>
      </c>
      <c r="I41" t="s">
        <v>16</v>
      </c>
    </row>
    <row r="42" spans="3:9" x14ac:dyDescent="0.25">
      <c r="C42" t="s">
        <v>71</v>
      </c>
      <c r="D42" t="s">
        <v>8</v>
      </c>
      <c r="E42" t="s">
        <v>12</v>
      </c>
      <c r="F42">
        <v>33</v>
      </c>
      <c r="G42" s="4">
        <v>44190</v>
      </c>
      <c r="H42" s="10">
        <v>96140</v>
      </c>
      <c r="I42" t="s">
        <v>16</v>
      </c>
    </row>
    <row r="43" spans="3:9" x14ac:dyDescent="0.25">
      <c r="C43" t="s">
        <v>50</v>
      </c>
      <c r="D43" t="s">
        <v>15</v>
      </c>
      <c r="E43" t="s">
        <v>9</v>
      </c>
      <c r="F43">
        <v>31</v>
      </c>
      <c r="G43" s="4">
        <v>44724</v>
      </c>
      <c r="H43" s="10">
        <v>103550</v>
      </c>
      <c r="I43" t="s">
        <v>16</v>
      </c>
    </row>
    <row r="44" spans="3:9" x14ac:dyDescent="0.25">
      <c r="C44" t="s">
        <v>14</v>
      </c>
      <c r="D44" t="s">
        <v>15</v>
      </c>
      <c r="E44" t="s">
        <v>12</v>
      </c>
      <c r="F44">
        <v>31</v>
      </c>
      <c r="G44" s="4">
        <v>44511</v>
      </c>
      <c r="H44" s="10">
        <v>48950</v>
      </c>
      <c r="I44" t="s">
        <v>16</v>
      </c>
    </row>
    <row r="45" spans="3:9" x14ac:dyDescent="0.25">
      <c r="C45" t="s">
        <v>63</v>
      </c>
      <c r="D45" t="s">
        <v>15</v>
      </c>
      <c r="E45" t="s">
        <v>21</v>
      </c>
      <c r="F45">
        <v>24</v>
      </c>
      <c r="G45" s="4">
        <v>44436</v>
      </c>
      <c r="H45" s="10">
        <v>52610</v>
      </c>
      <c r="I45" t="s">
        <v>24</v>
      </c>
    </row>
    <row r="46" spans="3:9" x14ac:dyDescent="0.25">
      <c r="C46" t="s">
        <v>72</v>
      </c>
      <c r="D46" t="s">
        <v>8</v>
      </c>
      <c r="E46" t="s">
        <v>9</v>
      </c>
      <c r="F46">
        <v>36</v>
      </c>
      <c r="G46" s="4">
        <v>44529</v>
      </c>
      <c r="H46" s="10">
        <v>78390</v>
      </c>
      <c r="I46" t="s">
        <v>16</v>
      </c>
    </row>
    <row r="47" spans="3:9" x14ac:dyDescent="0.25">
      <c r="C47" t="s">
        <v>88</v>
      </c>
      <c r="D47" t="s">
        <v>8</v>
      </c>
      <c r="E47" t="s">
        <v>21</v>
      </c>
      <c r="F47">
        <v>33</v>
      </c>
      <c r="G47" s="4">
        <v>44809</v>
      </c>
      <c r="H47" s="10">
        <v>86570</v>
      </c>
      <c r="I47" t="s">
        <v>16</v>
      </c>
    </row>
    <row r="48" spans="3:9" x14ac:dyDescent="0.25">
      <c r="C48" t="s">
        <v>92</v>
      </c>
      <c r="D48" t="s">
        <v>8</v>
      </c>
      <c r="E48" t="s">
        <v>12</v>
      </c>
      <c r="F48">
        <v>27</v>
      </c>
      <c r="G48" s="4">
        <v>44686</v>
      </c>
      <c r="H48" s="10">
        <v>83750</v>
      </c>
      <c r="I48" t="s">
        <v>16</v>
      </c>
    </row>
    <row r="49" spans="3:9" x14ac:dyDescent="0.25">
      <c r="C49" t="s">
        <v>102</v>
      </c>
      <c r="D49" t="s">
        <v>8</v>
      </c>
      <c r="E49" t="s">
        <v>21</v>
      </c>
      <c r="F49">
        <v>34</v>
      </c>
      <c r="G49" s="4">
        <v>44445</v>
      </c>
      <c r="H49" s="10">
        <v>92450</v>
      </c>
      <c r="I49" t="s">
        <v>16</v>
      </c>
    </row>
    <row r="50" spans="3:9" x14ac:dyDescent="0.25">
      <c r="C50" t="s">
        <v>64</v>
      </c>
      <c r="D50" t="s">
        <v>15</v>
      </c>
      <c r="E50" t="s">
        <v>12</v>
      </c>
      <c r="F50">
        <v>20</v>
      </c>
      <c r="G50" s="4">
        <v>44183</v>
      </c>
      <c r="H50" s="10">
        <v>112650</v>
      </c>
      <c r="I50" t="s">
        <v>16</v>
      </c>
    </row>
    <row r="51" spans="3:9" x14ac:dyDescent="0.25">
      <c r="C51" t="s">
        <v>104</v>
      </c>
      <c r="D51" t="s">
        <v>15</v>
      </c>
      <c r="E51" t="s">
        <v>9</v>
      </c>
      <c r="F51">
        <v>20</v>
      </c>
      <c r="G51" s="4">
        <v>44744</v>
      </c>
      <c r="H51" s="10">
        <v>79570</v>
      </c>
      <c r="I51" t="s">
        <v>16</v>
      </c>
    </row>
    <row r="52" spans="3:9" x14ac:dyDescent="0.25">
      <c r="C52" t="s">
        <v>91</v>
      </c>
      <c r="D52" t="s">
        <v>8</v>
      </c>
      <c r="E52" t="s">
        <v>19</v>
      </c>
      <c r="F52">
        <v>20</v>
      </c>
      <c r="G52" s="4">
        <v>44537</v>
      </c>
      <c r="H52" s="10">
        <v>68900</v>
      </c>
      <c r="I52" t="s">
        <v>24</v>
      </c>
    </row>
    <row r="53" spans="3:9" x14ac:dyDescent="0.25">
      <c r="C53" t="s">
        <v>39</v>
      </c>
      <c r="D53" t="s">
        <v>8</v>
      </c>
      <c r="E53" t="s">
        <v>12</v>
      </c>
      <c r="F53">
        <v>25</v>
      </c>
      <c r="G53" s="4">
        <v>44694</v>
      </c>
      <c r="H53" s="10">
        <v>80700</v>
      </c>
      <c r="I53" t="s">
        <v>13</v>
      </c>
    </row>
    <row r="54" spans="3:9" x14ac:dyDescent="0.25">
      <c r="C54" t="s">
        <v>100</v>
      </c>
      <c r="D54" t="s">
        <v>15</v>
      </c>
      <c r="E54" t="s">
        <v>9</v>
      </c>
      <c r="F54">
        <v>19</v>
      </c>
      <c r="G54" s="4">
        <v>44277</v>
      </c>
      <c r="H54" s="10">
        <v>58960</v>
      </c>
      <c r="I54" t="s">
        <v>16</v>
      </c>
    </row>
    <row r="55" spans="3:9" x14ac:dyDescent="0.25">
      <c r="C55" t="s">
        <v>106</v>
      </c>
      <c r="D55" t="s">
        <v>15</v>
      </c>
      <c r="E55" t="s">
        <v>12</v>
      </c>
      <c r="F55">
        <v>36</v>
      </c>
      <c r="G55" s="4">
        <v>44019</v>
      </c>
      <c r="H55" s="10">
        <v>118840</v>
      </c>
      <c r="I55" t="s">
        <v>16</v>
      </c>
    </row>
    <row r="56" spans="3:9" x14ac:dyDescent="0.25">
      <c r="C56" t="s">
        <v>29</v>
      </c>
      <c r="D56" t="s">
        <v>15</v>
      </c>
      <c r="E56" t="s">
        <v>21</v>
      </c>
      <c r="F56">
        <v>28</v>
      </c>
      <c r="G56" s="4">
        <v>44041</v>
      </c>
      <c r="H56" s="10">
        <v>48170</v>
      </c>
      <c r="I56" t="s">
        <v>13</v>
      </c>
    </row>
    <row r="57" spans="3:9" x14ac:dyDescent="0.25">
      <c r="C57" t="s">
        <v>108</v>
      </c>
      <c r="D57" t="s">
        <v>8</v>
      </c>
      <c r="E57" t="s">
        <v>56</v>
      </c>
      <c r="F57">
        <v>32</v>
      </c>
      <c r="G57" s="4">
        <v>44400</v>
      </c>
      <c r="H57" s="10">
        <v>45510</v>
      </c>
      <c r="I57" t="s">
        <v>16</v>
      </c>
    </row>
    <row r="58" spans="3:9" x14ac:dyDescent="0.25">
      <c r="C58" t="s">
        <v>64</v>
      </c>
      <c r="D58" t="s">
        <v>15</v>
      </c>
      <c r="E58" t="s">
        <v>9</v>
      </c>
      <c r="F58">
        <v>34</v>
      </c>
      <c r="G58" s="4">
        <v>44703</v>
      </c>
      <c r="H58" s="10">
        <v>112650</v>
      </c>
      <c r="I58" t="s">
        <v>16</v>
      </c>
    </row>
    <row r="59" spans="3:9" x14ac:dyDescent="0.25">
      <c r="C59" t="s">
        <v>83</v>
      </c>
      <c r="D59" t="s">
        <v>8</v>
      </c>
      <c r="E59" t="s">
        <v>9</v>
      </c>
      <c r="F59">
        <v>36</v>
      </c>
      <c r="G59" s="4">
        <v>44085</v>
      </c>
      <c r="H59" s="10">
        <v>114890</v>
      </c>
      <c r="I59" t="s">
        <v>16</v>
      </c>
    </row>
    <row r="60" spans="3:9" x14ac:dyDescent="0.25">
      <c r="C60" t="s">
        <v>67</v>
      </c>
      <c r="D60" t="s">
        <v>15</v>
      </c>
      <c r="E60" t="s">
        <v>12</v>
      </c>
      <c r="F60">
        <v>30</v>
      </c>
      <c r="G60" s="4">
        <v>44850</v>
      </c>
      <c r="H60" s="10">
        <v>69710</v>
      </c>
      <c r="I60" t="s">
        <v>16</v>
      </c>
    </row>
    <row r="61" spans="3:9" x14ac:dyDescent="0.25">
      <c r="C61" t="s">
        <v>94</v>
      </c>
      <c r="D61" t="s">
        <v>15</v>
      </c>
      <c r="E61" t="s">
        <v>21</v>
      </c>
      <c r="F61">
        <v>36</v>
      </c>
      <c r="G61" s="4">
        <v>44333</v>
      </c>
      <c r="H61" s="10">
        <v>71380</v>
      </c>
      <c r="I61" t="s">
        <v>16</v>
      </c>
    </row>
    <row r="62" spans="3:9" x14ac:dyDescent="0.25">
      <c r="C62" t="s">
        <v>33</v>
      </c>
      <c r="D62" t="s">
        <v>8</v>
      </c>
      <c r="E62" t="s">
        <v>19</v>
      </c>
      <c r="F62">
        <v>38</v>
      </c>
      <c r="G62" s="4">
        <v>44377</v>
      </c>
      <c r="H62" s="10">
        <v>109160</v>
      </c>
      <c r="I62" t="s">
        <v>10</v>
      </c>
    </row>
    <row r="63" spans="3:9" x14ac:dyDescent="0.25">
      <c r="C63" t="s">
        <v>98</v>
      </c>
      <c r="D63" t="s">
        <v>15</v>
      </c>
      <c r="E63" t="s">
        <v>9</v>
      </c>
      <c r="F63">
        <v>27</v>
      </c>
      <c r="G63" s="4">
        <v>44609</v>
      </c>
      <c r="H63" s="10">
        <v>113280</v>
      </c>
      <c r="I63" t="s">
        <v>42</v>
      </c>
    </row>
    <row r="64" spans="3:9" x14ac:dyDescent="0.25">
      <c r="C64" t="s">
        <v>25</v>
      </c>
      <c r="D64" t="s">
        <v>15</v>
      </c>
      <c r="E64" t="s">
        <v>12</v>
      </c>
      <c r="F64">
        <v>30</v>
      </c>
      <c r="G64" s="4">
        <v>44273</v>
      </c>
      <c r="H64" s="10">
        <v>69120</v>
      </c>
      <c r="I64" t="s">
        <v>16</v>
      </c>
    </row>
    <row r="65" spans="3:9" x14ac:dyDescent="0.25">
      <c r="C65" t="s">
        <v>55</v>
      </c>
      <c r="D65" t="s">
        <v>8</v>
      </c>
      <c r="E65" t="s">
        <v>56</v>
      </c>
      <c r="F65">
        <v>37</v>
      </c>
      <c r="G65" s="4">
        <v>44451</v>
      </c>
      <c r="H65" s="10">
        <v>118100</v>
      </c>
      <c r="I65" t="s">
        <v>16</v>
      </c>
    </row>
    <row r="66" spans="3:9" x14ac:dyDescent="0.25">
      <c r="C66" t="s">
        <v>62</v>
      </c>
      <c r="D66" t="s">
        <v>8</v>
      </c>
      <c r="E66" t="s">
        <v>9</v>
      </c>
      <c r="F66">
        <v>22</v>
      </c>
      <c r="G66" s="4">
        <v>44450</v>
      </c>
      <c r="H66" s="10">
        <v>76900</v>
      </c>
      <c r="I66" t="s">
        <v>13</v>
      </c>
    </row>
    <row r="67" spans="3:9" x14ac:dyDescent="0.25">
      <c r="C67" t="s">
        <v>17</v>
      </c>
      <c r="D67" t="s">
        <v>8</v>
      </c>
      <c r="E67" t="s">
        <v>12</v>
      </c>
      <c r="F67">
        <v>43</v>
      </c>
      <c r="G67" s="4">
        <v>45045</v>
      </c>
      <c r="H67" s="10">
        <v>114870</v>
      </c>
      <c r="I67" t="s">
        <v>16</v>
      </c>
    </row>
    <row r="68" spans="3:9" x14ac:dyDescent="0.25">
      <c r="C68" t="s">
        <v>52</v>
      </c>
      <c r="E68" t="s">
        <v>12</v>
      </c>
      <c r="F68">
        <v>32</v>
      </c>
      <c r="G68" s="4">
        <v>44774</v>
      </c>
      <c r="H68" s="10">
        <v>91310</v>
      </c>
      <c r="I68" t="s">
        <v>16</v>
      </c>
    </row>
    <row r="69" spans="3:9" x14ac:dyDescent="0.25">
      <c r="C69" t="s">
        <v>43</v>
      </c>
      <c r="D69" t="s">
        <v>8</v>
      </c>
      <c r="E69" t="s">
        <v>9</v>
      </c>
      <c r="F69">
        <v>28</v>
      </c>
      <c r="G69" s="4">
        <v>44486</v>
      </c>
      <c r="H69" s="10">
        <v>104770</v>
      </c>
      <c r="I69" t="s">
        <v>16</v>
      </c>
    </row>
    <row r="70" spans="3:9" x14ac:dyDescent="0.25">
      <c r="C70" t="s">
        <v>89</v>
      </c>
      <c r="D70" t="s">
        <v>15</v>
      </c>
      <c r="E70" t="s">
        <v>19</v>
      </c>
      <c r="F70">
        <v>27</v>
      </c>
      <c r="G70" s="4">
        <v>44134</v>
      </c>
      <c r="H70" s="10">
        <v>54970</v>
      </c>
      <c r="I70" t="s">
        <v>16</v>
      </c>
    </row>
    <row r="71" spans="3:9" x14ac:dyDescent="0.25">
      <c r="C71" t="s">
        <v>11</v>
      </c>
      <c r="E71" t="s">
        <v>12</v>
      </c>
      <c r="F71">
        <v>26</v>
      </c>
      <c r="G71" s="4">
        <v>44271</v>
      </c>
      <c r="H71" s="10">
        <v>90700</v>
      </c>
      <c r="I71" t="s">
        <v>13</v>
      </c>
    </row>
    <row r="72" spans="3:9" x14ac:dyDescent="0.25">
      <c r="C72" t="s">
        <v>109</v>
      </c>
      <c r="D72" t="s">
        <v>8</v>
      </c>
      <c r="E72" t="s">
        <v>19</v>
      </c>
      <c r="F72">
        <v>38</v>
      </c>
      <c r="G72" s="4">
        <v>44329</v>
      </c>
      <c r="H72" s="10">
        <v>56870</v>
      </c>
      <c r="I72" t="s">
        <v>13</v>
      </c>
    </row>
    <row r="73" spans="3:9" x14ac:dyDescent="0.25">
      <c r="C73" t="s">
        <v>77</v>
      </c>
      <c r="D73" t="s">
        <v>8</v>
      </c>
      <c r="E73" t="s">
        <v>19</v>
      </c>
      <c r="F73">
        <v>25</v>
      </c>
      <c r="G73" s="4">
        <v>44205</v>
      </c>
      <c r="H73" s="10">
        <v>92700</v>
      </c>
      <c r="I73" t="s">
        <v>16</v>
      </c>
    </row>
    <row r="74" spans="3:9" x14ac:dyDescent="0.25">
      <c r="C74" t="s">
        <v>32</v>
      </c>
      <c r="D74" t="s">
        <v>8</v>
      </c>
      <c r="E74" t="s">
        <v>21</v>
      </c>
      <c r="F74">
        <v>21</v>
      </c>
      <c r="G74" s="4">
        <v>44317</v>
      </c>
      <c r="H74" s="10">
        <v>65920</v>
      </c>
      <c r="I74" t="s">
        <v>16</v>
      </c>
    </row>
    <row r="75" spans="3:9" x14ac:dyDescent="0.25">
      <c r="C75" t="s">
        <v>59</v>
      </c>
      <c r="D75" t="s">
        <v>15</v>
      </c>
      <c r="E75" t="s">
        <v>9</v>
      </c>
      <c r="F75">
        <v>26</v>
      </c>
      <c r="G75" s="4">
        <v>44225</v>
      </c>
      <c r="H75" s="10">
        <v>47360</v>
      </c>
      <c r="I75" t="s">
        <v>16</v>
      </c>
    </row>
    <row r="76" spans="3:9" x14ac:dyDescent="0.25">
      <c r="C76" t="s">
        <v>37</v>
      </c>
      <c r="D76" t="s">
        <v>15</v>
      </c>
      <c r="E76" t="s">
        <v>9</v>
      </c>
      <c r="F76">
        <v>30</v>
      </c>
      <c r="G76" s="4">
        <v>44666</v>
      </c>
      <c r="H76" s="10">
        <v>60570</v>
      </c>
      <c r="I76" t="s">
        <v>16</v>
      </c>
    </row>
    <row r="77" spans="3:9" x14ac:dyDescent="0.25">
      <c r="C77" t="s">
        <v>96</v>
      </c>
      <c r="D77" t="s">
        <v>8</v>
      </c>
      <c r="E77" t="s">
        <v>9</v>
      </c>
      <c r="F77">
        <v>28</v>
      </c>
      <c r="G77" s="4">
        <v>44649</v>
      </c>
      <c r="H77" s="10">
        <v>104120</v>
      </c>
      <c r="I77" t="s">
        <v>16</v>
      </c>
    </row>
    <row r="78" spans="3:9" x14ac:dyDescent="0.25">
      <c r="C78" t="s">
        <v>23</v>
      </c>
      <c r="D78" t="s">
        <v>15</v>
      </c>
      <c r="E78" t="s">
        <v>12</v>
      </c>
      <c r="F78">
        <v>37</v>
      </c>
      <c r="G78" s="4">
        <v>44338</v>
      </c>
      <c r="H78" s="10">
        <v>88050</v>
      </c>
      <c r="I78" t="s">
        <v>24</v>
      </c>
    </row>
    <row r="79" spans="3:9" x14ac:dyDescent="0.25">
      <c r="C79" t="s">
        <v>103</v>
      </c>
      <c r="D79" t="s">
        <v>15</v>
      </c>
      <c r="E79" t="s">
        <v>12</v>
      </c>
      <c r="F79">
        <v>24</v>
      </c>
      <c r="G79" s="4">
        <v>44686</v>
      </c>
      <c r="H79" s="10">
        <v>100420</v>
      </c>
      <c r="I79" t="s">
        <v>16</v>
      </c>
    </row>
    <row r="80" spans="3:9" x14ac:dyDescent="0.25">
      <c r="C80" t="s">
        <v>54</v>
      </c>
      <c r="D80" t="s">
        <v>8</v>
      </c>
      <c r="E80" t="s">
        <v>9</v>
      </c>
      <c r="F80">
        <v>30</v>
      </c>
      <c r="G80" s="4">
        <v>44850</v>
      </c>
      <c r="H80" s="10">
        <v>114180</v>
      </c>
      <c r="I80" t="s">
        <v>16</v>
      </c>
    </row>
    <row r="81" spans="3:9" x14ac:dyDescent="0.25">
      <c r="C81" t="s">
        <v>86</v>
      </c>
      <c r="D81" t="s">
        <v>8</v>
      </c>
      <c r="E81" t="s">
        <v>12</v>
      </c>
      <c r="F81">
        <v>21</v>
      </c>
      <c r="G81" s="4">
        <v>44678</v>
      </c>
      <c r="H81" s="10">
        <v>33920</v>
      </c>
      <c r="I81" t="s">
        <v>16</v>
      </c>
    </row>
    <row r="82" spans="3:9" x14ac:dyDescent="0.25">
      <c r="C82" t="s">
        <v>69</v>
      </c>
      <c r="D82" t="s">
        <v>15</v>
      </c>
      <c r="E82" t="s">
        <v>9</v>
      </c>
      <c r="F82">
        <v>23</v>
      </c>
      <c r="G82" s="4">
        <v>44440</v>
      </c>
      <c r="H82" s="10">
        <v>106460</v>
      </c>
      <c r="I82" t="s">
        <v>16</v>
      </c>
    </row>
    <row r="83" spans="3:9" x14ac:dyDescent="0.25">
      <c r="C83" t="s">
        <v>57</v>
      </c>
      <c r="D83" t="s">
        <v>15</v>
      </c>
      <c r="E83" t="s">
        <v>9</v>
      </c>
      <c r="F83">
        <v>35</v>
      </c>
      <c r="G83" s="4">
        <v>44727</v>
      </c>
      <c r="H83" s="10">
        <v>40400</v>
      </c>
      <c r="I83" t="s">
        <v>16</v>
      </c>
    </row>
    <row r="84" spans="3:9" x14ac:dyDescent="0.25">
      <c r="C84" t="s">
        <v>68</v>
      </c>
      <c r="D84" t="s">
        <v>15</v>
      </c>
      <c r="E84" t="s">
        <v>21</v>
      </c>
      <c r="F84">
        <v>27</v>
      </c>
      <c r="G84" s="4">
        <v>44236</v>
      </c>
      <c r="H84" s="10">
        <v>91650</v>
      </c>
      <c r="I84" t="s">
        <v>13</v>
      </c>
    </row>
    <row r="85" spans="3:9" x14ac:dyDescent="0.25">
      <c r="C85" t="s">
        <v>99</v>
      </c>
      <c r="D85" t="s">
        <v>15</v>
      </c>
      <c r="E85" t="s">
        <v>19</v>
      </c>
      <c r="F85">
        <v>43</v>
      </c>
      <c r="G85" s="4">
        <v>44620</v>
      </c>
      <c r="H85" s="10">
        <v>36040</v>
      </c>
      <c r="I85" t="s">
        <v>16</v>
      </c>
    </row>
    <row r="86" spans="3:9" x14ac:dyDescent="0.25">
      <c r="C86" t="s">
        <v>101</v>
      </c>
      <c r="D86" t="s">
        <v>8</v>
      </c>
      <c r="E86" t="s">
        <v>12</v>
      </c>
      <c r="F86">
        <v>40</v>
      </c>
      <c r="G86" s="4">
        <v>44381</v>
      </c>
      <c r="H86" s="10">
        <v>104410</v>
      </c>
      <c r="I86" t="s">
        <v>16</v>
      </c>
    </row>
    <row r="87" spans="3:9" x14ac:dyDescent="0.25">
      <c r="C87" t="s">
        <v>85</v>
      </c>
      <c r="D87" t="s">
        <v>15</v>
      </c>
      <c r="E87" t="s">
        <v>21</v>
      </c>
      <c r="F87">
        <v>30</v>
      </c>
      <c r="G87" s="4">
        <v>44606</v>
      </c>
      <c r="H87" s="10">
        <v>96800</v>
      </c>
      <c r="I87" t="s">
        <v>16</v>
      </c>
    </row>
    <row r="88" spans="3:9" x14ac:dyDescent="0.25">
      <c r="C88" t="s">
        <v>28</v>
      </c>
      <c r="D88" t="s">
        <v>8</v>
      </c>
      <c r="E88" t="s">
        <v>21</v>
      </c>
      <c r="F88">
        <v>34</v>
      </c>
      <c r="G88" s="4">
        <v>44459</v>
      </c>
      <c r="H88" s="10">
        <v>85000</v>
      </c>
      <c r="I88" t="s">
        <v>16</v>
      </c>
    </row>
    <row r="89" spans="3:9" x14ac:dyDescent="0.25">
      <c r="C89" t="s">
        <v>80</v>
      </c>
      <c r="D89" t="s">
        <v>15</v>
      </c>
      <c r="E89" t="s">
        <v>19</v>
      </c>
      <c r="F89">
        <v>28</v>
      </c>
      <c r="G89" s="4">
        <v>44820</v>
      </c>
      <c r="H89" s="10">
        <v>43510</v>
      </c>
      <c r="I89" t="s">
        <v>42</v>
      </c>
    </row>
    <row r="90" spans="3:9" x14ac:dyDescent="0.25">
      <c r="C90" t="s">
        <v>79</v>
      </c>
      <c r="D90" t="s">
        <v>15</v>
      </c>
      <c r="E90" t="s">
        <v>21</v>
      </c>
      <c r="F90">
        <v>33</v>
      </c>
      <c r="G90" s="4">
        <v>44243</v>
      </c>
      <c r="H90" s="10">
        <v>59430</v>
      </c>
      <c r="I90" t="s">
        <v>16</v>
      </c>
    </row>
    <row r="91" spans="3:9" x14ac:dyDescent="0.25">
      <c r="C91" t="s">
        <v>93</v>
      </c>
      <c r="D91" t="s">
        <v>8</v>
      </c>
      <c r="E91" t="s">
        <v>21</v>
      </c>
      <c r="F91">
        <v>33</v>
      </c>
      <c r="G91" s="4">
        <v>44067</v>
      </c>
      <c r="H91" s="10">
        <v>65360</v>
      </c>
      <c r="I91" t="s">
        <v>16</v>
      </c>
    </row>
    <row r="92" spans="3:9" x14ac:dyDescent="0.25">
      <c r="C92" t="s">
        <v>66</v>
      </c>
      <c r="D92" t="s">
        <v>8</v>
      </c>
      <c r="E92" t="s">
        <v>9</v>
      </c>
      <c r="F92">
        <v>32</v>
      </c>
      <c r="G92" s="4">
        <v>44611</v>
      </c>
      <c r="H92" s="10">
        <v>41570</v>
      </c>
      <c r="I92" t="s">
        <v>16</v>
      </c>
    </row>
    <row r="93" spans="3:9" x14ac:dyDescent="0.25">
      <c r="C93" t="s">
        <v>95</v>
      </c>
      <c r="D93" t="s">
        <v>8</v>
      </c>
      <c r="E93" t="s">
        <v>12</v>
      </c>
      <c r="F93">
        <v>33</v>
      </c>
      <c r="G93" s="4">
        <v>44312</v>
      </c>
      <c r="H93" s="10">
        <v>75280</v>
      </c>
      <c r="I93" t="s">
        <v>16</v>
      </c>
    </row>
    <row r="94" spans="3:9" x14ac:dyDescent="0.25">
      <c r="C94" t="s">
        <v>18</v>
      </c>
      <c r="D94" t="s">
        <v>15</v>
      </c>
      <c r="E94" t="s">
        <v>19</v>
      </c>
      <c r="F94">
        <v>33</v>
      </c>
      <c r="G94" s="4">
        <v>44385</v>
      </c>
      <c r="H94" s="10">
        <v>74550</v>
      </c>
      <c r="I94" t="s">
        <v>16</v>
      </c>
    </row>
    <row r="95" spans="3:9" x14ac:dyDescent="0.25">
      <c r="C95" t="s">
        <v>45</v>
      </c>
      <c r="D95" t="s">
        <v>15</v>
      </c>
      <c r="E95" t="s">
        <v>9</v>
      </c>
      <c r="F95">
        <v>30</v>
      </c>
      <c r="G95" s="4">
        <v>44701</v>
      </c>
      <c r="H95" s="10">
        <v>67950</v>
      </c>
      <c r="I95" t="s">
        <v>16</v>
      </c>
    </row>
    <row r="96" spans="3:9" x14ac:dyDescent="0.25">
      <c r="C96" t="s">
        <v>90</v>
      </c>
      <c r="D96" t="s">
        <v>15</v>
      </c>
      <c r="E96" t="s">
        <v>21</v>
      </c>
      <c r="F96">
        <v>42</v>
      </c>
      <c r="G96" s="4">
        <v>44731</v>
      </c>
      <c r="H96" s="10">
        <v>70270</v>
      </c>
      <c r="I96" t="s">
        <v>24</v>
      </c>
    </row>
    <row r="97" spans="3:9" x14ac:dyDescent="0.25">
      <c r="C97" t="s">
        <v>46</v>
      </c>
      <c r="D97" t="s">
        <v>15</v>
      </c>
      <c r="E97" t="s">
        <v>9</v>
      </c>
      <c r="F97">
        <v>26</v>
      </c>
      <c r="G97" s="4">
        <v>44411</v>
      </c>
      <c r="H97" s="10">
        <v>53540</v>
      </c>
      <c r="I97" t="s">
        <v>16</v>
      </c>
    </row>
    <row r="98" spans="3:9" x14ac:dyDescent="0.25">
      <c r="C98" t="s">
        <v>58</v>
      </c>
      <c r="D98" t="s">
        <v>15</v>
      </c>
      <c r="E98" t="s">
        <v>19</v>
      </c>
      <c r="F98">
        <v>22</v>
      </c>
      <c r="G98" s="4">
        <v>44446</v>
      </c>
      <c r="H98" s="10">
        <v>112780</v>
      </c>
      <c r="I98" t="s">
        <v>13</v>
      </c>
    </row>
    <row r="99" spans="3:9" x14ac:dyDescent="0.25">
      <c r="C99" t="s">
        <v>70</v>
      </c>
      <c r="D99" t="s">
        <v>15</v>
      </c>
      <c r="E99" t="s">
        <v>9</v>
      </c>
      <c r="F99">
        <v>46</v>
      </c>
      <c r="G99" s="4">
        <v>44758</v>
      </c>
      <c r="H99" s="10">
        <v>70610</v>
      </c>
      <c r="I99" t="s">
        <v>16</v>
      </c>
    </row>
    <row r="100" spans="3:9" x14ac:dyDescent="0.25">
      <c r="C100" t="s">
        <v>75</v>
      </c>
      <c r="D100" t="s">
        <v>8</v>
      </c>
      <c r="E100" t="s">
        <v>19</v>
      </c>
      <c r="F100">
        <v>28</v>
      </c>
      <c r="G100" s="4">
        <v>44357</v>
      </c>
      <c r="H100" s="10">
        <v>53240</v>
      </c>
      <c r="I100" t="s">
        <v>16</v>
      </c>
    </row>
    <row r="101" spans="3:9" x14ac:dyDescent="0.25">
      <c r="C101" t="s">
        <v>49</v>
      </c>
      <c r="E101" t="s">
        <v>21</v>
      </c>
      <c r="F101">
        <v>37</v>
      </c>
      <c r="G101" s="4">
        <v>44146</v>
      </c>
      <c r="H101" s="10">
        <v>115440</v>
      </c>
      <c r="I101" t="s">
        <v>24</v>
      </c>
    </row>
    <row r="102" spans="3:9" x14ac:dyDescent="0.25">
      <c r="C102" t="s">
        <v>65</v>
      </c>
      <c r="D102" t="s">
        <v>15</v>
      </c>
      <c r="E102" t="s">
        <v>19</v>
      </c>
      <c r="F102">
        <v>32</v>
      </c>
      <c r="G102" s="4">
        <v>44465</v>
      </c>
      <c r="H102" s="10">
        <v>53540</v>
      </c>
      <c r="I102" t="s">
        <v>16</v>
      </c>
    </row>
    <row r="103" spans="3:9" x14ac:dyDescent="0.25">
      <c r="C103" t="s">
        <v>81</v>
      </c>
      <c r="D103" t="s">
        <v>8</v>
      </c>
      <c r="E103" t="s">
        <v>9</v>
      </c>
      <c r="F103">
        <v>30</v>
      </c>
      <c r="G103" s="4">
        <v>44861</v>
      </c>
      <c r="H103" s="10">
        <v>112570</v>
      </c>
      <c r="I103" t="s">
        <v>16</v>
      </c>
    </row>
    <row r="104" spans="3:9" x14ac:dyDescent="0.25">
      <c r="C104" t="s">
        <v>51</v>
      </c>
      <c r="D104" t="s">
        <v>15</v>
      </c>
      <c r="E104" t="s">
        <v>9</v>
      </c>
      <c r="F104">
        <v>33</v>
      </c>
      <c r="G104" s="4">
        <v>44701</v>
      </c>
      <c r="H104" s="10">
        <v>48530</v>
      </c>
      <c r="I104" t="s">
        <v>13</v>
      </c>
    </row>
    <row r="105" spans="3:9" x14ac:dyDescent="0.25">
      <c r="C105" t="s">
        <v>61</v>
      </c>
      <c r="D105" t="s">
        <v>8</v>
      </c>
      <c r="E105" t="s">
        <v>12</v>
      </c>
      <c r="F105">
        <v>24</v>
      </c>
      <c r="G105" s="4">
        <v>44148</v>
      </c>
      <c r="H105" s="10">
        <v>62780</v>
      </c>
      <c r="I105" t="s">
        <v>16</v>
      </c>
    </row>
    <row r="106" spans="3:9" x14ac:dyDescent="0.25">
      <c r="C106" t="s">
        <v>203</v>
      </c>
      <c r="F106">
        <f>SUBTOTAL(101,nz_staff[Age])</f>
        <v>30.52</v>
      </c>
      <c r="H106" s="8">
        <f>SUBTOTAL(101,nz_staff[Salary])</f>
        <v>77472.100000000006</v>
      </c>
      <c r="I106">
        <f>SUBTOTAL(103,nz_staff[Rating])</f>
        <v>100</v>
      </c>
    </row>
  </sheetData>
  <conditionalFormatting sqref="C6:C105">
    <cfRule type="duplicateValues" dxfId="44" priority="1"/>
  </conditionalFormatting>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topLeftCell="A40" workbookViewId="0">
      <selection activeCell="J45" sqref="J45"/>
    </sheetView>
  </sheetViews>
  <sheetFormatPr defaultRowHeight="15" x14ac:dyDescent="0.25"/>
  <cols>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C13" t="s">
        <v>8</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workbookViewId="0">
      <selection sqref="A1:H113"/>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5.5703125" bestFit="1" customWidth="1"/>
    <col min="6" max="6" width="14" bestFit="1" customWidth="1"/>
    <col min="7" max="7" width="8.5703125" bestFit="1" customWidth="1"/>
    <col min="8" max="8" width="10.28515625" bestFit="1" customWidth="1"/>
  </cols>
  <sheetData>
    <row r="1" spans="1:8" x14ac:dyDescent="0.25">
      <c r="A1" s="9" t="s">
        <v>0</v>
      </c>
      <c r="B1" s="9" t="s">
        <v>1</v>
      </c>
      <c r="C1" s="9" t="s">
        <v>3</v>
      </c>
      <c r="D1" s="9" t="s">
        <v>6</v>
      </c>
      <c r="E1" s="9" t="s">
        <v>4</v>
      </c>
      <c r="F1" s="9" t="s">
        <v>2</v>
      </c>
      <c r="G1" s="9" t="s">
        <v>5</v>
      </c>
      <c r="H1" s="9" t="s">
        <v>204</v>
      </c>
    </row>
    <row r="2" spans="1:8" x14ac:dyDescent="0.25">
      <c r="A2" s="9" t="s">
        <v>156</v>
      </c>
      <c r="B2" s="9" t="s">
        <v>15</v>
      </c>
      <c r="C2" s="9">
        <v>20</v>
      </c>
      <c r="D2" s="9" t="s">
        <v>16</v>
      </c>
      <c r="E2" s="11">
        <v>44122</v>
      </c>
      <c r="F2" s="9" t="s">
        <v>12</v>
      </c>
      <c r="G2" s="9">
        <v>112650</v>
      </c>
      <c r="H2" s="9" t="s">
        <v>207</v>
      </c>
    </row>
    <row r="3" spans="1:8" x14ac:dyDescent="0.25">
      <c r="A3" s="9" t="s">
        <v>176</v>
      </c>
      <c r="B3" s="9" t="s">
        <v>8</v>
      </c>
      <c r="C3" s="9">
        <v>32</v>
      </c>
      <c r="D3" s="9" t="s">
        <v>13</v>
      </c>
      <c r="E3" s="11">
        <v>44293</v>
      </c>
      <c r="F3" s="9" t="s">
        <v>12</v>
      </c>
      <c r="G3" s="9">
        <v>43840</v>
      </c>
      <c r="H3" s="9" t="s">
        <v>207</v>
      </c>
    </row>
    <row r="4" spans="1:8" x14ac:dyDescent="0.25">
      <c r="A4" s="9" t="s">
        <v>143</v>
      </c>
      <c r="B4" s="9" t="s">
        <v>15</v>
      </c>
      <c r="C4" s="9">
        <v>31</v>
      </c>
      <c r="D4" s="9" t="s">
        <v>16</v>
      </c>
      <c r="E4" s="11">
        <v>44663</v>
      </c>
      <c r="F4" s="9" t="s">
        <v>9</v>
      </c>
      <c r="G4" s="9">
        <v>103550</v>
      </c>
      <c r="H4" s="9" t="s">
        <v>207</v>
      </c>
    </row>
    <row r="5" spans="1:8" x14ac:dyDescent="0.25">
      <c r="A5" s="9" t="s">
        <v>201</v>
      </c>
      <c r="B5" s="9" t="s">
        <v>8</v>
      </c>
      <c r="C5" s="9">
        <v>32</v>
      </c>
      <c r="D5" s="9" t="s">
        <v>16</v>
      </c>
      <c r="E5" s="11">
        <v>44339</v>
      </c>
      <c r="F5" s="9" t="s">
        <v>56</v>
      </c>
      <c r="G5" s="9">
        <v>45510</v>
      </c>
      <c r="H5" s="9" t="s">
        <v>207</v>
      </c>
    </row>
    <row r="6" spans="1:8" x14ac:dyDescent="0.25">
      <c r="A6" s="9" t="s">
        <v>142</v>
      </c>
      <c r="B6" s="9"/>
      <c r="C6" s="9">
        <v>37</v>
      </c>
      <c r="D6" s="9" t="s">
        <v>24</v>
      </c>
      <c r="E6" s="11">
        <v>44085</v>
      </c>
      <c r="F6" s="9" t="s">
        <v>21</v>
      </c>
      <c r="G6" s="9">
        <v>115440</v>
      </c>
      <c r="H6" s="9" t="s">
        <v>207</v>
      </c>
    </row>
    <row r="7" spans="1:8" x14ac:dyDescent="0.25">
      <c r="A7" s="9" t="s">
        <v>202</v>
      </c>
      <c r="B7" s="9" t="s">
        <v>8</v>
      </c>
      <c r="C7" s="9">
        <v>38</v>
      </c>
      <c r="D7" s="9" t="s">
        <v>13</v>
      </c>
      <c r="E7" s="11">
        <v>44268</v>
      </c>
      <c r="F7" s="9" t="s">
        <v>19</v>
      </c>
      <c r="G7" s="9">
        <v>56870</v>
      </c>
      <c r="H7" s="9" t="s">
        <v>207</v>
      </c>
    </row>
    <row r="8" spans="1:8" x14ac:dyDescent="0.25">
      <c r="A8" s="9" t="s">
        <v>169</v>
      </c>
      <c r="B8" s="9" t="s">
        <v>8</v>
      </c>
      <c r="C8" s="9">
        <v>25</v>
      </c>
      <c r="D8" s="9" t="s">
        <v>16</v>
      </c>
      <c r="E8" s="11">
        <v>44144</v>
      </c>
      <c r="F8" s="9" t="s">
        <v>19</v>
      </c>
      <c r="G8" s="9">
        <v>92700</v>
      </c>
      <c r="H8" s="9" t="s">
        <v>207</v>
      </c>
    </row>
    <row r="9" spans="1:8" x14ac:dyDescent="0.25">
      <c r="A9" s="9" t="s">
        <v>145</v>
      </c>
      <c r="B9" s="9"/>
      <c r="C9" s="9">
        <v>32</v>
      </c>
      <c r="D9" s="9" t="s">
        <v>16</v>
      </c>
      <c r="E9" s="11">
        <v>44713</v>
      </c>
      <c r="F9" s="9" t="s">
        <v>12</v>
      </c>
      <c r="G9" s="9">
        <v>91310</v>
      </c>
      <c r="H9" s="9" t="s">
        <v>207</v>
      </c>
    </row>
    <row r="10" spans="1:8" x14ac:dyDescent="0.25">
      <c r="A10" s="9" t="s">
        <v>115</v>
      </c>
      <c r="B10" s="9" t="s">
        <v>15</v>
      </c>
      <c r="C10" s="9">
        <v>33</v>
      </c>
      <c r="D10" s="9" t="s">
        <v>16</v>
      </c>
      <c r="E10" s="11">
        <v>44324</v>
      </c>
      <c r="F10" s="9" t="s">
        <v>19</v>
      </c>
      <c r="G10" s="9">
        <v>74550</v>
      </c>
      <c r="H10" s="9" t="s">
        <v>207</v>
      </c>
    </row>
    <row r="11" spans="1:8" x14ac:dyDescent="0.25">
      <c r="A11" s="9" t="s">
        <v>128</v>
      </c>
      <c r="B11" s="9" t="s">
        <v>15</v>
      </c>
      <c r="C11" s="9">
        <v>25</v>
      </c>
      <c r="D11" s="9" t="s">
        <v>13</v>
      </c>
      <c r="E11" s="11">
        <v>44665</v>
      </c>
      <c r="F11" s="9" t="s">
        <v>9</v>
      </c>
      <c r="G11" s="9">
        <v>109190</v>
      </c>
      <c r="H11" s="9" t="s">
        <v>207</v>
      </c>
    </row>
    <row r="12" spans="1:8" x14ac:dyDescent="0.25">
      <c r="A12" s="9" t="s">
        <v>194</v>
      </c>
      <c r="B12" s="9" t="s">
        <v>8</v>
      </c>
      <c r="C12" s="9">
        <v>40</v>
      </c>
      <c r="D12" s="9" t="s">
        <v>16</v>
      </c>
      <c r="E12" s="11">
        <v>44320</v>
      </c>
      <c r="F12" s="9" t="s">
        <v>12</v>
      </c>
      <c r="G12" s="9">
        <v>104410</v>
      </c>
      <c r="H12" s="9" t="s">
        <v>207</v>
      </c>
    </row>
    <row r="13" spans="1:8" x14ac:dyDescent="0.25">
      <c r="A13" s="9" t="s">
        <v>177</v>
      </c>
      <c r="B13" s="9" t="s">
        <v>15</v>
      </c>
      <c r="C13" s="9">
        <v>30</v>
      </c>
      <c r="D13" s="9" t="s">
        <v>16</v>
      </c>
      <c r="E13" s="11">
        <v>44544</v>
      </c>
      <c r="F13" s="9" t="s">
        <v>21</v>
      </c>
      <c r="G13" s="9">
        <v>96800</v>
      </c>
      <c r="H13" s="9" t="s">
        <v>207</v>
      </c>
    </row>
    <row r="14" spans="1:8" x14ac:dyDescent="0.25">
      <c r="A14" s="9" t="s">
        <v>123</v>
      </c>
      <c r="B14" s="9" t="s">
        <v>15</v>
      </c>
      <c r="C14" s="9">
        <v>28</v>
      </c>
      <c r="D14" s="9" t="s">
        <v>13</v>
      </c>
      <c r="E14" s="11">
        <v>43980</v>
      </c>
      <c r="F14" s="9" t="s">
        <v>21</v>
      </c>
      <c r="G14" s="9">
        <v>48170</v>
      </c>
      <c r="H14" s="9" t="s">
        <v>207</v>
      </c>
    </row>
    <row r="15" spans="1:8" x14ac:dyDescent="0.25">
      <c r="A15" s="9" t="s">
        <v>140</v>
      </c>
      <c r="B15" s="9" t="s">
        <v>15</v>
      </c>
      <c r="C15" s="9">
        <v>21</v>
      </c>
      <c r="D15" s="9" t="s">
        <v>16</v>
      </c>
      <c r="E15" s="11">
        <v>44042</v>
      </c>
      <c r="F15" s="9" t="s">
        <v>9</v>
      </c>
      <c r="G15" s="9">
        <v>37920</v>
      </c>
      <c r="H15" s="9" t="s">
        <v>207</v>
      </c>
    </row>
    <row r="16" spans="1:8" x14ac:dyDescent="0.25">
      <c r="A16" s="9" t="s">
        <v>178</v>
      </c>
      <c r="B16" s="9" t="s">
        <v>15</v>
      </c>
      <c r="C16" s="9">
        <v>34</v>
      </c>
      <c r="D16" s="9" t="s">
        <v>16</v>
      </c>
      <c r="E16" s="11">
        <v>44642</v>
      </c>
      <c r="F16" s="9" t="s">
        <v>9</v>
      </c>
      <c r="G16" s="9">
        <v>112650</v>
      </c>
      <c r="H16" s="9" t="s">
        <v>207</v>
      </c>
    </row>
    <row r="17" spans="1:8" x14ac:dyDescent="0.25">
      <c r="A17" s="9" t="s">
        <v>165</v>
      </c>
      <c r="B17" s="9" t="s">
        <v>8</v>
      </c>
      <c r="C17" s="9">
        <v>34</v>
      </c>
      <c r="D17" s="9" t="s">
        <v>24</v>
      </c>
      <c r="E17" s="11">
        <v>44660</v>
      </c>
      <c r="F17" s="9" t="s">
        <v>19</v>
      </c>
      <c r="G17" s="9">
        <v>49630</v>
      </c>
      <c r="H17" s="9" t="s">
        <v>207</v>
      </c>
    </row>
    <row r="18" spans="1:8" x14ac:dyDescent="0.25">
      <c r="A18" s="9" t="s">
        <v>199</v>
      </c>
      <c r="B18" s="9" t="s">
        <v>15</v>
      </c>
      <c r="C18" s="9">
        <v>36</v>
      </c>
      <c r="D18" s="9" t="s">
        <v>16</v>
      </c>
      <c r="E18" s="11">
        <v>43958</v>
      </c>
      <c r="F18" s="9" t="s">
        <v>12</v>
      </c>
      <c r="G18" s="9">
        <v>118840</v>
      </c>
      <c r="H18" s="9" t="s">
        <v>207</v>
      </c>
    </row>
    <row r="19" spans="1:8" x14ac:dyDescent="0.25">
      <c r="A19" s="9" t="s">
        <v>159</v>
      </c>
      <c r="B19" s="9" t="s">
        <v>15</v>
      </c>
      <c r="C19" s="9">
        <v>30</v>
      </c>
      <c r="D19" s="9" t="s">
        <v>16</v>
      </c>
      <c r="E19" s="11">
        <v>44789</v>
      </c>
      <c r="F19" s="9" t="s">
        <v>12</v>
      </c>
      <c r="G19" s="9">
        <v>69710</v>
      </c>
      <c r="H19" s="9" t="s">
        <v>207</v>
      </c>
    </row>
    <row r="20" spans="1:8" x14ac:dyDescent="0.25">
      <c r="A20" s="9" t="s">
        <v>197</v>
      </c>
      <c r="B20" s="9" t="s">
        <v>15</v>
      </c>
      <c r="C20" s="9">
        <v>20</v>
      </c>
      <c r="D20" s="9" t="s">
        <v>16</v>
      </c>
      <c r="E20" s="11">
        <v>44683</v>
      </c>
      <c r="F20" s="9" t="s">
        <v>9</v>
      </c>
      <c r="G20" s="9">
        <v>79570</v>
      </c>
      <c r="H20" s="9" t="s">
        <v>207</v>
      </c>
    </row>
    <row r="21" spans="1:8" x14ac:dyDescent="0.25">
      <c r="A21" s="9" t="s">
        <v>154</v>
      </c>
      <c r="B21" s="9" t="s">
        <v>8</v>
      </c>
      <c r="C21" s="9">
        <v>22</v>
      </c>
      <c r="D21" s="9" t="s">
        <v>13</v>
      </c>
      <c r="E21" s="11">
        <v>44388</v>
      </c>
      <c r="F21" s="9" t="s">
        <v>9</v>
      </c>
      <c r="G21" s="9">
        <v>76900</v>
      </c>
      <c r="H21" s="9" t="s">
        <v>207</v>
      </c>
    </row>
    <row r="22" spans="1:8" x14ac:dyDescent="0.25">
      <c r="A22" s="9" t="s">
        <v>182</v>
      </c>
      <c r="B22" s="9" t="s">
        <v>15</v>
      </c>
      <c r="C22" s="9">
        <v>27</v>
      </c>
      <c r="D22" s="9" t="s">
        <v>16</v>
      </c>
      <c r="E22" s="11">
        <v>44073</v>
      </c>
      <c r="F22" s="9" t="s">
        <v>19</v>
      </c>
      <c r="G22" s="9">
        <v>54970</v>
      </c>
      <c r="H22" s="9" t="s">
        <v>207</v>
      </c>
    </row>
    <row r="23" spans="1:8" x14ac:dyDescent="0.25">
      <c r="A23" s="9" t="s">
        <v>118</v>
      </c>
      <c r="B23" s="9" t="s">
        <v>15</v>
      </c>
      <c r="C23" s="9">
        <v>37</v>
      </c>
      <c r="D23" s="9" t="s">
        <v>24</v>
      </c>
      <c r="E23" s="11">
        <v>44277</v>
      </c>
      <c r="F23" s="9" t="s">
        <v>12</v>
      </c>
      <c r="G23" s="9">
        <v>88050</v>
      </c>
      <c r="H23" s="9" t="s">
        <v>207</v>
      </c>
    </row>
    <row r="24" spans="1:8" x14ac:dyDescent="0.25">
      <c r="A24" s="9" t="s">
        <v>192</v>
      </c>
      <c r="B24" s="9" t="s">
        <v>15</v>
      </c>
      <c r="C24" s="9">
        <v>43</v>
      </c>
      <c r="D24" s="9" t="s">
        <v>16</v>
      </c>
      <c r="E24" s="11">
        <v>44558</v>
      </c>
      <c r="F24" s="9" t="s">
        <v>19</v>
      </c>
      <c r="G24" s="9">
        <v>36040</v>
      </c>
      <c r="H24" s="9" t="s">
        <v>207</v>
      </c>
    </row>
    <row r="25" spans="1:8" x14ac:dyDescent="0.25">
      <c r="A25" s="9" t="s">
        <v>111</v>
      </c>
      <c r="B25" s="9" t="s">
        <v>8</v>
      </c>
      <c r="C25" s="9">
        <v>42</v>
      </c>
      <c r="D25" s="9" t="s">
        <v>10</v>
      </c>
      <c r="E25" s="11">
        <v>44718</v>
      </c>
      <c r="F25" s="9" t="s">
        <v>9</v>
      </c>
      <c r="G25" s="9">
        <v>75000</v>
      </c>
      <c r="H25" s="9" t="s">
        <v>207</v>
      </c>
    </row>
    <row r="26" spans="1:8" x14ac:dyDescent="0.25">
      <c r="A26" s="9" t="s">
        <v>149</v>
      </c>
      <c r="B26" s="9" t="s">
        <v>15</v>
      </c>
      <c r="C26" s="9">
        <v>35</v>
      </c>
      <c r="D26" s="9" t="s">
        <v>16</v>
      </c>
      <c r="E26" s="11">
        <v>44666</v>
      </c>
      <c r="F26" s="9" t="s">
        <v>9</v>
      </c>
      <c r="G26" s="9">
        <v>40400</v>
      </c>
      <c r="H26" s="9" t="s">
        <v>207</v>
      </c>
    </row>
    <row r="27" spans="1:8" x14ac:dyDescent="0.25">
      <c r="A27" s="9" t="s">
        <v>196</v>
      </c>
      <c r="B27" s="9" t="s">
        <v>15</v>
      </c>
      <c r="C27" s="9">
        <v>24</v>
      </c>
      <c r="D27" s="9" t="s">
        <v>16</v>
      </c>
      <c r="E27" s="11">
        <v>44625</v>
      </c>
      <c r="F27" s="9" t="s">
        <v>12</v>
      </c>
      <c r="G27" s="9">
        <v>100420</v>
      </c>
      <c r="H27" s="9" t="s">
        <v>207</v>
      </c>
    </row>
    <row r="28" spans="1:8" x14ac:dyDescent="0.25">
      <c r="A28" s="9" t="s">
        <v>120</v>
      </c>
      <c r="B28" s="9" t="s">
        <v>8</v>
      </c>
      <c r="C28" s="9">
        <v>31</v>
      </c>
      <c r="D28" s="9" t="s">
        <v>16</v>
      </c>
      <c r="E28" s="11">
        <v>44604</v>
      </c>
      <c r="F28" s="9" t="s">
        <v>12</v>
      </c>
      <c r="G28" s="9">
        <v>58100</v>
      </c>
      <c r="H28" s="9" t="s">
        <v>207</v>
      </c>
    </row>
    <row r="29" spans="1:8" x14ac:dyDescent="0.25">
      <c r="A29" s="9" t="s">
        <v>114</v>
      </c>
      <c r="B29" s="9" t="s">
        <v>8</v>
      </c>
      <c r="C29" s="9">
        <v>44</v>
      </c>
      <c r="D29" s="9" t="s">
        <v>16</v>
      </c>
      <c r="E29" s="11">
        <v>44985</v>
      </c>
      <c r="F29" s="9" t="s">
        <v>12</v>
      </c>
      <c r="G29" s="9">
        <v>114870</v>
      </c>
      <c r="H29" s="9" t="s">
        <v>207</v>
      </c>
    </row>
    <row r="30" spans="1:8" x14ac:dyDescent="0.25">
      <c r="A30" s="9" t="s">
        <v>158</v>
      </c>
      <c r="B30" s="9" t="s">
        <v>8</v>
      </c>
      <c r="C30" s="9">
        <v>32</v>
      </c>
      <c r="D30" s="9" t="s">
        <v>16</v>
      </c>
      <c r="E30" s="11">
        <v>44549</v>
      </c>
      <c r="F30" s="9" t="s">
        <v>9</v>
      </c>
      <c r="G30" s="9">
        <v>41570</v>
      </c>
      <c r="H30" s="9" t="s">
        <v>207</v>
      </c>
    </row>
    <row r="31" spans="1:8" x14ac:dyDescent="0.25">
      <c r="A31" s="9" t="s">
        <v>173</v>
      </c>
      <c r="B31" s="9" t="s">
        <v>8</v>
      </c>
      <c r="C31" s="9">
        <v>30</v>
      </c>
      <c r="D31" s="9" t="s">
        <v>16</v>
      </c>
      <c r="E31" s="11">
        <v>44800</v>
      </c>
      <c r="F31" s="9" t="s">
        <v>9</v>
      </c>
      <c r="G31" s="9">
        <v>112570</v>
      </c>
      <c r="H31" s="9" t="s">
        <v>207</v>
      </c>
    </row>
    <row r="32" spans="1:8" x14ac:dyDescent="0.25">
      <c r="A32" s="9" t="s">
        <v>151</v>
      </c>
      <c r="B32" s="9" t="s">
        <v>15</v>
      </c>
      <c r="C32" s="9">
        <v>26</v>
      </c>
      <c r="D32" s="9" t="s">
        <v>16</v>
      </c>
      <c r="E32" s="11">
        <v>44164</v>
      </c>
      <c r="F32" s="9" t="s">
        <v>9</v>
      </c>
      <c r="G32" s="9">
        <v>47360</v>
      </c>
      <c r="H32" s="9" t="s">
        <v>207</v>
      </c>
    </row>
    <row r="33" spans="1:8" x14ac:dyDescent="0.25">
      <c r="A33" s="9" t="s">
        <v>126</v>
      </c>
      <c r="B33" s="9" t="s">
        <v>8</v>
      </c>
      <c r="C33" s="9">
        <v>21</v>
      </c>
      <c r="D33" s="9" t="s">
        <v>16</v>
      </c>
      <c r="E33" s="11">
        <v>44256</v>
      </c>
      <c r="F33" s="9" t="s">
        <v>21</v>
      </c>
      <c r="G33" s="9">
        <v>65920</v>
      </c>
      <c r="H33" s="9" t="s">
        <v>207</v>
      </c>
    </row>
    <row r="34" spans="1:8" x14ac:dyDescent="0.25">
      <c r="A34" s="9" t="s">
        <v>200</v>
      </c>
      <c r="B34" s="9" t="s">
        <v>8</v>
      </c>
      <c r="C34" s="9">
        <v>28</v>
      </c>
      <c r="D34" s="9" t="s">
        <v>16</v>
      </c>
      <c r="E34" s="11">
        <v>44571</v>
      </c>
      <c r="F34" s="9" t="s">
        <v>9</v>
      </c>
      <c r="G34" s="9">
        <v>99970</v>
      </c>
      <c r="H34" s="9" t="s">
        <v>207</v>
      </c>
    </row>
    <row r="35" spans="1:8" x14ac:dyDescent="0.25">
      <c r="A35" s="9" t="s">
        <v>133</v>
      </c>
      <c r="B35" s="9" t="s">
        <v>8</v>
      </c>
      <c r="C35" s="9">
        <v>25</v>
      </c>
      <c r="D35" s="9" t="s">
        <v>13</v>
      </c>
      <c r="E35" s="11">
        <v>44633</v>
      </c>
      <c r="F35" s="9" t="s">
        <v>12</v>
      </c>
      <c r="G35" s="9">
        <v>80700</v>
      </c>
      <c r="H35" s="9" t="s">
        <v>207</v>
      </c>
    </row>
    <row r="36" spans="1:8" x14ac:dyDescent="0.25">
      <c r="A36" s="9" t="s">
        <v>155</v>
      </c>
      <c r="B36" s="9" t="s">
        <v>15</v>
      </c>
      <c r="C36" s="9">
        <v>24</v>
      </c>
      <c r="D36" s="9" t="s">
        <v>24</v>
      </c>
      <c r="E36" s="11">
        <v>44375</v>
      </c>
      <c r="F36" s="9" t="s">
        <v>21</v>
      </c>
      <c r="G36" s="9">
        <v>52610</v>
      </c>
      <c r="H36" s="9" t="s">
        <v>207</v>
      </c>
    </row>
    <row r="37" spans="1:8" x14ac:dyDescent="0.25">
      <c r="A37" s="9" t="s">
        <v>180</v>
      </c>
      <c r="B37" s="9" t="s">
        <v>15</v>
      </c>
      <c r="C37" s="9">
        <v>29</v>
      </c>
      <c r="D37" s="9" t="s">
        <v>24</v>
      </c>
      <c r="E37" s="11">
        <v>44119</v>
      </c>
      <c r="F37" s="9" t="s">
        <v>12</v>
      </c>
      <c r="G37" s="9">
        <v>112110</v>
      </c>
      <c r="H37" s="9" t="s">
        <v>207</v>
      </c>
    </row>
    <row r="38" spans="1:8" x14ac:dyDescent="0.25">
      <c r="A38" s="9" t="s">
        <v>152</v>
      </c>
      <c r="B38" s="9" t="s">
        <v>8</v>
      </c>
      <c r="C38" s="9">
        <v>27</v>
      </c>
      <c r="D38" s="9" t="s">
        <v>16</v>
      </c>
      <c r="E38" s="11">
        <v>44061</v>
      </c>
      <c r="F38" s="9" t="s">
        <v>56</v>
      </c>
      <c r="G38" s="9">
        <v>119110</v>
      </c>
      <c r="H38" s="9" t="s">
        <v>207</v>
      </c>
    </row>
    <row r="39" spans="1:8" x14ac:dyDescent="0.25">
      <c r="A39" s="9" t="s">
        <v>150</v>
      </c>
      <c r="B39" s="9" t="s">
        <v>15</v>
      </c>
      <c r="C39" s="9">
        <v>22</v>
      </c>
      <c r="D39" s="9" t="s">
        <v>13</v>
      </c>
      <c r="E39" s="11">
        <v>44384</v>
      </c>
      <c r="F39" s="9" t="s">
        <v>19</v>
      </c>
      <c r="G39" s="9">
        <v>112780</v>
      </c>
      <c r="H39" s="9" t="s">
        <v>207</v>
      </c>
    </row>
    <row r="40" spans="1:8" x14ac:dyDescent="0.25">
      <c r="A40" s="9" t="s">
        <v>175</v>
      </c>
      <c r="B40" s="9" t="s">
        <v>8</v>
      </c>
      <c r="C40" s="9">
        <v>36</v>
      </c>
      <c r="D40" s="9" t="s">
        <v>16</v>
      </c>
      <c r="E40" s="11">
        <v>44023</v>
      </c>
      <c r="F40" s="9" t="s">
        <v>9</v>
      </c>
      <c r="G40" s="9">
        <v>114890</v>
      </c>
      <c r="H40" s="9" t="s">
        <v>207</v>
      </c>
    </row>
    <row r="41" spans="1:8" x14ac:dyDescent="0.25">
      <c r="A41" s="9" t="s">
        <v>146</v>
      </c>
      <c r="B41" s="9" t="s">
        <v>15</v>
      </c>
      <c r="C41" s="9">
        <v>27</v>
      </c>
      <c r="D41" s="9" t="s">
        <v>16</v>
      </c>
      <c r="E41" s="11">
        <v>44506</v>
      </c>
      <c r="F41" s="9" t="s">
        <v>21</v>
      </c>
      <c r="G41" s="9">
        <v>48980</v>
      </c>
      <c r="H41" s="9" t="s">
        <v>207</v>
      </c>
    </row>
    <row r="42" spans="1:8" x14ac:dyDescent="0.25">
      <c r="A42" s="9" t="s">
        <v>170</v>
      </c>
      <c r="B42" s="9" t="s">
        <v>15</v>
      </c>
      <c r="C42" s="9">
        <v>21</v>
      </c>
      <c r="D42" s="9" t="s">
        <v>16</v>
      </c>
      <c r="E42" s="11">
        <v>44180</v>
      </c>
      <c r="F42" s="9" t="s">
        <v>56</v>
      </c>
      <c r="G42" s="9">
        <v>75880</v>
      </c>
      <c r="H42" s="9" t="s">
        <v>207</v>
      </c>
    </row>
    <row r="43" spans="1:8" x14ac:dyDescent="0.25">
      <c r="A43" s="9" t="s">
        <v>167</v>
      </c>
      <c r="B43" s="9" t="s">
        <v>8</v>
      </c>
      <c r="C43" s="9">
        <v>28</v>
      </c>
      <c r="D43" s="9" t="s">
        <v>16</v>
      </c>
      <c r="E43" s="11">
        <v>44296</v>
      </c>
      <c r="F43" s="9" t="s">
        <v>19</v>
      </c>
      <c r="G43" s="9">
        <v>53240</v>
      </c>
      <c r="H43" s="9" t="s">
        <v>207</v>
      </c>
    </row>
    <row r="44" spans="1:8" x14ac:dyDescent="0.25">
      <c r="A44" s="9" t="s">
        <v>122</v>
      </c>
      <c r="B44" s="9" t="s">
        <v>8</v>
      </c>
      <c r="C44" s="9">
        <v>34</v>
      </c>
      <c r="D44" s="9" t="s">
        <v>16</v>
      </c>
      <c r="E44" s="11">
        <v>44397</v>
      </c>
      <c r="F44" s="9" t="s">
        <v>21</v>
      </c>
      <c r="G44" s="9">
        <v>85000</v>
      </c>
      <c r="H44" s="9" t="s">
        <v>207</v>
      </c>
    </row>
    <row r="45" spans="1:8" x14ac:dyDescent="0.25">
      <c r="A45" s="9" t="s">
        <v>179</v>
      </c>
      <c r="B45" s="9" t="s">
        <v>8</v>
      </c>
      <c r="C45" s="9">
        <v>21</v>
      </c>
      <c r="D45" s="9" t="s">
        <v>16</v>
      </c>
      <c r="E45" s="11">
        <v>44619</v>
      </c>
      <c r="F45" s="9" t="s">
        <v>12</v>
      </c>
      <c r="G45" s="9">
        <v>33920</v>
      </c>
      <c r="H45" s="9" t="s">
        <v>207</v>
      </c>
    </row>
    <row r="46" spans="1:8" x14ac:dyDescent="0.25">
      <c r="A46" s="9" t="s">
        <v>188</v>
      </c>
      <c r="B46" s="9" t="s">
        <v>8</v>
      </c>
      <c r="C46" s="9">
        <v>33</v>
      </c>
      <c r="D46" s="9" t="s">
        <v>16</v>
      </c>
      <c r="E46" s="11">
        <v>44253</v>
      </c>
      <c r="F46" s="9" t="s">
        <v>12</v>
      </c>
      <c r="G46" s="9">
        <v>75280</v>
      </c>
      <c r="H46" s="9" t="s">
        <v>207</v>
      </c>
    </row>
    <row r="47" spans="1:8" x14ac:dyDescent="0.25">
      <c r="A47" s="9" t="s">
        <v>130</v>
      </c>
      <c r="B47" s="9" t="s">
        <v>8</v>
      </c>
      <c r="C47" s="9">
        <v>34</v>
      </c>
      <c r="D47" s="9" t="s">
        <v>16</v>
      </c>
      <c r="E47" s="11">
        <v>44594</v>
      </c>
      <c r="F47" s="9" t="s">
        <v>21</v>
      </c>
      <c r="G47" s="9">
        <v>58940</v>
      </c>
      <c r="H47" s="9" t="s">
        <v>207</v>
      </c>
    </row>
    <row r="48" spans="1:8" x14ac:dyDescent="0.25">
      <c r="A48" s="9" t="s">
        <v>136</v>
      </c>
      <c r="B48" s="9" t="s">
        <v>8</v>
      </c>
      <c r="C48" s="9">
        <v>28</v>
      </c>
      <c r="D48" s="9" t="s">
        <v>16</v>
      </c>
      <c r="E48" s="11">
        <v>44425</v>
      </c>
      <c r="F48" s="9" t="s">
        <v>9</v>
      </c>
      <c r="G48" s="9">
        <v>104770</v>
      </c>
      <c r="H48" s="9" t="s">
        <v>207</v>
      </c>
    </row>
    <row r="49" spans="1:8" x14ac:dyDescent="0.25">
      <c r="A49" s="9" t="s">
        <v>125</v>
      </c>
      <c r="B49" s="9" t="s">
        <v>15</v>
      </c>
      <c r="C49" s="9">
        <v>21</v>
      </c>
      <c r="D49" s="9" t="s">
        <v>16</v>
      </c>
      <c r="E49" s="11">
        <v>44701</v>
      </c>
      <c r="F49" s="9" t="s">
        <v>9</v>
      </c>
      <c r="G49" s="9">
        <v>57090</v>
      </c>
      <c r="H49" s="9" t="s">
        <v>207</v>
      </c>
    </row>
    <row r="50" spans="1:8" x14ac:dyDescent="0.25">
      <c r="A50" s="9" t="s">
        <v>160</v>
      </c>
      <c r="B50" s="9" t="s">
        <v>15</v>
      </c>
      <c r="C50" s="9">
        <v>27</v>
      </c>
      <c r="D50" s="9" t="s">
        <v>13</v>
      </c>
      <c r="E50" s="11">
        <v>44174</v>
      </c>
      <c r="F50" s="9" t="s">
        <v>21</v>
      </c>
      <c r="G50" s="9">
        <v>91650</v>
      </c>
      <c r="H50" s="9" t="s">
        <v>207</v>
      </c>
    </row>
    <row r="51" spans="1:8" x14ac:dyDescent="0.25">
      <c r="A51" s="9" t="s">
        <v>183</v>
      </c>
      <c r="B51" s="9" t="s">
        <v>15</v>
      </c>
      <c r="C51" s="9">
        <v>42</v>
      </c>
      <c r="D51" s="9" t="s">
        <v>24</v>
      </c>
      <c r="E51" s="11">
        <v>44670</v>
      </c>
      <c r="F51" s="9" t="s">
        <v>21</v>
      </c>
      <c r="G51" s="9">
        <v>70270</v>
      </c>
      <c r="H51" s="9" t="s">
        <v>207</v>
      </c>
    </row>
    <row r="52" spans="1:8" x14ac:dyDescent="0.25">
      <c r="A52" s="9" t="s">
        <v>129</v>
      </c>
      <c r="B52" s="9" t="s">
        <v>8</v>
      </c>
      <c r="C52" s="9">
        <v>28</v>
      </c>
      <c r="D52" s="9" t="s">
        <v>16</v>
      </c>
      <c r="E52" s="11">
        <v>44124</v>
      </c>
      <c r="F52" s="9" t="s">
        <v>21</v>
      </c>
      <c r="G52" s="9">
        <v>75970</v>
      </c>
      <c r="H52" s="9" t="s">
        <v>207</v>
      </c>
    </row>
    <row r="53" spans="1:8" x14ac:dyDescent="0.25">
      <c r="A53" s="9" t="s">
        <v>112</v>
      </c>
      <c r="B53" s="9"/>
      <c r="C53" s="9">
        <v>27</v>
      </c>
      <c r="D53" s="9" t="s">
        <v>13</v>
      </c>
      <c r="E53" s="11">
        <v>44212</v>
      </c>
      <c r="F53" s="9" t="s">
        <v>12</v>
      </c>
      <c r="G53" s="9">
        <v>90700</v>
      </c>
      <c r="H53" s="9" t="s">
        <v>207</v>
      </c>
    </row>
    <row r="54" spans="1:8" x14ac:dyDescent="0.25">
      <c r="A54" s="9" t="s">
        <v>131</v>
      </c>
      <c r="B54" s="9" t="s">
        <v>15</v>
      </c>
      <c r="C54" s="9">
        <v>30</v>
      </c>
      <c r="D54" s="9" t="s">
        <v>16</v>
      </c>
      <c r="E54" s="11">
        <v>44607</v>
      </c>
      <c r="F54" s="9" t="s">
        <v>9</v>
      </c>
      <c r="G54" s="9">
        <v>60570</v>
      </c>
      <c r="H54" s="9" t="s">
        <v>207</v>
      </c>
    </row>
    <row r="55" spans="1:8" x14ac:dyDescent="0.25">
      <c r="A55" s="9" t="s">
        <v>134</v>
      </c>
      <c r="B55" s="9" t="s">
        <v>15</v>
      </c>
      <c r="C55" s="9">
        <v>33</v>
      </c>
      <c r="D55" s="9" t="s">
        <v>16</v>
      </c>
      <c r="E55" s="11">
        <v>44103</v>
      </c>
      <c r="F55" s="9" t="s">
        <v>9</v>
      </c>
      <c r="G55" s="9">
        <v>115920</v>
      </c>
      <c r="H55" s="9" t="s">
        <v>207</v>
      </c>
    </row>
    <row r="56" spans="1:8" x14ac:dyDescent="0.25">
      <c r="A56" s="9" t="s">
        <v>186</v>
      </c>
      <c r="B56" s="9" t="s">
        <v>8</v>
      </c>
      <c r="C56" s="9">
        <v>33</v>
      </c>
      <c r="D56" s="9" t="s">
        <v>16</v>
      </c>
      <c r="E56" s="11">
        <v>44006</v>
      </c>
      <c r="F56" s="9" t="s">
        <v>21</v>
      </c>
      <c r="G56" s="9">
        <v>65360</v>
      </c>
      <c r="H56" s="9" t="s">
        <v>207</v>
      </c>
    </row>
    <row r="57" spans="1:8" x14ac:dyDescent="0.25">
      <c r="A57" s="9" t="s">
        <v>116</v>
      </c>
      <c r="B57" s="9"/>
      <c r="C57" s="9">
        <v>30</v>
      </c>
      <c r="D57" s="9" t="s">
        <v>16</v>
      </c>
      <c r="E57" s="11">
        <v>44535</v>
      </c>
      <c r="F57" s="9" t="s">
        <v>21</v>
      </c>
      <c r="G57" s="9">
        <v>64000</v>
      </c>
      <c r="H57" s="9" t="s">
        <v>207</v>
      </c>
    </row>
    <row r="58" spans="1:8" x14ac:dyDescent="0.25">
      <c r="A58" s="9" t="s">
        <v>195</v>
      </c>
      <c r="B58" s="9" t="s">
        <v>8</v>
      </c>
      <c r="C58" s="9">
        <v>34</v>
      </c>
      <c r="D58" s="9" t="s">
        <v>16</v>
      </c>
      <c r="E58" s="11">
        <v>44383</v>
      </c>
      <c r="F58" s="9" t="s">
        <v>21</v>
      </c>
      <c r="G58" s="9">
        <v>92450</v>
      </c>
      <c r="H58" s="9" t="s">
        <v>207</v>
      </c>
    </row>
    <row r="59" spans="1:8" x14ac:dyDescent="0.25">
      <c r="A59" s="9" t="s">
        <v>113</v>
      </c>
      <c r="B59" s="9" t="s">
        <v>15</v>
      </c>
      <c r="C59" s="9">
        <v>31</v>
      </c>
      <c r="D59" s="9" t="s">
        <v>16</v>
      </c>
      <c r="E59" s="11">
        <v>44450</v>
      </c>
      <c r="F59" s="9" t="s">
        <v>12</v>
      </c>
      <c r="G59" s="9">
        <v>48950</v>
      </c>
      <c r="H59" s="9" t="s">
        <v>207</v>
      </c>
    </row>
    <row r="60" spans="1:8" x14ac:dyDescent="0.25">
      <c r="A60" s="9" t="s">
        <v>185</v>
      </c>
      <c r="B60" s="9" t="s">
        <v>8</v>
      </c>
      <c r="C60" s="9">
        <v>27</v>
      </c>
      <c r="D60" s="9" t="s">
        <v>16</v>
      </c>
      <c r="E60" s="11">
        <v>44625</v>
      </c>
      <c r="F60" s="9" t="s">
        <v>12</v>
      </c>
      <c r="G60" s="9">
        <v>83750</v>
      </c>
      <c r="H60" s="9" t="s">
        <v>207</v>
      </c>
    </row>
    <row r="61" spans="1:8" x14ac:dyDescent="0.25">
      <c r="A61" s="9" t="s">
        <v>166</v>
      </c>
      <c r="B61" s="9" t="s">
        <v>8</v>
      </c>
      <c r="C61" s="9">
        <v>40</v>
      </c>
      <c r="D61" s="9" t="s">
        <v>16</v>
      </c>
      <c r="E61" s="11">
        <v>44276</v>
      </c>
      <c r="F61" s="9" t="s">
        <v>12</v>
      </c>
      <c r="G61" s="9">
        <v>87620</v>
      </c>
      <c r="H61" s="9" t="s">
        <v>207</v>
      </c>
    </row>
    <row r="62" spans="1:8" x14ac:dyDescent="0.25">
      <c r="A62" s="9" t="s">
        <v>184</v>
      </c>
      <c r="B62" s="9" t="s">
        <v>8</v>
      </c>
      <c r="C62" s="9">
        <v>20</v>
      </c>
      <c r="D62" s="9" t="s">
        <v>24</v>
      </c>
      <c r="E62" s="11">
        <v>44476</v>
      </c>
      <c r="F62" s="9" t="s">
        <v>19</v>
      </c>
      <c r="G62" s="9">
        <v>68900</v>
      </c>
      <c r="H62" s="9" t="s">
        <v>207</v>
      </c>
    </row>
    <row r="63" spans="1:8" x14ac:dyDescent="0.25">
      <c r="A63" s="9" t="s">
        <v>157</v>
      </c>
      <c r="B63" s="9" t="s">
        <v>15</v>
      </c>
      <c r="C63" s="9">
        <v>32</v>
      </c>
      <c r="D63" s="9" t="s">
        <v>16</v>
      </c>
      <c r="E63" s="11">
        <v>44403</v>
      </c>
      <c r="F63" s="9" t="s">
        <v>19</v>
      </c>
      <c r="G63" s="9">
        <v>53540</v>
      </c>
      <c r="H63" s="9" t="s">
        <v>207</v>
      </c>
    </row>
    <row r="64" spans="1:8" x14ac:dyDescent="0.25">
      <c r="A64" s="9" t="s">
        <v>172</v>
      </c>
      <c r="B64" s="9" t="s">
        <v>15</v>
      </c>
      <c r="C64" s="9">
        <v>28</v>
      </c>
      <c r="D64" s="9" t="s">
        <v>42</v>
      </c>
      <c r="E64" s="11">
        <v>44758</v>
      </c>
      <c r="F64" s="9" t="s">
        <v>19</v>
      </c>
      <c r="G64" s="9">
        <v>43510</v>
      </c>
      <c r="H64" s="9" t="s">
        <v>207</v>
      </c>
    </row>
    <row r="65" spans="1:8" x14ac:dyDescent="0.25">
      <c r="A65" s="9" t="s">
        <v>127</v>
      </c>
      <c r="B65" s="9" t="s">
        <v>8</v>
      </c>
      <c r="C65" s="9">
        <v>38</v>
      </c>
      <c r="D65" s="9" t="s">
        <v>10</v>
      </c>
      <c r="E65" s="11">
        <v>44316</v>
      </c>
      <c r="F65" s="9" t="s">
        <v>19</v>
      </c>
      <c r="G65" s="9">
        <v>109160</v>
      </c>
      <c r="H65" s="9" t="s">
        <v>207</v>
      </c>
    </row>
    <row r="66" spans="1:8" x14ac:dyDescent="0.25">
      <c r="A66" s="9" t="s">
        <v>198</v>
      </c>
      <c r="B66" s="9" t="s">
        <v>15</v>
      </c>
      <c r="C66" s="9">
        <v>40</v>
      </c>
      <c r="D66" s="9" t="s">
        <v>16</v>
      </c>
      <c r="E66" s="11">
        <v>44204</v>
      </c>
      <c r="F66" s="9" t="s">
        <v>9</v>
      </c>
      <c r="G66" s="9">
        <v>99750</v>
      </c>
      <c r="H66" s="9" t="s">
        <v>207</v>
      </c>
    </row>
    <row r="67" spans="1:8" x14ac:dyDescent="0.25">
      <c r="A67" s="9" t="s">
        <v>124</v>
      </c>
      <c r="B67" s="9" t="s">
        <v>8</v>
      </c>
      <c r="C67" s="9">
        <v>31</v>
      </c>
      <c r="D67" s="9" t="s">
        <v>16</v>
      </c>
      <c r="E67" s="11">
        <v>44084</v>
      </c>
      <c r="F67" s="9" t="s">
        <v>12</v>
      </c>
      <c r="G67" s="9">
        <v>41980</v>
      </c>
      <c r="H67" s="9" t="s">
        <v>207</v>
      </c>
    </row>
    <row r="68" spans="1:8" x14ac:dyDescent="0.25">
      <c r="A68" s="9" t="s">
        <v>187</v>
      </c>
      <c r="B68" s="9" t="s">
        <v>15</v>
      </c>
      <c r="C68" s="9">
        <v>36</v>
      </c>
      <c r="D68" s="9" t="s">
        <v>16</v>
      </c>
      <c r="E68" s="11">
        <v>44272</v>
      </c>
      <c r="F68" s="9" t="s">
        <v>21</v>
      </c>
      <c r="G68" s="9">
        <v>71380</v>
      </c>
      <c r="H68" s="9" t="s">
        <v>207</v>
      </c>
    </row>
    <row r="69" spans="1:8" x14ac:dyDescent="0.25">
      <c r="A69" s="9" t="s">
        <v>191</v>
      </c>
      <c r="B69" s="9" t="s">
        <v>15</v>
      </c>
      <c r="C69" s="9">
        <v>27</v>
      </c>
      <c r="D69" s="9" t="s">
        <v>42</v>
      </c>
      <c r="E69" s="11">
        <v>44547</v>
      </c>
      <c r="F69" s="9" t="s">
        <v>9</v>
      </c>
      <c r="G69" s="9">
        <v>113280</v>
      </c>
      <c r="H69" s="9" t="s">
        <v>207</v>
      </c>
    </row>
    <row r="70" spans="1:8" x14ac:dyDescent="0.25">
      <c r="A70" s="9" t="s">
        <v>181</v>
      </c>
      <c r="B70" s="9" t="s">
        <v>8</v>
      </c>
      <c r="C70" s="9">
        <v>33</v>
      </c>
      <c r="D70" s="9" t="s">
        <v>16</v>
      </c>
      <c r="E70" s="11">
        <v>44747</v>
      </c>
      <c r="F70" s="9" t="s">
        <v>21</v>
      </c>
      <c r="G70" s="9">
        <v>86570</v>
      </c>
      <c r="H70" s="9" t="s">
        <v>207</v>
      </c>
    </row>
    <row r="71" spans="1:8" x14ac:dyDescent="0.25">
      <c r="A71" s="9" t="s">
        <v>139</v>
      </c>
      <c r="B71" s="9" t="s">
        <v>15</v>
      </c>
      <c r="C71" s="9">
        <v>26</v>
      </c>
      <c r="D71" s="9" t="s">
        <v>16</v>
      </c>
      <c r="E71" s="11">
        <v>44350</v>
      </c>
      <c r="F71" s="9" t="s">
        <v>9</v>
      </c>
      <c r="G71" s="9">
        <v>53540</v>
      </c>
      <c r="H71" s="9" t="s">
        <v>207</v>
      </c>
    </row>
    <row r="72" spans="1:8" x14ac:dyDescent="0.25">
      <c r="A72" s="9" t="s">
        <v>190</v>
      </c>
      <c r="B72" s="9" t="s">
        <v>15</v>
      </c>
      <c r="C72" s="9">
        <v>37</v>
      </c>
      <c r="D72" s="9" t="s">
        <v>16</v>
      </c>
      <c r="E72" s="11">
        <v>44640</v>
      </c>
      <c r="F72" s="9" t="s">
        <v>12</v>
      </c>
      <c r="G72" s="9">
        <v>69070</v>
      </c>
      <c r="H72" s="9" t="s">
        <v>207</v>
      </c>
    </row>
    <row r="73" spans="1:8" x14ac:dyDescent="0.25">
      <c r="A73" s="9" t="s">
        <v>121</v>
      </c>
      <c r="B73" s="9" t="s">
        <v>8</v>
      </c>
      <c r="C73" s="9">
        <v>30</v>
      </c>
      <c r="D73" s="9" t="s">
        <v>24</v>
      </c>
      <c r="E73" s="11">
        <v>44328</v>
      </c>
      <c r="F73" s="9" t="s">
        <v>21</v>
      </c>
      <c r="G73" s="9">
        <v>67910</v>
      </c>
      <c r="H73" s="9" t="s">
        <v>207</v>
      </c>
    </row>
    <row r="74" spans="1:8" x14ac:dyDescent="0.25">
      <c r="A74" s="9" t="s">
        <v>119</v>
      </c>
      <c r="B74" s="9" t="s">
        <v>15</v>
      </c>
      <c r="C74" s="9">
        <v>30</v>
      </c>
      <c r="D74" s="9" t="s">
        <v>16</v>
      </c>
      <c r="E74" s="11">
        <v>44214</v>
      </c>
      <c r="F74" s="9" t="s">
        <v>12</v>
      </c>
      <c r="G74" s="9">
        <v>69120</v>
      </c>
      <c r="H74" s="9" t="s">
        <v>207</v>
      </c>
    </row>
    <row r="75" spans="1:8" x14ac:dyDescent="0.25">
      <c r="A75" s="9" t="s">
        <v>132</v>
      </c>
      <c r="B75" s="9" t="s">
        <v>8</v>
      </c>
      <c r="C75" s="9">
        <v>34</v>
      </c>
      <c r="D75" s="9" t="s">
        <v>16</v>
      </c>
      <c r="E75" s="11">
        <v>44550</v>
      </c>
      <c r="F75" s="9" t="s">
        <v>21</v>
      </c>
      <c r="G75" s="9">
        <v>60130</v>
      </c>
      <c r="H75" s="9" t="s">
        <v>207</v>
      </c>
    </row>
    <row r="76" spans="1:8" x14ac:dyDescent="0.25">
      <c r="A76" s="9" t="s">
        <v>161</v>
      </c>
      <c r="B76" s="9" t="s">
        <v>15</v>
      </c>
      <c r="C76" s="9">
        <v>23</v>
      </c>
      <c r="D76" s="9" t="s">
        <v>16</v>
      </c>
      <c r="E76" s="11">
        <v>44378</v>
      </c>
      <c r="F76" s="9" t="s">
        <v>9</v>
      </c>
      <c r="G76" s="9">
        <v>106460</v>
      </c>
      <c r="H76" s="9" t="s">
        <v>207</v>
      </c>
    </row>
    <row r="77" spans="1:8" x14ac:dyDescent="0.25">
      <c r="A77" s="9" t="s">
        <v>148</v>
      </c>
      <c r="B77" s="9" t="s">
        <v>8</v>
      </c>
      <c r="C77" s="9">
        <v>37</v>
      </c>
      <c r="D77" s="9" t="s">
        <v>16</v>
      </c>
      <c r="E77" s="11">
        <v>44389</v>
      </c>
      <c r="F77" s="9" t="s">
        <v>56</v>
      </c>
      <c r="G77" s="9">
        <v>118100</v>
      </c>
      <c r="H77" s="9" t="s">
        <v>207</v>
      </c>
    </row>
    <row r="78" spans="1:8" x14ac:dyDescent="0.25">
      <c r="A78" s="9" t="s">
        <v>164</v>
      </c>
      <c r="B78" s="9" t="s">
        <v>8</v>
      </c>
      <c r="C78" s="9">
        <v>36</v>
      </c>
      <c r="D78" s="9" t="s">
        <v>16</v>
      </c>
      <c r="E78" s="11">
        <v>44468</v>
      </c>
      <c r="F78" s="9" t="s">
        <v>9</v>
      </c>
      <c r="G78" s="9">
        <v>78390</v>
      </c>
      <c r="H78" s="9" t="s">
        <v>207</v>
      </c>
    </row>
    <row r="79" spans="1:8" x14ac:dyDescent="0.25">
      <c r="A79" s="9" t="s">
        <v>147</v>
      </c>
      <c r="B79" s="9" t="s">
        <v>8</v>
      </c>
      <c r="C79" s="9">
        <v>30</v>
      </c>
      <c r="D79" s="9" t="s">
        <v>16</v>
      </c>
      <c r="E79" s="11">
        <v>44789</v>
      </c>
      <c r="F79" s="9" t="s">
        <v>9</v>
      </c>
      <c r="G79" s="9">
        <v>114180</v>
      </c>
      <c r="H79" s="9" t="s">
        <v>207</v>
      </c>
    </row>
    <row r="80" spans="1:8" x14ac:dyDescent="0.25">
      <c r="A80" s="9" t="s">
        <v>189</v>
      </c>
      <c r="B80" s="9" t="s">
        <v>8</v>
      </c>
      <c r="C80" s="9">
        <v>28</v>
      </c>
      <c r="D80" s="9" t="s">
        <v>16</v>
      </c>
      <c r="E80" s="11">
        <v>44590</v>
      </c>
      <c r="F80" s="9" t="s">
        <v>9</v>
      </c>
      <c r="G80" s="9">
        <v>104120</v>
      </c>
      <c r="H80" s="9" t="s">
        <v>207</v>
      </c>
    </row>
    <row r="81" spans="1:8" x14ac:dyDescent="0.25">
      <c r="A81" s="9" t="s">
        <v>138</v>
      </c>
      <c r="B81" s="9" t="s">
        <v>15</v>
      </c>
      <c r="C81" s="9">
        <v>30</v>
      </c>
      <c r="D81" s="9" t="s">
        <v>16</v>
      </c>
      <c r="E81" s="11">
        <v>44640</v>
      </c>
      <c r="F81" s="9" t="s">
        <v>9</v>
      </c>
      <c r="G81" s="9">
        <v>67950</v>
      </c>
      <c r="H81" s="9" t="s">
        <v>207</v>
      </c>
    </row>
    <row r="82" spans="1:8" x14ac:dyDescent="0.25">
      <c r="A82" s="9" t="s">
        <v>137</v>
      </c>
      <c r="B82" s="9" t="s">
        <v>8</v>
      </c>
      <c r="C82" s="9">
        <v>29</v>
      </c>
      <c r="D82" s="9" t="s">
        <v>16</v>
      </c>
      <c r="E82" s="11">
        <v>43962</v>
      </c>
      <c r="F82" s="9" t="s">
        <v>12</v>
      </c>
      <c r="G82" s="9">
        <v>34980</v>
      </c>
      <c r="H82" s="9" t="s">
        <v>207</v>
      </c>
    </row>
    <row r="83" spans="1:8" x14ac:dyDescent="0.25">
      <c r="A83" s="9" t="s">
        <v>153</v>
      </c>
      <c r="B83" s="9" t="s">
        <v>8</v>
      </c>
      <c r="C83" s="9">
        <v>24</v>
      </c>
      <c r="D83" s="9" t="s">
        <v>16</v>
      </c>
      <c r="E83" s="11">
        <v>44087</v>
      </c>
      <c r="F83" s="9" t="s">
        <v>12</v>
      </c>
      <c r="G83" s="9">
        <v>62780</v>
      </c>
      <c r="H83" s="9" t="s">
        <v>207</v>
      </c>
    </row>
    <row r="84" spans="1:8" x14ac:dyDescent="0.25">
      <c r="A84" s="9" t="s">
        <v>117</v>
      </c>
      <c r="B84" s="9" t="s">
        <v>15</v>
      </c>
      <c r="C84" s="9">
        <v>20</v>
      </c>
      <c r="D84" s="9" t="s">
        <v>16</v>
      </c>
      <c r="E84" s="11">
        <v>44397</v>
      </c>
      <c r="F84" s="9" t="s">
        <v>12</v>
      </c>
      <c r="G84" s="9">
        <v>107700</v>
      </c>
      <c r="H84" s="9" t="s">
        <v>207</v>
      </c>
    </row>
    <row r="85" spans="1:8" x14ac:dyDescent="0.25">
      <c r="A85" s="9" t="s">
        <v>168</v>
      </c>
      <c r="B85" s="9" t="s">
        <v>15</v>
      </c>
      <c r="C85" s="9">
        <v>25</v>
      </c>
      <c r="D85" s="9" t="s">
        <v>16</v>
      </c>
      <c r="E85" s="11">
        <v>44322</v>
      </c>
      <c r="F85" s="9" t="s">
        <v>19</v>
      </c>
      <c r="G85" s="9">
        <v>65700</v>
      </c>
      <c r="H85" s="9" t="s">
        <v>207</v>
      </c>
    </row>
    <row r="86" spans="1:8" x14ac:dyDescent="0.25">
      <c r="A86" s="9" t="s">
        <v>135</v>
      </c>
      <c r="B86" s="9" t="s">
        <v>8</v>
      </c>
      <c r="C86" s="9">
        <v>33</v>
      </c>
      <c r="D86" s="9" t="s">
        <v>42</v>
      </c>
      <c r="E86" s="11">
        <v>44313</v>
      </c>
      <c r="F86" s="9" t="s">
        <v>12</v>
      </c>
      <c r="G86" s="9">
        <v>75480</v>
      </c>
      <c r="H86" s="9" t="s">
        <v>207</v>
      </c>
    </row>
    <row r="87" spans="1:8" x14ac:dyDescent="0.25">
      <c r="A87" s="9" t="s">
        <v>174</v>
      </c>
      <c r="B87" s="9" t="s">
        <v>15</v>
      </c>
      <c r="C87" s="9">
        <v>33</v>
      </c>
      <c r="D87" s="9" t="s">
        <v>16</v>
      </c>
      <c r="E87" s="11">
        <v>44448</v>
      </c>
      <c r="F87" s="9" t="s">
        <v>12</v>
      </c>
      <c r="G87" s="9">
        <v>53870</v>
      </c>
      <c r="H87" s="9" t="s">
        <v>207</v>
      </c>
    </row>
    <row r="88" spans="1:8" x14ac:dyDescent="0.25">
      <c r="A88" s="9" t="s">
        <v>141</v>
      </c>
      <c r="B88" s="9" t="s">
        <v>8</v>
      </c>
      <c r="C88" s="9">
        <v>36</v>
      </c>
      <c r="D88" s="9" t="s">
        <v>16</v>
      </c>
      <c r="E88" s="11">
        <v>44433</v>
      </c>
      <c r="F88" s="9" t="s">
        <v>19</v>
      </c>
      <c r="G88" s="9">
        <v>78540</v>
      </c>
      <c r="H88" s="9" t="s">
        <v>207</v>
      </c>
    </row>
    <row r="89" spans="1:8" x14ac:dyDescent="0.25">
      <c r="A89" s="9" t="s">
        <v>193</v>
      </c>
      <c r="B89" s="9" t="s">
        <v>15</v>
      </c>
      <c r="C89" s="9">
        <v>19</v>
      </c>
      <c r="D89" s="9" t="s">
        <v>16</v>
      </c>
      <c r="E89" s="11">
        <v>44218</v>
      </c>
      <c r="F89" s="9" t="s">
        <v>9</v>
      </c>
      <c r="G89" s="9">
        <v>58960</v>
      </c>
      <c r="H89" s="9" t="s">
        <v>207</v>
      </c>
    </row>
    <row r="90" spans="1:8" x14ac:dyDescent="0.25">
      <c r="A90" s="9" t="s">
        <v>162</v>
      </c>
      <c r="B90" s="9" t="s">
        <v>15</v>
      </c>
      <c r="C90" s="9">
        <v>46</v>
      </c>
      <c r="D90" s="9" t="s">
        <v>16</v>
      </c>
      <c r="E90" s="11">
        <v>44697</v>
      </c>
      <c r="F90" s="9" t="s">
        <v>9</v>
      </c>
      <c r="G90" s="9">
        <v>70610</v>
      </c>
      <c r="H90" s="9" t="s">
        <v>207</v>
      </c>
    </row>
    <row r="91" spans="1:8" x14ac:dyDescent="0.25">
      <c r="A91" s="9" t="s">
        <v>171</v>
      </c>
      <c r="B91" s="9" t="s">
        <v>15</v>
      </c>
      <c r="C91" s="9">
        <v>33</v>
      </c>
      <c r="D91" s="9" t="s">
        <v>16</v>
      </c>
      <c r="E91" s="11">
        <v>44181</v>
      </c>
      <c r="F91" s="9" t="s">
        <v>21</v>
      </c>
      <c r="G91" s="9">
        <v>59430</v>
      </c>
      <c r="H91" s="9" t="s">
        <v>207</v>
      </c>
    </row>
    <row r="92" spans="1:8" x14ac:dyDescent="0.25">
      <c r="A92" s="9" t="s">
        <v>144</v>
      </c>
      <c r="B92" s="9" t="s">
        <v>15</v>
      </c>
      <c r="C92" s="9">
        <v>33</v>
      </c>
      <c r="D92" s="9" t="s">
        <v>13</v>
      </c>
      <c r="E92" s="11">
        <v>44640</v>
      </c>
      <c r="F92" s="9" t="s">
        <v>9</v>
      </c>
      <c r="G92" s="9">
        <v>48530</v>
      </c>
      <c r="H92" s="9" t="s">
        <v>207</v>
      </c>
    </row>
    <row r="93" spans="1:8" x14ac:dyDescent="0.25">
      <c r="A93" s="9" t="s">
        <v>163</v>
      </c>
      <c r="B93" s="9" t="s">
        <v>8</v>
      </c>
      <c r="C93" s="9">
        <v>33</v>
      </c>
      <c r="D93" s="9" t="s">
        <v>16</v>
      </c>
      <c r="E93" s="11">
        <v>44129</v>
      </c>
      <c r="F93" s="9" t="s">
        <v>12</v>
      </c>
      <c r="G93" s="9">
        <v>96140</v>
      </c>
      <c r="H93" s="9" t="s">
        <v>207</v>
      </c>
    </row>
    <row r="94" spans="1:8" x14ac:dyDescent="0.25">
      <c r="A94" s="9" t="s">
        <v>156</v>
      </c>
      <c r="B94" s="9" t="s">
        <v>15</v>
      </c>
      <c r="C94" s="9">
        <v>20</v>
      </c>
      <c r="D94" s="9" t="s">
        <v>16</v>
      </c>
      <c r="E94" s="11">
        <v>44122</v>
      </c>
      <c r="F94" s="9" t="s">
        <v>12</v>
      </c>
      <c r="G94" s="9">
        <v>112650</v>
      </c>
      <c r="H94" s="9" t="s">
        <v>207</v>
      </c>
    </row>
    <row r="95" spans="1:8" x14ac:dyDescent="0.25">
      <c r="A95" s="9" t="s">
        <v>176</v>
      </c>
      <c r="B95" s="9" t="s">
        <v>8</v>
      </c>
      <c r="C95" s="9">
        <v>32</v>
      </c>
      <c r="D95" s="9" t="s">
        <v>13</v>
      </c>
      <c r="E95" s="11">
        <v>44293</v>
      </c>
      <c r="F95" s="9" t="s">
        <v>12</v>
      </c>
      <c r="G95" s="9">
        <v>43840</v>
      </c>
      <c r="H95" s="9" t="s">
        <v>207</v>
      </c>
    </row>
    <row r="96" spans="1:8" x14ac:dyDescent="0.25">
      <c r="A96" s="9" t="s">
        <v>143</v>
      </c>
      <c r="B96" s="9" t="s">
        <v>15</v>
      </c>
      <c r="C96" s="9">
        <v>31</v>
      </c>
      <c r="D96" s="9" t="s">
        <v>16</v>
      </c>
      <c r="E96" s="11">
        <v>44663</v>
      </c>
      <c r="F96" s="9" t="s">
        <v>9</v>
      </c>
      <c r="G96" s="9">
        <v>103550</v>
      </c>
      <c r="H96" s="9" t="s">
        <v>207</v>
      </c>
    </row>
    <row r="97" spans="1:8" x14ac:dyDescent="0.25">
      <c r="A97" s="9" t="s">
        <v>201</v>
      </c>
      <c r="B97" s="9" t="s">
        <v>8</v>
      </c>
      <c r="C97" s="9">
        <v>32</v>
      </c>
      <c r="D97" s="9" t="s">
        <v>16</v>
      </c>
      <c r="E97" s="11">
        <v>44339</v>
      </c>
      <c r="F97" s="9" t="s">
        <v>56</v>
      </c>
      <c r="G97" s="9">
        <v>45510</v>
      </c>
      <c r="H97" s="9" t="s">
        <v>207</v>
      </c>
    </row>
    <row r="98" spans="1:8" x14ac:dyDescent="0.25">
      <c r="A98" s="9" t="s">
        <v>142</v>
      </c>
      <c r="B98" s="9"/>
      <c r="C98" s="9">
        <v>37</v>
      </c>
      <c r="D98" s="9" t="s">
        <v>24</v>
      </c>
      <c r="E98" s="11">
        <v>44085</v>
      </c>
      <c r="F98" s="9" t="s">
        <v>21</v>
      </c>
      <c r="G98" s="9">
        <v>115440</v>
      </c>
      <c r="H98" s="9" t="s">
        <v>207</v>
      </c>
    </row>
    <row r="99" spans="1:8" x14ac:dyDescent="0.25">
      <c r="A99" s="9" t="s">
        <v>202</v>
      </c>
      <c r="B99" s="9" t="s">
        <v>8</v>
      </c>
      <c r="C99" s="9">
        <v>38</v>
      </c>
      <c r="D99" s="9" t="s">
        <v>13</v>
      </c>
      <c r="E99" s="11">
        <v>44268</v>
      </c>
      <c r="F99" s="9" t="s">
        <v>19</v>
      </c>
      <c r="G99" s="9">
        <v>56870</v>
      </c>
      <c r="H99" s="9" t="s">
        <v>207</v>
      </c>
    </row>
    <row r="100" spans="1:8" x14ac:dyDescent="0.25">
      <c r="A100" s="9" t="s">
        <v>169</v>
      </c>
      <c r="B100" s="9" t="s">
        <v>8</v>
      </c>
      <c r="C100" s="9">
        <v>25</v>
      </c>
      <c r="D100" s="9" t="s">
        <v>16</v>
      </c>
      <c r="E100" s="11">
        <v>44144</v>
      </c>
      <c r="F100" s="9" t="s">
        <v>19</v>
      </c>
      <c r="G100" s="9">
        <v>92700</v>
      </c>
      <c r="H100" s="9" t="s">
        <v>207</v>
      </c>
    </row>
    <row r="101" spans="1:8" x14ac:dyDescent="0.25">
      <c r="A101" s="9" t="s">
        <v>145</v>
      </c>
      <c r="B101" s="9"/>
      <c r="C101" s="9">
        <v>32</v>
      </c>
      <c r="D101" s="9" t="s">
        <v>16</v>
      </c>
      <c r="E101" s="11">
        <v>44713</v>
      </c>
      <c r="F101" s="9" t="s">
        <v>12</v>
      </c>
      <c r="G101" s="9">
        <v>91310</v>
      </c>
      <c r="H101" s="9" t="s">
        <v>207</v>
      </c>
    </row>
    <row r="102" spans="1:8" x14ac:dyDescent="0.25">
      <c r="A102" s="9" t="s">
        <v>115</v>
      </c>
      <c r="B102" s="9" t="s">
        <v>15</v>
      </c>
      <c r="C102" s="9">
        <v>33</v>
      </c>
      <c r="D102" s="9" t="s">
        <v>16</v>
      </c>
      <c r="E102" s="11">
        <v>44324</v>
      </c>
      <c r="F102" s="9" t="s">
        <v>19</v>
      </c>
      <c r="G102" s="9">
        <v>74550</v>
      </c>
      <c r="H102" s="9" t="s">
        <v>207</v>
      </c>
    </row>
    <row r="103" spans="1:8" x14ac:dyDescent="0.25">
      <c r="A103" s="9" t="s">
        <v>128</v>
      </c>
      <c r="B103" s="9" t="s">
        <v>15</v>
      </c>
      <c r="C103" s="9">
        <v>25</v>
      </c>
      <c r="D103" s="9" t="s">
        <v>13</v>
      </c>
      <c r="E103" s="11">
        <v>44665</v>
      </c>
      <c r="F103" s="9" t="s">
        <v>9</v>
      </c>
      <c r="G103" s="9">
        <v>109190</v>
      </c>
      <c r="H103" s="9" t="s">
        <v>207</v>
      </c>
    </row>
    <row r="104" spans="1:8" x14ac:dyDescent="0.25">
      <c r="A104" s="9" t="s">
        <v>194</v>
      </c>
      <c r="B104" s="9" t="s">
        <v>8</v>
      </c>
      <c r="C104" s="9">
        <v>40</v>
      </c>
      <c r="D104" s="9" t="s">
        <v>16</v>
      </c>
      <c r="E104" s="11">
        <v>44320</v>
      </c>
      <c r="F104" s="9" t="s">
        <v>12</v>
      </c>
      <c r="G104" s="9">
        <v>104410</v>
      </c>
      <c r="H104" s="9" t="s">
        <v>207</v>
      </c>
    </row>
    <row r="105" spans="1:8" x14ac:dyDescent="0.25">
      <c r="A105" s="9" t="s">
        <v>177</v>
      </c>
      <c r="B105" s="9" t="s">
        <v>15</v>
      </c>
      <c r="C105" s="9">
        <v>30</v>
      </c>
      <c r="D105" s="9" t="s">
        <v>16</v>
      </c>
      <c r="E105" s="11">
        <v>44544</v>
      </c>
      <c r="F105" s="9" t="s">
        <v>21</v>
      </c>
      <c r="G105" s="9">
        <v>96800</v>
      </c>
      <c r="H105" s="9" t="s">
        <v>207</v>
      </c>
    </row>
    <row r="106" spans="1:8" x14ac:dyDescent="0.25">
      <c r="A106" s="9" t="s">
        <v>123</v>
      </c>
      <c r="B106" s="9" t="s">
        <v>15</v>
      </c>
      <c r="C106" s="9">
        <v>28</v>
      </c>
      <c r="D106" s="9" t="s">
        <v>13</v>
      </c>
      <c r="E106" s="11">
        <v>43980</v>
      </c>
      <c r="F106" s="9" t="s">
        <v>21</v>
      </c>
      <c r="G106" s="9">
        <v>48170</v>
      </c>
      <c r="H106" s="9" t="s">
        <v>207</v>
      </c>
    </row>
    <row r="107" spans="1:8" x14ac:dyDescent="0.25">
      <c r="A107" s="9" t="s">
        <v>140</v>
      </c>
      <c r="B107" s="9" t="s">
        <v>15</v>
      </c>
      <c r="C107" s="9">
        <v>21</v>
      </c>
      <c r="D107" s="9" t="s">
        <v>16</v>
      </c>
      <c r="E107" s="11">
        <v>44042</v>
      </c>
      <c r="F107" s="9" t="s">
        <v>9</v>
      </c>
      <c r="G107" s="9">
        <v>37920</v>
      </c>
      <c r="H107" s="9" t="s">
        <v>207</v>
      </c>
    </row>
    <row r="108" spans="1:8" x14ac:dyDescent="0.25">
      <c r="A108" s="9" t="s">
        <v>178</v>
      </c>
      <c r="B108" s="9" t="s">
        <v>15</v>
      </c>
      <c r="C108" s="9">
        <v>34</v>
      </c>
      <c r="D108" s="9" t="s">
        <v>16</v>
      </c>
      <c r="E108" s="11">
        <v>44642</v>
      </c>
      <c r="F108" s="9" t="s">
        <v>9</v>
      </c>
      <c r="G108" s="9">
        <v>112650</v>
      </c>
      <c r="H108" s="9" t="s">
        <v>207</v>
      </c>
    </row>
    <row r="109" spans="1:8" x14ac:dyDescent="0.25">
      <c r="A109" s="9" t="s">
        <v>165</v>
      </c>
      <c r="B109" s="9" t="s">
        <v>8</v>
      </c>
      <c r="C109" s="9">
        <v>34</v>
      </c>
      <c r="D109" s="9" t="s">
        <v>24</v>
      </c>
      <c r="E109" s="11">
        <v>44660</v>
      </c>
      <c r="F109" s="9" t="s">
        <v>19</v>
      </c>
      <c r="G109" s="9">
        <v>49630</v>
      </c>
      <c r="H109" s="9" t="s">
        <v>207</v>
      </c>
    </row>
    <row r="110" spans="1:8" x14ac:dyDescent="0.25">
      <c r="A110" s="9" t="s">
        <v>199</v>
      </c>
      <c r="B110" s="9" t="s">
        <v>15</v>
      </c>
      <c r="C110" s="9">
        <v>36</v>
      </c>
      <c r="D110" s="9" t="s">
        <v>16</v>
      </c>
      <c r="E110" s="11">
        <v>43958</v>
      </c>
      <c r="F110" s="9" t="s">
        <v>12</v>
      </c>
      <c r="G110" s="9">
        <v>118840</v>
      </c>
      <c r="H110" s="9" t="s">
        <v>207</v>
      </c>
    </row>
    <row r="111" spans="1:8" x14ac:dyDescent="0.25">
      <c r="A111" s="9" t="s">
        <v>159</v>
      </c>
      <c r="B111" s="9" t="s">
        <v>15</v>
      </c>
      <c r="C111" s="9">
        <v>30</v>
      </c>
      <c r="D111" s="9" t="s">
        <v>16</v>
      </c>
      <c r="E111" s="11">
        <v>44789</v>
      </c>
      <c r="F111" s="9" t="s">
        <v>12</v>
      </c>
      <c r="G111" s="9">
        <v>69710</v>
      </c>
      <c r="H111" s="9" t="s">
        <v>207</v>
      </c>
    </row>
    <row r="112" spans="1:8" x14ac:dyDescent="0.25">
      <c r="A112" s="9" t="s">
        <v>197</v>
      </c>
      <c r="B112" s="9" t="s">
        <v>15</v>
      </c>
      <c r="C112" s="9">
        <v>20</v>
      </c>
      <c r="D112" s="9" t="s">
        <v>16</v>
      </c>
      <c r="E112" s="11">
        <v>44683</v>
      </c>
      <c r="F112" s="9" t="s">
        <v>9</v>
      </c>
      <c r="G112" s="9">
        <v>79570</v>
      </c>
      <c r="H112" s="9" t="s">
        <v>207</v>
      </c>
    </row>
    <row r="113" spans="1:8" x14ac:dyDescent="0.25">
      <c r="A113" s="9" t="s">
        <v>154</v>
      </c>
      <c r="B113" s="9" t="s">
        <v>8</v>
      </c>
      <c r="C113" s="9">
        <v>22</v>
      </c>
      <c r="D113" s="9" t="s">
        <v>13</v>
      </c>
      <c r="E113" s="11">
        <v>44388</v>
      </c>
      <c r="F113" s="9" t="s">
        <v>9</v>
      </c>
      <c r="G113" s="9">
        <v>76900</v>
      </c>
      <c r="H113" s="9" t="s">
        <v>207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4"/>
  <sheetViews>
    <sheetView workbookViewId="0">
      <selection activeCell="M63" sqref="M63"/>
    </sheetView>
  </sheetViews>
  <sheetFormatPr defaultRowHeight="15" x14ac:dyDescent="0.25"/>
  <cols>
    <col min="1" max="1" width="30" bestFit="1" customWidth="1"/>
    <col min="2" max="2" width="10" bestFit="1" customWidth="1"/>
    <col min="3" max="3" width="14" bestFit="1" customWidth="1"/>
    <col min="4" max="4" width="6.7109375" bestFit="1" customWidth="1"/>
    <col min="5" max="5" width="18" bestFit="1" customWidth="1"/>
    <col min="6" max="6" width="8.5703125" bestFit="1" customWidth="1"/>
    <col min="7" max="7" width="14.28515625" bestFit="1" customWidth="1"/>
    <col min="8" max="8" width="10.28515625" bestFit="1" customWidth="1"/>
    <col min="9" max="9" width="10.42578125" style="13" bestFit="1" customWidth="1"/>
    <col min="10" max="10" width="8.85546875" style="13" customWidth="1"/>
    <col min="11" max="11" width="18.5703125" customWidth="1"/>
    <col min="15" max="15" width="10.28515625" customWidth="1"/>
  </cols>
  <sheetData>
    <row r="1" spans="1:16" x14ac:dyDescent="0.25">
      <c r="A1" s="9" t="s">
        <v>0</v>
      </c>
      <c r="B1" s="9" t="s">
        <v>1</v>
      </c>
      <c r="C1" s="9" t="s">
        <v>2</v>
      </c>
      <c r="D1" s="9" t="s">
        <v>3</v>
      </c>
      <c r="E1" s="6" t="s">
        <v>4</v>
      </c>
      <c r="F1" s="9" t="s">
        <v>5</v>
      </c>
      <c r="G1" s="9" t="s">
        <v>6</v>
      </c>
      <c r="H1" s="9" t="s">
        <v>204</v>
      </c>
      <c r="I1" s="13" t="s">
        <v>212</v>
      </c>
      <c r="J1" s="13" t="s">
        <v>225</v>
      </c>
      <c r="K1" t="s">
        <v>226</v>
      </c>
    </row>
    <row r="2" spans="1:16" x14ac:dyDescent="0.25">
      <c r="A2" s="9" t="s">
        <v>58</v>
      </c>
      <c r="B2" s="9" t="s">
        <v>15</v>
      </c>
      <c r="C2" s="9" t="s">
        <v>19</v>
      </c>
      <c r="D2" s="9">
        <v>22</v>
      </c>
      <c r="E2" s="6">
        <v>44446</v>
      </c>
      <c r="F2" s="9">
        <v>112780</v>
      </c>
      <c r="G2" s="9" t="s">
        <v>13</v>
      </c>
      <c r="H2" s="9" t="s">
        <v>205</v>
      </c>
      <c r="I2" s="12">
        <f ca="1">(TODAY()-staff[Date Joined])/365</f>
        <v>1.8739726027397261</v>
      </c>
      <c r="J2" s="8">
        <f ca="1">IF(staff[Tenure]&gt;2,3%,2%)*staff[Salary]</f>
        <v>2255.6</v>
      </c>
      <c r="K2" s="9">
        <f>IF(staff[Rating]= "Exceptional", 5, IF(staff[Rating]= "Above average", 4, IF(staff[Rating] = "average", 3, IF(staff[Rating] = "Very poor",2,IF(staff[Rating]="Poor", 1)))))</f>
        <v>4</v>
      </c>
    </row>
    <row r="3" spans="1:16" x14ac:dyDescent="0.25">
      <c r="A3" s="9" t="s">
        <v>70</v>
      </c>
      <c r="B3" s="9" t="s">
        <v>15</v>
      </c>
      <c r="C3" s="9" t="s">
        <v>9</v>
      </c>
      <c r="D3" s="9">
        <v>46</v>
      </c>
      <c r="E3" s="6">
        <v>44758</v>
      </c>
      <c r="F3" s="9">
        <v>70610</v>
      </c>
      <c r="G3" s="9" t="s">
        <v>16</v>
      </c>
      <c r="H3" s="9" t="s">
        <v>205</v>
      </c>
      <c r="I3" s="12">
        <f ca="1">(TODAY()-staff[Date Joined])/365</f>
        <v>1.0191780821917809</v>
      </c>
      <c r="J3" s="8">
        <f ca="1">IF(staff[Tenure]&gt;2,3%,2%)*staff[Salary]</f>
        <v>1412.2</v>
      </c>
      <c r="K3" s="9">
        <f>IF(staff[Rating]= "Exceptional", 5, IF(staff[Rating]= "Above average", 4, IF(staff[Rating] = "average", 3, IF(staff[Rating] = "Very poor",2,IF(staff[Rating]="Poor", 1)))))</f>
        <v>3</v>
      </c>
    </row>
    <row r="4" spans="1:16" x14ac:dyDescent="0.25">
      <c r="A4" s="9" t="s">
        <v>75</v>
      </c>
      <c r="B4" s="9" t="s">
        <v>8</v>
      </c>
      <c r="C4" s="9" t="s">
        <v>19</v>
      </c>
      <c r="D4" s="9">
        <v>28</v>
      </c>
      <c r="E4" s="6">
        <v>44357</v>
      </c>
      <c r="F4" s="9">
        <v>53240</v>
      </c>
      <c r="G4" s="9" t="s">
        <v>16</v>
      </c>
      <c r="H4" s="9" t="s">
        <v>205</v>
      </c>
      <c r="I4" s="12">
        <f ca="1">(TODAY()-staff[Date Joined])/365</f>
        <v>2.117808219178082</v>
      </c>
      <c r="J4" s="8">
        <f ca="1">IF(staff[Tenure]&gt;2,3%,2%)*staff[Salary]</f>
        <v>1597.2</v>
      </c>
      <c r="K4" s="9">
        <f>IF(staff[Rating]= "Exceptional", 5, IF(staff[Rating]= "Above average", 4, IF(staff[Rating] = "average", 3, IF(staff[Rating] = "Very poor",2,IF(staff[Rating]="Poor", 1)))))</f>
        <v>3</v>
      </c>
    </row>
    <row r="5" spans="1:16" x14ac:dyDescent="0.25">
      <c r="A5" s="9" t="s">
        <v>49</v>
      </c>
      <c r="B5" s="9" t="s">
        <v>206</v>
      </c>
      <c r="C5" s="9" t="s">
        <v>21</v>
      </c>
      <c r="D5" s="9">
        <v>37</v>
      </c>
      <c r="E5" s="6">
        <v>44146</v>
      </c>
      <c r="F5" s="9">
        <v>115440</v>
      </c>
      <c r="G5" s="9" t="s">
        <v>24</v>
      </c>
      <c r="H5" s="9" t="s">
        <v>205</v>
      </c>
      <c r="I5" s="12">
        <f ca="1">(TODAY()-staff[Date Joined])/365</f>
        <v>2.6958904109589041</v>
      </c>
      <c r="J5" s="8">
        <f ca="1">IF(staff[Tenure]&gt;2,3%,2%)*staff[Salary]</f>
        <v>3463.2</v>
      </c>
      <c r="K5" s="9">
        <f>IF(staff[Rating]= "Exceptional", 5, IF(staff[Rating]= "Above average", 4, IF(staff[Rating] = "average", 3, IF(staff[Rating] = "Very poor",2,IF(staff[Rating]="Poor", 1)))))</f>
        <v>1</v>
      </c>
      <c r="L5" s="15">
        <v>1</v>
      </c>
      <c r="M5" t="s">
        <v>208</v>
      </c>
      <c r="O5">
        <f>COUNTA(staff[Name])</f>
        <v>183</v>
      </c>
    </row>
    <row r="6" spans="1:16" x14ac:dyDescent="0.25">
      <c r="A6" s="9" t="s">
        <v>65</v>
      </c>
      <c r="B6" s="9" t="s">
        <v>15</v>
      </c>
      <c r="C6" s="9" t="s">
        <v>19</v>
      </c>
      <c r="D6" s="9">
        <v>32</v>
      </c>
      <c r="E6" s="6">
        <v>44465</v>
      </c>
      <c r="F6" s="9">
        <v>53540</v>
      </c>
      <c r="G6" s="9" t="s">
        <v>16</v>
      </c>
      <c r="H6" s="9" t="s">
        <v>205</v>
      </c>
      <c r="I6" s="12">
        <f ca="1">(TODAY()-staff[Date Joined])/365</f>
        <v>1.821917808219178</v>
      </c>
      <c r="J6" s="8">
        <f ca="1">IF(staff[Tenure]&gt;2,3%,2%)*staff[Salary]</f>
        <v>1070.8</v>
      </c>
      <c r="K6" s="9">
        <f>IF(staff[Rating]= "Exceptional", 5, IF(staff[Rating]= "Above average", 4, IF(staff[Rating] = "average", 3, IF(staff[Rating] = "Very poor",2,IF(staff[Rating]="Poor", 1)))))</f>
        <v>3</v>
      </c>
      <c r="M6" t="s">
        <v>209</v>
      </c>
      <c r="O6" s="8">
        <f>AVERAGE(staff[Salary])</f>
        <v>77173.715846994543</v>
      </c>
      <c r="P6">
        <f>MEDIAN(staff[Salary])</f>
        <v>75000</v>
      </c>
    </row>
    <row r="7" spans="1:16" x14ac:dyDescent="0.25">
      <c r="A7" s="9" t="s">
        <v>81</v>
      </c>
      <c r="B7" s="9" t="s">
        <v>8</v>
      </c>
      <c r="C7" s="9" t="s">
        <v>9</v>
      </c>
      <c r="D7" s="9">
        <v>30</v>
      </c>
      <c r="E7" s="6">
        <v>44861</v>
      </c>
      <c r="F7" s="9">
        <v>112570</v>
      </c>
      <c r="G7" s="9" t="s">
        <v>16</v>
      </c>
      <c r="H7" s="9" t="s">
        <v>205</v>
      </c>
      <c r="I7" s="12">
        <f ca="1">(TODAY()-staff[Date Joined])/365</f>
        <v>0.73698630136986298</v>
      </c>
      <c r="J7" s="8">
        <f ca="1">IF(staff[Tenure]&gt;2,3%,2%)*staff[Salary]</f>
        <v>2251.4</v>
      </c>
      <c r="K7" s="9">
        <f>IF(staff[Rating]= "Exceptional", 5, IF(staff[Rating]= "Above average", 4, IF(staff[Rating] = "average", 3, IF(staff[Rating] = "Very poor",2,IF(staff[Rating]="Poor", 1)))))</f>
        <v>3</v>
      </c>
      <c r="M7" t="s">
        <v>210</v>
      </c>
      <c r="O7" s="7">
        <f>AVERAGE(staff[Age])</f>
        <v>30.42622950819672</v>
      </c>
      <c r="P7">
        <f>MEDIAN(staff[Age])</f>
        <v>30</v>
      </c>
    </row>
    <row r="8" spans="1:16" x14ac:dyDescent="0.25">
      <c r="A8" s="9" t="s">
        <v>51</v>
      </c>
      <c r="B8" s="9" t="s">
        <v>15</v>
      </c>
      <c r="C8" s="9" t="s">
        <v>9</v>
      </c>
      <c r="D8" s="9">
        <v>33</v>
      </c>
      <c r="E8" s="6">
        <v>44701</v>
      </c>
      <c r="F8" s="9">
        <v>48530</v>
      </c>
      <c r="G8" s="9" t="s">
        <v>13</v>
      </c>
      <c r="H8" s="9" t="s">
        <v>205</v>
      </c>
      <c r="I8" s="12">
        <f ca="1">(TODAY()-staff[Date Joined])/365</f>
        <v>1.1753424657534246</v>
      </c>
      <c r="J8" s="8">
        <f ca="1">IF(staff[Tenure]&gt;2,3%,2%)*staff[Salary]</f>
        <v>970.6</v>
      </c>
      <c r="K8" s="9">
        <f>IF(staff[Rating]= "Exceptional", 5, IF(staff[Rating]= "Above average", 4, IF(staff[Rating] = "average", 3, IF(staff[Rating] = "Very poor",2,IF(staff[Rating]="Poor", 1)))))</f>
        <v>4</v>
      </c>
      <c r="M8" t="s">
        <v>211</v>
      </c>
      <c r="O8">
        <f ca="1">AVERAGE(staff[Tenure])</f>
        <v>1.909499214013026</v>
      </c>
    </row>
    <row r="9" spans="1:16" x14ac:dyDescent="0.25">
      <c r="A9" s="9" t="s">
        <v>61</v>
      </c>
      <c r="B9" s="9" t="s">
        <v>8</v>
      </c>
      <c r="C9" s="9" t="s">
        <v>12</v>
      </c>
      <c r="D9" s="9">
        <v>24</v>
      </c>
      <c r="E9" s="6">
        <v>44148</v>
      </c>
      <c r="F9" s="9">
        <v>62780</v>
      </c>
      <c r="G9" s="9" t="s">
        <v>16</v>
      </c>
      <c r="H9" s="9" t="s">
        <v>205</v>
      </c>
      <c r="I9" s="12">
        <f ca="1">(TODAY()-staff[Date Joined])/365</f>
        <v>2.6904109589041094</v>
      </c>
      <c r="J9" s="8">
        <f ca="1">IF(staff[Tenure]&gt;2,3%,2%)*staff[Salary]</f>
        <v>1883.3999999999999</v>
      </c>
      <c r="K9" s="9">
        <f>IF(staff[Rating]= "Exceptional", 5, IF(staff[Rating]= "Above average", 4, IF(staff[Rating] = "average", 3, IF(staff[Rating] = "Very poor",2,IF(staff[Rating]="Poor", 1)))))</f>
        <v>3</v>
      </c>
      <c r="M9" t="s">
        <v>213</v>
      </c>
      <c r="O9" s="14">
        <v>0.46994535519125685</v>
      </c>
    </row>
    <row r="10" spans="1:16" x14ac:dyDescent="0.25">
      <c r="A10" s="9" t="s">
        <v>82</v>
      </c>
      <c r="B10" s="9" t="s">
        <v>15</v>
      </c>
      <c r="C10" s="9" t="s">
        <v>12</v>
      </c>
      <c r="D10" s="9">
        <v>33</v>
      </c>
      <c r="E10" s="6">
        <v>44509</v>
      </c>
      <c r="F10" s="9">
        <v>53870</v>
      </c>
      <c r="G10" s="9" t="s">
        <v>16</v>
      </c>
      <c r="H10" s="9" t="s">
        <v>205</v>
      </c>
      <c r="I10" s="12">
        <f ca="1">(TODAY()-staff[Date Joined])/365</f>
        <v>1.7013698630136986</v>
      </c>
      <c r="J10" s="8">
        <f ca="1">IF(staff[Tenure]&gt;2,3%,2%)*staff[Salary]</f>
        <v>1077.4000000000001</v>
      </c>
      <c r="K10" s="9">
        <f>IF(staff[Rating]= "Exceptional", 5, IF(staff[Rating]= "Above average", 4, IF(staff[Rating] = "average", 3, IF(staff[Rating] = "Very poor",2,IF(staff[Rating]="Poor", 1)))))</f>
        <v>3</v>
      </c>
      <c r="M10" t="s">
        <v>214</v>
      </c>
      <c r="O10">
        <f>COUNTIFS(staff[Gender],"Female")</f>
        <v>86</v>
      </c>
    </row>
    <row r="11" spans="1:16" x14ac:dyDescent="0.25">
      <c r="A11" s="9" t="s">
        <v>60</v>
      </c>
      <c r="B11" s="9" t="s">
        <v>8</v>
      </c>
      <c r="C11" s="9" t="s">
        <v>56</v>
      </c>
      <c r="D11" s="9">
        <v>27</v>
      </c>
      <c r="E11" s="6">
        <v>44122</v>
      </c>
      <c r="F11" s="9">
        <v>119110</v>
      </c>
      <c r="G11" s="9" t="s">
        <v>16</v>
      </c>
      <c r="H11" s="9" t="s">
        <v>205</v>
      </c>
      <c r="I11" s="12">
        <f ca="1">(TODAY()-staff[Date Joined])/365</f>
        <v>2.7616438356164386</v>
      </c>
      <c r="J11" s="8">
        <f ca="1">IF(staff[Tenure]&gt;2,3%,2%)*staff[Salary]</f>
        <v>3573.2999999999997</v>
      </c>
      <c r="K11" s="9">
        <f>IF(staff[Rating]= "Exceptional", 5, IF(staff[Rating]= "Above average", 4, IF(staff[Rating] = "average", 3, IF(staff[Rating] = "Very poor",2,IF(staff[Rating]="Poor", 1)))))</f>
        <v>3</v>
      </c>
      <c r="M11" t="s">
        <v>215</v>
      </c>
      <c r="O11" s="14">
        <f>O10/O5</f>
        <v>0.46994535519125685</v>
      </c>
    </row>
    <row r="12" spans="1:16" x14ac:dyDescent="0.25">
      <c r="A12" s="9" t="s">
        <v>87</v>
      </c>
      <c r="B12" s="9" t="s">
        <v>15</v>
      </c>
      <c r="C12" s="9" t="s">
        <v>12</v>
      </c>
      <c r="D12" s="9">
        <v>29</v>
      </c>
      <c r="E12" s="6">
        <v>44180</v>
      </c>
      <c r="F12" s="9">
        <v>112110</v>
      </c>
      <c r="G12" s="9" t="s">
        <v>24</v>
      </c>
      <c r="H12" s="9" t="s">
        <v>205</v>
      </c>
      <c r="I12" s="12">
        <f ca="1">(TODAY()-staff[Date Joined])/365</f>
        <v>2.6027397260273974</v>
      </c>
      <c r="J12" s="8">
        <f ca="1">IF(staff[Tenure]&gt;2,3%,2%)*staff[Salary]</f>
        <v>3363.2999999999997</v>
      </c>
      <c r="K12" s="9">
        <f>IF(staff[Rating]= "Exceptional", 5, IF(staff[Rating]= "Above average", 4, IF(staff[Rating] = "average", 3, IF(staff[Rating] = "Very poor",2,IF(staff[Rating]="Poor", 1)))))</f>
        <v>1</v>
      </c>
      <c r="L12" s="15">
        <v>2</v>
      </c>
      <c r="M12" t="s">
        <v>50</v>
      </c>
      <c r="O12">
        <f>COUNTIFS(F:F,"&gt;90000")</f>
        <v>63</v>
      </c>
    </row>
    <row r="13" spans="1:16" x14ac:dyDescent="0.25">
      <c r="A13" s="9" t="s">
        <v>76</v>
      </c>
      <c r="B13" s="9" t="s">
        <v>15</v>
      </c>
      <c r="C13" s="9" t="s">
        <v>19</v>
      </c>
      <c r="D13" s="9">
        <v>25</v>
      </c>
      <c r="E13" s="6">
        <v>44383</v>
      </c>
      <c r="F13" s="9">
        <v>65700</v>
      </c>
      <c r="G13" s="9" t="s">
        <v>16</v>
      </c>
      <c r="H13" s="9" t="s">
        <v>205</v>
      </c>
      <c r="I13" s="12">
        <f ca="1">(TODAY()-staff[Date Joined])/365</f>
        <v>2.0465753424657533</v>
      </c>
      <c r="J13" s="8">
        <f ca="1">IF(staff[Tenure]&gt;2,3%,2%)*staff[Salary]</f>
        <v>1971</v>
      </c>
      <c r="K13" s="9">
        <f>IF(staff[Rating]= "Exceptional", 5, IF(staff[Rating]= "Above average", 4, IF(staff[Rating] = "average", 3, IF(staff[Rating] = "Very poor",2,IF(staff[Rating]="Poor", 1)))))</f>
        <v>3</v>
      </c>
    </row>
    <row r="14" spans="1:16" x14ac:dyDescent="0.25">
      <c r="A14" s="9" t="s">
        <v>97</v>
      </c>
      <c r="B14" s="9" t="s">
        <v>15</v>
      </c>
      <c r="C14" s="9" t="s">
        <v>12</v>
      </c>
      <c r="D14" s="9">
        <v>37</v>
      </c>
      <c r="E14" s="6">
        <v>44701</v>
      </c>
      <c r="F14" s="9">
        <v>69070</v>
      </c>
      <c r="G14" s="9" t="s">
        <v>16</v>
      </c>
      <c r="H14" s="9" t="s">
        <v>205</v>
      </c>
      <c r="I14" s="12">
        <f ca="1">(TODAY()-staff[Date Joined])/365</f>
        <v>1.1753424657534246</v>
      </c>
      <c r="J14" s="8">
        <f ca="1">IF(staff[Tenure]&gt;2,3%,2%)*staff[Salary]</f>
        <v>1381.4</v>
      </c>
      <c r="K14" s="9">
        <f>IF(staff[Rating]= "Exceptional", 5, IF(staff[Rating]= "Above average", 4, IF(staff[Rating] = "average", 3, IF(staff[Rating] = "Very poor",2,IF(staff[Rating]="Poor", 1)))))</f>
        <v>3</v>
      </c>
      <c r="M14">
        <f>VLOOKUP(M12,staff[],6,FALSE)</f>
        <v>103550</v>
      </c>
    </row>
    <row r="15" spans="1:16" x14ac:dyDescent="0.25">
      <c r="A15" s="9" t="s">
        <v>22</v>
      </c>
      <c r="B15" s="9" t="s">
        <v>15</v>
      </c>
      <c r="C15" s="9" t="s">
        <v>12</v>
      </c>
      <c r="D15" s="9">
        <v>20</v>
      </c>
      <c r="E15" s="6">
        <v>44459</v>
      </c>
      <c r="F15" s="9">
        <v>107700</v>
      </c>
      <c r="G15" s="9" t="s">
        <v>16</v>
      </c>
      <c r="H15" s="9" t="s">
        <v>205</v>
      </c>
      <c r="I15" s="12">
        <f ca="1">(TODAY()-staff[Date Joined])/365</f>
        <v>1.8383561643835618</v>
      </c>
      <c r="J15" s="8">
        <f ca="1">IF(staff[Tenure]&gt;2,3%,2%)*staff[Salary]</f>
        <v>2154</v>
      </c>
      <c r="K15" s="9">
        <f>IF(staff[Rating]= "Exceptional", 5, IF(staff[Rating]= "Above average", 4, IF(staff[Rating] = "average", 3, IF(staff[Rating] = "Very poor",2,IF(staff[Rating]="Poor", 1)))))</f>
        <v>3</v>
      </c>
    </row>
    <row r="16" spans="1:16" x14ac:dyDescent="0.25">
      <c r="A16" s="9" t="s">
        <v>84</v>
      </c>
      <c r="B16" s="9" t="s">
        <v>8</v>
      </c>
      <c r="C16" s="9" t="s">
        <v>12</v>
      </c>
      <c r="D16" s="9">
        <v>32</v>
      </c>
      <c r="E16" s="6">
        <v>44354</v>
      </c>
      <c r="F16" s="9">
        <v>43840</v>
      </c>
      <c r="G16" s="9" t="s">
        <v>13</v>
      </c>
      <c r="H16" s="9" t="s">
        <v>205</v>
      </c>
      <c r="I16" s="12">
        <f ca="1">(TODAY()-staff[Date Joined])/365</f>
        <v>2.1260273972602741</v>
      </c>
      <c r="J16" s="8">
        <f ca="1">IF(staff[Tenure]&gt;2,3%,2%)*staff[Salary]</f>
        <v>1315.2</v>
      </c>
      <c r="K16" s="9">
        <f>IF(staff[Rating]= "Exceptional", 5, IF(staff[Rating]= "Above average", 4, IF(staff[Rating] = "average", 3, IF(staff[Rating] = "Very poor",2,IF(staff[Rating]="Poor", 1)))))</f>
        <v>4</v>
      </c>
    </row>
    <row r="17" spans="1:11" x14ac:dyDescent="0.25">
      <c r="A17" s="9" t="s">
        <v>105</v>
      </c>
      <c r="B17" s="9" t="s">
        <v>15</v>
      </c>
      <c r="C17" s="9" t="s">
        <v>9</v>
      </c>
      <c r="D17" s="9">
        <v>40</v>
      </c>
      <c r="E17" s="6">
        <v>44263</v>
      </c>
      <c r="F17" s="9">
        <v>99750</v>
      </c>
      <c r="G17" s="9" t="s">
        <v>16</v>
      </c>
      <c r="H17" s="9" t="s">
        <v>205</v>
      </c>
      <c r="I17" s="12">
        <f ca="1">(TODAY()-staff[Date Joined])/365</f>
        <v>2.3753424657534246</v>
      </c>
      <c r="J17" s="8">
        <f ca="1">IF(staff[Tenure]&gt;2,3%,2%)*staff[Salary]</f>
        <v>2992.5</v>
      </c>
      <c r="K17" s="9">
        <f>IF(staff[Rating]= "Exceptional", 5, IF(staff[Rating]= "Above average", 4, IF(staff[Rating] = "average", 3, IF(staff[Rating] = "Very poor",2,IF(staff[Rating]="Poor", 1)))))</f>
        <v>3</v>
      </c>
    </row>
    <row r="18" spans="1:11" x14ac:dyDescent="0.25">
      <c r="A18" s="9" t="s">
        <v>47</v>
      </c>
      <c r="B18" s="9" t="s">
        <v>15</v>
      </c>
      <c r="C18" s="9" t="s">
        <v>9</v>
      </c>
      <c r="D18" s="9">
        <v>21</v>
      </c>
      <c r="E18" s="6">
        <v>44104</v>
      </c>
      <c r="F18" s="9">
        <v>37920</v>
      </c>
      <c r="G18" s="9" t="s">
        <v>16</v>
      </c>
      <c r="H18" s="9" t="s">
        <v>205</v>
      </c>
      <c r="I18" s="12">
        <f ca="1">(TODAY()-staff[Date Joined])/365</f>
        <v>2.8109589041095893</v>
      </c>
      <c r="J18" s="8">
        <f ca="1">IF(staff[Tenure]&gt;2,3%,2%)*staff[Salary]</f>
        <v>1137.5999999999999</v>
      </c>
      <c r="K18" s="9">
        <f>IF(staff[Rating]= "Exceptional", 5, IF(staff[Rating]= "Above average", 4, IF(staff[Rating] = "average", 3, IF(staff[Rating] = "Very poor",2,IF(staff[Rating]="Poor", 1)))))</f>
        <v>3</v>
      </c>
    </row>
    <row r="19" spans="1:11" x14ac:dyDescent="0.25">
      <c r="A19" s="9" t="s">
        <v>31</v>
      </c>
      <c r="B19" s="9" t="s">
        <v>15</v>
      </c>
      <c r="C19" s="9" t="s">
        <v>9</v>
      </c>
      <c r="D19" s="9">
        <v>21</v>
      </c>
      <c r="E19" s="6">
        <v>44762</v>
      </c>
      <c r="F19" s="9">
        <v>57090</v>
      </c>
      <c r="G19" s="9" t="s">
        <v>16</v>
      </c>
      <c r="H19" s="9" t="s">
        <v>205</v>
      </c>
      <c r="I19" s="12">
        <f ca="1">(TODAY()-staff[Date Joined])/365</f>
        <v>1.0082191780821919</v>
      </c>
      <c r="J19" s="8">
        <f ca="1">IF(staff[Tenure]&gt;2,3%,2%)*staff[Salary]</f>
        <v>1141.8</v>
      </c>
      <c r="K19" s="9">
        <f>IF(staff[Rating]= "Exceptional", 5, IF(staff[Rating]= "Above average", 4, IF(staff[Rating] = "average", 3, IF(staff[Rating] = "Very poor",2,IF(staff[Rating]="Poor", 1)))))</f>
        <v>3</v>
      </c>
    </row>
    <row r="20" spans="1:11" x14ac:dyDescent="0.25">
      <c r="A20" s="9" t="s">
        <v>30</v>
      </c>
      <c r="B20" s="9" t="s">
        <v>8</v>
      </c>
      <c r="C20" s="9" t="s">
        <v>12</v>
      </c>
      <c r="D20" s="9">
        <v>31</v>
      </c>
      <c r="E20" s="6">
        <v>44145</v>
      </c>
      <c r="F20" s="9">
        <v>41980</v>
      </c>
      <c r="G20" s="9" t="s">
        <v>16</v>
      </c>
      <c r="H20" s="9" t="s">
        <v>205</v>
      </c>
      <c r="I20" s="12">
        <f ca="1">(TODAY()-staff[Date Joined])/365</f>
        <v>2.6986301369863015</v>
      </c>
      <c r="J20" s="8">
        <f ca="1">IF(staff[Tenure]&gt;2,3%,2%)*staff[Salary]</f>
        <v>1259.3999999999999</v>
      </c>
      <c r="K20" s="9">
        <f>IF(staff[Rating]= "Exceptional", 5, IF(staff[Rating]= "Above average", 4, IF(staff[Rating] = "average", 3, IF(staff[Rating] = "Very poor",2,IF(staff[Rating]="Poor", 1)))))</f>
        <v>3</v>
      </c>
    </row>
    <row r="21" spans="1:11" x14ac:dyDescent="0.25">
      <c r="A21" s="9" t="s">
        <v>78</v>
      </c>
      <c r="B21" s="9" t="s">
        <v>15</v>
      </c>
      <c r="C21" s="9" t="s">
        <v>56</v>
      </c>
      <c r="D21" s="9">
        <v>21</v>
      </c>
      <c r="E21" s="6">
        <v>44242</v>
      </c>
      <c r="F21" s="9">
        <v>75880</v>
      </c>
      <c r="G21" s="9" t="s">
        <v>16</v>
      </c>
      <c r="H21" s="9" t="s">
        <v>205</v>
      </c>
      <c r="I21" s="12">
        <f ca="1">(TODAY()-staff[Date Joined])/365</f>
        <v>2.4328767123287673</v>
      </c>
      <c r="J21" s="8">
        <f ca="1">IF(staff[Tenure]&gt;2,3%,2%)*staff[Salary]</f>
        <v>2276.4</v>
      </c>
      <c r="K21" s="9">
        <f>IF(staff[Rating]= "Exceptional", 5, IF(staff[Rating]= "Above average", 4, IF(staff[Rating] = "average", 3, IF(staff[Rating] = "Very poor",2,IF(staff[Rating]="Poor", 1)))))</f>
        <v>3</v>
      </c>
    </row>
    <row r="22" spans="1:11" x14ac:dyDescent="0.25">
      <c r="A22" s="9" t="s">
        <v>36</v>
      </c>
      <c r="B22" s="9" t="s">
        <v>8</v>
      </c>
      <c r="C22" s="9" t="s">
        <v>21</v>
      </c>
      <c r="D22" s="9">
        <v>34</v>
      </c>
      <c r="E22" s="6">
        <v>44653</v>
      </c>
      <c r="F22" s="9">
        <v>58940</v>
      </c>
      <c r="G22" s="9" t="s">
        <v>16</v>
      </c>
      <c r="H22" s="9" t="s">
        <v>205</v>
      </c>
      <c r="I22" s="12">
        <f ca="1">(TODAY()-staff[Date Joined])/365</f>
        <v>1.3068493150684932</v>
      </c>
      <c r="J22" s="8">
        <f ca="1">IF(staff[Tenure]&gt;2,3%,2%)*staff[Salary]</f>
        <v>1178.8</v>
      </c>
      <c r="K22" s="9">
        <f>IF(staff[Rating]= "Exceptional", 5, IF(staff[Rating]= "Above average", 4, IF(staff[Rating] = "average", 3, IF(staff[Rating] = "Very poor",2,IF(staff[Rating]="Poor", 1)))))</f>
        <v>3</v>
      </c>
    </row>
    <row r="23" spans="1:11" x14ac:dyDescent="0.25">
      <c r="A23" s="9" t="s">
        <v>27</v>
      </c>
      <c r="B23" s="9" t="s">
        <v>8</v>
      </c>
      <c r="C23" s="9" t="s">
        <v>21</v>
      </c>
      <c r="D23" s="9">
        <v>30</v>
      </c>
      <c r="E23" s="6">
        <v>44389</v>
      </c>
      <c r="F23" s="9">
        <v>67910</v>
      </c>
      <c r="G23" s="9" t="s">
        <v>24</v>
      </c>
      <c r="H23" s="9" t="s">
        <v>205</v>
      </c>
      <c r="I23" s="12">
        <f ca="1">(TODAY()-staff[Date Joined])/365</f>
        <v>2.0301369863013701</v>
      </c>
      <c r="J23" s="8">
        <f ca="1">IF(staff[Tenure]&gt;2,3%,2%)*staff[Salary]</f>
        <v>2037.3</v>
      </c>
      <c r="K23" s="9">
        <f>IF(staff[Rating]= "Exceptional", 5, IF(staff[Rating]= "Above average", 4, IF(staff[Rating] = "average", 3, IF(staff[Rating] = "Very poor",2,IF(staff[Rating]="Poor", 1)))))</f>
        <v>1</v>
      </c>
    </row>
    <row r="24" spans="1:11" x14ac:dyDescent="0.25">
      <c r="A24" s="9" t="s">
        <v>26</v>
      </c>
      <c r="B24" s="9" t="s">
        <v>8</v>
      </c>
      <c r="C24" s="9" t="s">
        <v>12</v>
      </c>
      <c r="D24" s="9">
        <v>31</v>
      </c>
      <c r="E24" s="6">
        <v>44663</v>
      </c>
      <c r="F24" s="9">
        <v>58100</v>
      </c>
      <c r="G24" s="9" t="s">
        <v>16</v>
      </c>
      <c r="H24" s="9" t="s">
        <v>205</v>
      </c>
      <c r="I24" s="12">
        <f ca="1">(TODAY()-staff[Date Joined])/365</f>
        <v>1.2794520547945205</v>
      </c>
      <c r="J24" s="8">
        <f ca="1">IF(staff[Tenure]&gt;2,3%,2%)*staff[Salary]</f>
        <v>1162</v>
      </c>
      <c r="K24" s="9">
        <f>IF(staff[Rating]= "Exceptional", 5, IF(staff[Rating]= "Above average", 4, IF(staff[Rating] = "average", 3, IF(staff[Rating] = "Very poor",2,IF(staff[Rating]="Poor", 1)))))</f>
        <v>3</v>
      </c>
    </row>
    <row r="25" spans="1:11" x14ac:dyDescent="0.25">
      <c r="A25" s="9" t="s">
        <v>53</v>
      </c>
      <c r="B25" s="9" t="s">
        <v>15</v>
      </c>
      <c r="C25" s="9" t="s">
        <v>21</v>
      </c>
      <c r="D25" s="9">
        <v>27</v>
      </c>
      <c r="E25" s="6">
        <v>44567</v>
      </c>
      <c r="F25" s="9">
        <v>48980</v>
      </c>
      <c r="G25" s="9" t="s">
        <v>16</v>
      </c>
      <c r="H25" s="9" t="s">
        <v>205</v>
      </c>
      <c r="I25" s="12">
        <f ca="1">(TODAY()-staff[Date Joined])/365</f>
        <v>1.5424657534246575</v>
      </c>
      <c r="J25" s="8">
        <f ca="1">IF(staff[Tenure]&gt;2,3%,2%)*staff[Salary]</f>
        <v>979.6</v>
      </c>
      <c r="K25" s="9">
        <f>IF(staff[Rating]= "Exceptional", 5, IF(staff[Rating]= "Above average", 4, IF(staff[Rating] = "average", 3, IF(staff[Rating] = "Very poor",2,IF(staff[Rating]="Poor", 1)))))</f>
        <v>3</v>
      </c>
    </row>
    <row r="26" spans="1:11" x14ac:dyDescent="0.25">
      <c r="A26" s="9" t="s">
        <v>20</v>
      </c>
      <c r="B26" s="9" t="s">
        <v>206</v>
      </c>
      <c r="C26" s="9" t="s">
        <v>21</v>
      </c>
      <c r="D26" s="9">
        <v>30</v>
      </c>
      <c r="E26" s="6">
        <v>44597</v>
      </c>
      <c r="F26" s="9">
        <v>64000</v>
      </c>
      <c r="G26" s="9" t="s">
        <v>16</v>
      </c>
      <c r="H26" s="9" t="s">
        <v>205</v>
      </c>
      <c r="I26" s="12">
        <f ca="1">(TODAY()-staff[Date Joined])/365</f>
        <v>1.4602739726027398</v>
      </c>
      <c r="J26" s="8">
        <f ca="1">IF(staff[Tenure]&gt;2,3%,2%)*staff[Salary]</f>
        <v>1280</v>
      </c>
      <c r="K26" s="9">
        <f>IF(staff[Rating]= "Exceptional", 5, IF(staff[Rating]= "Above average", 4, IF(staff[Rating] = "average", 3, IF(staff[Rating] = "Very poor",2,IF(staff[Rating]="Poor", 1)))))</f>
        <v>3</v>
      </c>
    </row>
    <row r="27" spans="1:11" x14ac:dyDescent="0.25">
      <c r="A27" s="9" t="s">
        <v>7</v>
      </c>
      <c r="B27" s="9" t="s">
        <v>8</v>
      </c>
      <c r="C27" s="9" t="s">
        <v>9</v>
      </c>
      <c r="D27" s="9">
        <v>42</v>
      </c>
      <c r="E27" s="6">
        <v>44779</v>
      </c>
      <c r="F27" s="9">
        <v>75000</v>
      </c>
      <c r="G27" s="9" t="s">
        <v>10</v>
      </c>
      <c r="H27" s="9" t="s">
        <v>205</v>
      </c>
      <c r="I27" s="12">
        <f ca="1">(TODAY()-staff[Date Joined])/365</f>
        <v>0.9616438356164384</v>
      </c>
      <c r="J27" s="8">
        <f ca="1">IF(staff[Tenure]&gt;2,3%,2%)*staff[Salary]</f>
        <v>1500</v>
      </c>
      <c r="K27" s="9">
        <f>IF(staff[Rating]= "Exceptional", 5, IF(staff[Rating]= "Above average", 4, IF(staff[Rating] = "average", 3, IF(staff[Rating] = "Very poor",2,IF(staff[Rating]="Poor", 1)))))</f>
        <v>5</v>
      </c>
    </row>
    <row r="28" spans="1:11" x14ac:dyDescent="0.25">
      <c r="A28" s="9" t="s">
        <v>74</v>
      </c>
      <c r="B28" s="9" t="s">
        <v>8</v>
      </c>
      <c r="C28" s="9" t="s">
        <v>12</v>
      </c>
      <c r="D28" s="9">
        <v>40</v>
      </c>
      <c r="E28" s="6">
        <v>44337</v>
      </c>
      <c r="F28" s="9">
        <v>87620</v>
      </c>
      <c r="G28" s="9" t="s">
        <v>16</v>
      </c>
      <c r="H28" s="9" t="s">
        <v>205</v>
      </c>
      <c r="I28" s="12">
        <f ca="1">(TODAY()-staff[Date Joined])/365</f>
        <v>2.1726027397260275</v>
      </c>
      <c r="J28" s="8">
        <f ca="1">IF(staff[Tenure]&gt;2,3%,2%)*staff[Salary]</f>
        <v>2628.6</v>
      </c>
      <c r="K28" s="9">
        <f>IF(staff[Rating]= "Exceptional", 5, IF(staff[Rating]= "Above average", 4, IF(staff[Rating] = "average", 3, IF(staff[Rating] = "Very poor",2,IF(staff[Rating]="Poor", 1)))))</f>
        <v>3</v>
      </c>
    </row>
    <row r="29" spans="1:11" x14ac:dyDescent="0.25">
      <c r="A29" s="9" t="s">
        <v>44</v>
      </c>
      <c r="B29" s="9" t="s">
        <v>8</v>
      </c>
      <c r="C29" s="9" t="s">
        <v>12</v>
      </c>
      <c r="D29" s="9">
        <v>29</v>
      </c>
      <c r="E29" s="6">
        <v>44023</v>
      </c>
      <c r="F29" s="9">
        <v>34980</v>
      </c>
      <c r="G29" s="9" t="s">
        <v>16</v>
      </c>
      <c r="H29" s="9" t="s">
        <v>205</v>
      </c>
      <c r="I29" s="12">
        <f ca="1">(TODAY()-staff[Date Joined])/365</f>
        <v>3.032876712328767</v>
      </c>
      <c r="J29" s="8">
        <f ca="1">IF(staff[Tenure]&gt;2,3%,2%)*staff[Salary]</f>
        <v>1049.3999999999999</v>
      </c>
      <c r="K29" s="9">
        <f>IF(staff[Rating]= "Exceptional", 5, IF(staff[Rating]= "Above average", 4, IF(staff[Rating] = "average", 3, IF(staff[Rating] = "Very poor",2,IF(staff[Rating]="Poor", 1)))))</f>
        <v>3</v>
      </c>
    </row>
    <row r="30" spans="1:11" x14ac:dyDescent="0.25">
      <c r="A30" s="9" t="s">
        <v>35</v>
      </c>
      <c r="B30" s="9" t="s">
        <v>8</v>
      </c>
      <c r="C30" s="9" t="s">
        <v>21</v>
      </c>
      <c r="D30" s="9">
        <v>28</v>
      </c>
      <c r="E30" s="6">
        <v>44185</v>
      </c>
      <c r="F30" s="9">
        <v>75970</v>
      </c>
      <c r="G30" s="9" t="s">
        <v>16</v>
      </c>
      <c r="H30" s="9" t="s">
        <v>205</v>
      </c>
      <c r="I30" s="12">
        <f ca="1">(TODAY()-staff[Date Joined])/365</f>
        <v>2.5890410958904111</v>
      </c>
      <c r="J30" s="8">
        <f ca="1">IF(staff[Tenure]&gt;2,3%,2%)*staff[Salary]</f>
        <v>2279.1</v>
      </c>
      <c r="K30" s="9">
        <f>IF(staff[Rating]= "Exceptional", 5, IF(staff[Rating]= "Above average", 4, IF(staff[Rating] = "average", 3, IF(staff[Rating] = "Very poor",2,IF(staff[Rating]="Poor", 1)))))</f>
        <v>3</v>
      </c>
    </row>
    <row r="31" spans="1:11" x14ac:dyDescent="0.25">
      <c r="A31" s="9" t="s">
        <v>38</v>
      </c>
      <c r="B31" s="9" t="s">
        <v>8</v>
      </c>
      <c r="C31" s="9" t="s">
        <v>21</v>
      </c>
      <c r="D31" s="9">
        <v>34</v>
      </c>
      <c r="E31" s="6">
        <v>44612</v>
      </c>
      <c r="F31" s="9">
        <v>60130</v>
      </c>
      <c r="G31" s="9" t="s">
        <v>16</v>
      </c>
      <c r="H31" s="9" t="s">
        <v>205</v>
      </c>
      <c r="I31" s="12">
        <f ca="1">(TODAY()-staff[Date Joined])/365</f>
        <v>1.4191780821917808</v>
      </c>
      <c r="J31" s="8">
        <f ca="1">IF(staff[Tenure]&gt;2,3%,2%)*staff[Salary]</f>
        <v>1202.6000000000001</v>
      </c>
      <c r="K31" s="9">
        <f>IF(staff[Rating]= "Exceptional", 5, IF(staff[Rating]= "Above average", 4, IF(staff[Rating] = "average", 3, IF(staff[Rating] = "Very poor",2,IF(staff[Rating]="Poor", 1)))))</f>
        <v>3</v>
      </c>
    </row>
    <row r="32" spans="1:11" x14ac:dyDescent="0.25">
      <c r="A32" s="9" t="s">
        <v>41</v>
      </c>
      <c r="B32" s="9" t="s">
        <v>8</v>
      </c>
      <c r="C32" s="9" t="s">
        <v>12</v>
      </c>
      <c r="D32" s="9">
        <v>33</v>
      </c>
      <c r="E32" s="6">
        <v>44374</v>
      </c>
      <c r="F32" s="9">
        <v>75480</v>
      </c>
      <c r="G32" s="9" t="s">
        <v>42</v>
      </c>
      <c r="H32" s="9" t="s">
        <v>205</v>
      </c>
      <c r="I32" s="12">
        <f ca="1">(TODAY()-staff[Date Joined])/365</f>
        <v>2.0712328767123287</v>
      </c>
      <c r="J32" s="8">
        <f ca="1">IF(staff[Tenure]&gt;2,3%,2%)*staff[Salary]</f>
        <v>2264.4</v>
      </c>
      <c r="K32" s="9">
        <f>IF(staff[Rating]= "Exceptional", 5, IF(staff[Rating]= "Above average", 4, IF(staff[Rating] = "average", 3, IF(staff[Rating] = "Very poor",2,IF(staff[Rating]="Poor", 1)))))</f>
        <v>2</v>
      </c>
    </row>
    <row r="33" spans="1:11" x14ac:dyDescent="0.25">
      <c r="A33" s="9" t="s">
        <v>40</v>
      </c>
      <c r="B33" s="9" t="s">
        <v>15</v>
      </c>
      <c r="C33" s="9" t="s">
        <v>9</v>
      </c>
      <c r="D33" s="9">
        <v>33</v>
      </c>
      <c r="E33" s="6">
        <v>44164</v>
      </c>
      <c r="F33" s="9">
        <v>115920</v>
      </c>
      <c r="G33" s="9" t="s">
        <v>16</v>
      </c>
      <c r="H33" s="9" t="s">
        <v>205</v>
      </c>
      <c r="I33" s="12">
        <f ca="1">(TODAY()-staff[Date Joined])/365</f>
        <v>2.6465753424657534</v>
      </c>
      <c r="J33" s="8">
        <f ca="1">IF(staff[Tenure]&gt;2,3%,2%)*staff[Salary]</f>
        <v>3477.6</v>
      </c>
      <c r="K33" s="9">
        <f>IF(staff[Rating]= "Exceptional", 5, IF(staff[Rating]= "Above average", 4, IF(staff[Rating] = "average", 3, IF(staff[Rating] = "Very poor",2,IF(staff[Rating]="Poor", 1)))))</f>
        <v>3</v>
      </c>
    </row>
    <row r="34" spans="1:11" x14ac:dyDescent="0.25">
      <c r="A34" s="9" t="s">
        <v>48</v>
      </c>
      <c r="B34" s="9" t="s">
        <v>8</v>
      </c>
      <c r="C34" s="9" t="s">
        <v>19</v>
      </c>
      <c r="D34" s="9">
        <v>36</v>
      </c>
      <c r="E34" s="6">
        <v>44494</v>
      </c>
      <c r="F34" s="9">
        <v>78540</v>
      </c>
      <c r="G34" s="9" t="s">
        <v>16</v>
      </c>
      <c r="H34" s="9" t="s">
        <v>205</v>
      </c>
      <c r="I34" s="12">
        <f ca="1">(TODAY()-staff[Date Joined])/365</f>
        <v>1.7424657534246575</v>
      </c>
      <c r="J34" s="8">
        <f ca="1">IF(staff[Tenure]&gt;2,3%,2%)*staff[Salary]</f>
        <v>1570.8</v>
      </c>
      <c r="K34" s="9">
        <f>IF(staff[Rating]= "Exceptional", 5, IF(staff[Rating]= "Above average", 4, IF(staff[Rating] = "average", 3, IF(staff[Rating] = "Very poor",2,IF(staff[Rating]="Poor", 1)))))</f>
        <v>3</v>
      </c>
    </row>
    <row r="35" spans="1:11" x14ac:dyDescent="0.25">
      <c r="A35" s="9" t="s">
        <v>34</v>
      </c>
      <c r="B35" s="9" t="s">
        <v>15</v>
      </c>
      <c r="C35" s="9" t="s">
        <v>9</v>
      </c>
      <c r="D35" s="9">
        <v>25</v>
      </c>
      <c r="E35" s="6">
        <v>44726</v>
      </c>
      <c r="F35" s="9">
        <v>109190</v>
      </c>
      <c r="G35" s="9" t="s">
        <v>13</v>
      </c>
      <c r="H35" s="9" t="s">
        <v>205</v>
      </c>
      <c r="I35" s="12">
        <f ca="1">(TODAY()-staff[Date Joined])/365</f>
        <v>1.106849315068493</v>
      </c>
      <c r="J35" s="8">
        <f ca="1">IF(staff[Tenure]&gt;2,3%,2%)*staff[Salary]</f>
        <v>2183.8000000000002</v>
      </c>
      <c r="K35" s="9">
        <f>IF(staff[Rating]= "Exceptional", 5, IF(staff[Rating]= "Above average", 4, IF(staff[Rating] = "average", 3, IF(staff[Rating] = "Very poor",2,IF(staff[Rating]="Poor", 1)))))</f>
        <v>4</v>
      </c>
    </row>
    <row r="36" spans="1:11" x14ac:dyDescent="0.25">
      <c r="A36" s="9" t="s">
        <v>73</v>
      </c>
      <c r="B36" s="9" t="s">
        <v>8</v>
      </c>
      <c r="C36" s="9" t="s">
        <v>19</v>
      </c>
      <c r="D36" s="9">
        <v>34</v>
      </c>
      <c r="E36" s="6">
        <v>44721</v>
      </c>
      <c r="F36" s="9">
        <v>49630</v>
      </c>
      <c r="G36" s="9" t="s">
        <v>24</v>
      </c>
      <c r="H36" s="9" t="s">
        <v>205</v>
      </c>
      <c r="I36" s="12">
        <f ca="1">(TODAY()-staff[Date Joined])/365</f>
        <v>1.1205479452054794</v>
      </c>
      <c r="J36" s="8">
        <f ca="1">IF(staff[Tenure]&gt;2,3%,2%)*staff[Salary]</f>
        <v>992.6</v>
      </c>
      <c r="K36" s="9">
        <f>IF(staff[Rating]= "Exceptional", 5, IF(staff[Rating]= "Above average", 4, IF(staff[Rating] = "average", 3, IF(staff[Rating] = "Very poor",2,IF(staff[Rating]="Poor", 1)))))</f>
        <v>1</v>
      </c>
    </row>
    <row r="37" spans="1:11" x14ac:dyDescent="0.25">
      <c r="A37" s="9" t="s">
        <v>107</v>
      </c>
      <c r="B37" s="9" t="s">
        <v>8</v>
      </c>
      <c r="C37" s="9" t="s">
        <v>9</v>
      </c>
      <c r="D37" s="9">
        <v>28</v>
      </c>
      <c r="E37" s="6">
        <v>44630</v>
      </c>
      <c r="F37" s="9">
        <v>99970</v>
      </c>
      <c r="G37" s="9" t="s">
        <v>16</v>
      </c>
      <c r="H37" s="9" t="s">
        <v>205</v>
      </c>
      <c r="I37" s="12">
        <f ca="1">(TODAY()-staff[Date Joined])/365</f>
        <v>1.3698630136986301</v>
      </c>
      <c r="J37" s="8">
        <f ca="1">IF(staff[Tenure]&gt;2,3%,2%)*staff[Salary]</f>
        <v>1999.4</v>
      </c>
      <c r="K37" s="9">
        <f>IF(staff[Rating]= "Exceptional", 5, IF(staff[Rating]= "Above average", 4, IF(staff[Rating] = "average", 3, IF(staff[Rating] = "Very poor",2,IF(staff[Rating]="Poor", 1)))))</f>
        <v>3</v>
      </c>
    </row>
    <row r="38" spans="1:11" x14ac:dyDescent="0.25">
      <c r="A38" s="9" t="s">
        <v>71</v>
      </c>
      <c r="B38" s="9" t="s">
        <v>8</v>
      </c>
      <c r="C38" s="9" t="s">
        <v>12</v>
      </c>
      <c r="D38" s="9">
        <v>33</v>
      </c>
      <c r="E38" s="6">
        <v>44190</v>
      </c>
      <c r="F38" s="9">
        <v>96140</v>
      </c>
      <c r="G38" s="9" t="s">
        <v>16</v>
      </c>
      <c r="H38" s="9" t="s">
        <v>205</v>
      </c>
      <c r="I38" s="12">
        <f ca="1">(TODAY()-staff[Date Joined])/365</f>
        <v>2.5753424657534247</v>
      </c>
      <c r="J38" s="8">
        <f ca="1">IF(staff[Tenure]&gt;2,3%,2%)*staff[Salary]</f>
        <v>2884.2</v>
      </c>
      <c r="K38" s="9">
        <f>IF(staff[Rating]= "Exceptional", 5, IF(staff[Rating]= "Above average", 4, IF(staff[Rating] = "average", 3, IF(staff[Rating] = "Very poor",2,IF(staff[Rating]="Poor", 1)))))</f>
        <v>3</v>
      </c>
    </row>
    <row r="39" spans="1:11" x14ac:dyDescent="0.25">
      <c r="A39" s="9" t="s">
        <v>50</v>
      </c>
      <c r="B39" s="9" t="s">
        <v>15</v>
      </c>
      <c r="C39" s="9" t="s">
        <v>9</v>
      </c>
      <c r="D39" s="9">
        <v>31</v>
      </c>
      <c r="E39" s="6">
        <v>44724</v>
      </c>
      <c r="F39" s="9">
        <v>103550</v>
      </c>
      <c r="G39" s="9" t="s">
        <v>16</v>
      </c>
      <c r="H39" s="9" t="s">
        <v>205</v>
      </c>
      <c r="I39" s="12">
        <f ca="1">(TODAY()-staff[Date Joined])/365</f>
        <v>1.1123287671232878</v>
      </c>
      <c r="J39" s="8">
        <f ca="1">IF(staff[Tenure]&gt;2,3%,2%)*staff[Salary]</f>
        <v>2071</v>
      </c>
      <c r="K39" s="9">
        <f>IF(staff[Rating]= "Exceptional", 5, IF(staff[Rating]= "Above average", 4, IF(staff[Rating] = "average", 3, IF(staff[Rating] = "Very poor",2,IF(staff[Rating]="Poor", 1)))))</f>
        <v>3</v>
      </c>
    </row>
    <row r="40" spans="1:11" x14ac:dyDescent="0.25">
      <c r="A40" s="9" t="s">
        <v>14</v>
      </c>
      <c r="B40" s="9" t="s">
        <v>15</v>
      </c>
      <c r="C40" s="9" t="s">
        <v>12</v>
      </c>
      <c r="D40" s="9">
        <v>31</v>
      </c>
      <c r="E40" s="6">
        <v>44511</v>
      </c>
      <c r="F40" s="9">
        <v>48950</v>
      </c>
      <c r="G40" s="9" t="s">
        <v>16</v>
      </c>
      <c r="H40" s="9" t="s">
        <v>205</v>
      </c>
      <c r="I40" s="12">
        <f ca="1">(TODAY()-staff[Date Joined])/365</f>
        <v>1.6958904109589041</v>
      </c>
      <c r="J40" s="8">
        <f ca="1">IF(staff[Tenure]&gt;2,3%,2%)*staff[Salary]</f>
        <v>979</v>
      </c>
      <c r="K40" s="9">
        <f>IF(staff[Rating]= "Exceptional", 5, IF(staff[Rating]= "Above average", 4, IF(staff[Rating] = "average", 3, IF(staff[Rating] = "Very poor",2,IF(staff[Rating]="Poor", 1)))))</f>
        <v>3</v>
      </c>
    </row>
    <row r="41" spans="1:11" x14ac:dyDescent="0.25">
      <c r="A41" s="9" t="s">
        <v>63</v>
      </c>
      <c r="B41" s="9" t="s">
        <v>15</v>
      </c>
      <c r="C41" s="9" t="s">
        <v>21</v>
      </c>
      <c r="D41" s="9">
        <v>24</v>
      </c>
      <c r="E41" s="6">
        <v>44436</v>
      </c>
      <c r="F41" s="9">
        <v>52610</v>
      </c>
      <c r="G41" s="9" t="s">
        <v>24</v>
      </c>
      <c r="H41" s="9" t="s">
        <v>205</v>
      </c>
      <c r="I41" s="12">
        <f ca="1">(TODAY()-staff[Date Joined])/365</f>
        <v>1.9013698630136986</v>
      </c>
      <c r="J41" s="8">
        <f ca="1">IF(staff[Tenure]&gt;2,3%,2%)*staff[Salary]</f>
        <v>1052.2</v>
      </c>
      <c r="K41" s="9">
        <f>IF(staff[Rating]= "Exceptional", 5, IF(staff[Rating]= "Above average", 4, IF(staff[Rating] = "average", 3, IF(staff[Rating] = "Very poor",2,IF(staff[Rating]="Poor", 1)))))</f>
        <v>1</v>
      </c>
    </row>
    <row r="42" spans="1:11" x14ac:dyDescent="0.25">
      <c r="A42" s="9" t="s">
        <v>72</v>
      </c>
      <c r="B42" s="9" t="s">
        <v>8</v>
      </c>
      <c r="C42" s="9" t="s">
        <v>9</v>
      </c>
      <c r="D42" s="9">
        <v>36</v>
      </c>
      <c r="E42" s="6">
        <v>44529</v>
      </c>
      <c r="F42" s="9">
        <v>78390</v>
      </c>
      <c r="G42" s="9" t="s">
        <v>16</v>
      </c>
      <c r="H42" s="9" t="s">
        <v>205</v>
      </c>
      <c r="I42" s="12">
        <f ca="1">(TODAY()-staff[Date Joined])/365</f>
        <v>1.6465753424657534</v>
      </c>
      <c r="J42" s="8">
        <f ca="1">IF(staff[Tenure]&gt;2,3%,2%)*staff[Salary]</f>
        <v>1567.8</v>
      </c>
      <c r="K42" s="9">
        <f>IF(staff[Rating]= "Exceptional", 5, IF(staff[Rating]= "Above average", 4, IF(staff[Rating] = "average", 3, IF(staff[Rating] = "Very poor",2,IF(staff[Rating]="Poor", 1)))))</f>
        <v>3</v>
      </c>
    </row>
    <row r="43" spans="1:11" x14ac:dyDescent="0.25">
      <c r="A43" s="9" t="s">
        <v>88</v>
      </c>
      <c r="B43" s="9" t="s">
        <v>8</v>
      </c>
      <c r="C43" s="9" t="s">
        <v>21</v>
      </c>
      <c r="D43" s="9">
        <v>33</v>
      </c>
      <c r="E43" s="6">
        <v>44809</v>
      </c>
      <c r="F43" s="9">
        <v>86570</v>
      </c>
      <c r="G43" s="9" t="s">
        <v>16</v>
      </c>
      <c r="H43" s="9" t="s">
        <v>205</v>
      </c>
      <c r="I43" s="12">
        <f ca="1">(TODAY()-staff[Date Joined])/365</f>
        <v>0.8794520547945206</v>
      </c>
      <c r="J43" s="8">
        <f ca="1">IF(staff[Tenure]&gt;2,3%,2%)*staff[Salary]</f>
        <v>1731.4</v>
      </c>
      <c r="K43" s="9">
        <f>IF(staff[Rating]= "Exceptional", 5, IF(staff[Rating]= "Above average", 4, IF(staff[Rating] = "average", 3, IF(staff[Rating] = "Very poor",2,IF(staff[Rating]="Poor", 1)))))</f>
        <v>3</v>
      </c>
    </row>
    <row r="44" spans="1:11" x14ac:dyDescent="0.25">
      <c r="A44" s="9" t="s">
        <v>92</v>
      </c>
      <c r="B44" s="9" t="s">
        <v>8</v>
      </c>
      <c r="C44" s="9" t="s">
        <v>12</v>
      </c>
      <c r="D44" s="9">
        <v>27</v>
      </c>
      <c r="E44" s="6">
        <v>44686</v>
      </c>
      <c r="F44" s="9">
        <v>83750</v>
      </c>
      <c r="G44" s="9" t="s">
        <v>16</v>
      </c>
      <c r="H44" s="9" t="s">
        <v>205</v>
      </c>
      <c r="I44" s="12">
        <f ca="1">(TODAY()-staff[Date Joined])/365</f>
        <v>1.2164383561643837</v>
      </c>
      <c r="J44" s="8">
        <f ca="1">IF(staff[Tenure]&gt;2,3%,2%)*staff[Salary]</f>
        <v>1675</v>
      </c>
      <c r="K44" s="9">
        <f>IF(staff[Rating]= "Exceptional", 5, IF(staff[Rating]= "Above average", 4, IF(staff[Rating] = "average", 3, IF(staff[Rating] = "Very poor",2,IF(staff[Rating]="Poor", 1)))))</f>
        <v>3</v>
      </c>
    </row>
    <row r="45" spans="1:11" x14ac:dyDescent="0.25">
      <c r="A45" s="9" t="s">
        <v>102</v>
      </c>
      <c r="B45" s="9" t="s">
        <v>8</v>
      </c>
      <c r="C45" s="9" t="s">
        <v>21</v>
      </c>
      <c r="D45" s="9">
        <v>34</v>
      </c>
      <c r="E45" s="6">
        <v>44445</v>
      </c>
      <c r="F45" s="9">
        <v>92450</v>
      </c>
      <c r="G45" s="9" t="s">
        <v>16</v>
      </c>
      <c r="H45" s="9" t="s">
        <v>205</v>
      </c>
      <c r="I45" s="12">
        <f ca="1">(TODAY()-staff[Date Joined])/365</f>
        <v>1.8767123287671232</v>
      </c>
      <c r="J45" s="8">
        <f ca="1">IF(staff[Tenure]&gt;2,3%,2%)*staff[Salary]</f>
        <v>1849</v>
      </c>
      <c r="K45" s="9">
        <f>IF(staff[Rating]= "Exceptional", 5, IF(staff[Rating]= "Above average", 4, IF(staff[Rating] = "average", 3, IF(staff[Rating] = "Very poor",2,IF(staff[Rating]="Poor", 1)))))</f>
        <v>3</v>
      </c>
    </row>
    <row r="46" spans="1:11" x14ac:dyDescent="0.25">
      <c r="A46" s="9" t="s">
        <v>64</v>
      </c>
      <c r="B46" s="9" t="s">
        <v>15</v>
      </c>
      <c r="C46" s="9" t="s">
        <v>12</v>
      </c>
      <c r="D46" s="9">
        <v>20</v>
      </c>
      <c r="E46" s="6">
        <v>44183</v>
      </c>
      <c r="F46" s="9">
        <v>112650</v>
      </c>
      <c r="G46" s="9" t="s">
        <v>16</v>
      </c>
      <c r="H46" s="9" t="s">
        <v>205</v>
      </c>
      <c r="I46" s="12">
        <f ca="1">(TODAY()-staff[Date Joined])/365</f>
        <v>2.5945205479452054</v>
      </c>
      <c r="J46" s="8">
        <f ca="1">IF(staff[Tenure]&gt;2,3%,2%)*staff[Salary]</f>
        <v>3379.5</v>
      </c>
      <c r="K46" s="9">
        <f>IF(staff[Rating]= "Exceptional", 5, IF(staff[Rating]= "Above average", 4, IF(staff[Rating] = "average", 3, IF(staff[Rating] = "Very poor",2,IF(staff[Rating]="Poor", 1)))))</f>
        <v>3</v>
      </c>
    </row>
    <row r="47" spans="1:11" x14ac:dyDescent="0.25">
      <c r="A47" s="9" t="s">
        <v>104</v>
      </c>
      <c r="B47" s="9" t="s">
        <v>15</v>
      </c>
      <c r="C47" s="9" t="s">
        <v>9</v>
      </c>
      <c r="D47" s="9">
        <v>20</v>
      </c>
      <c r="E47" s="6">
        <v>44744</v>
      </c>
      <c r="F47" s="9">
        <v>79570</v>
      </c>
      <c r="G47" s="9" t="s">
        <v>16</v>
      </c>
      <c r="H47" s="9" t="s">
        <v>205</v>
      </c>
      <c r="I47" s="12">
        <f ca="1">(TODAY()-staff[Date Joined])/365</f>
        <v>1.0575342465753426</v>
      </c>
      <c r="J47" s="8">
        <f ca="1">IF(staff[Tenure]&gt;2,3%,2%)*staff[Salary]</f>
        <v>1591.4</v>
      </c>
      <c r="K47" s="9">
        <f>IF(staff[Rating]= "Exceptional", 5, IF(staff[Rating]= "Above average", 4, IF(staff[Rating] = "average", 3, IF(staff[Rating] = "Very poor",2,IF(staff[Rating]="Poor", 1)))))</f>
        <v>3</v>
      </c>
    </row>
    <row r="48" spans="1:11" x14ac:dyDescent="0.25">
      <c r="A48" s="9" t="s">
        <v>91</v>
      </c>
      <c r="B48" s="9" t="s">
        <v>8</v>
      </c>
      <c r="C48" s="9" t="s">
        <v>19</v>
      </c>
      <c r="D48" s="9">
        <v>20</v>
      </c>
      <c r="E48" s="6">
        <v>44537</v>
      </c>
      <c r="F48" s="9">
        <v>68900</v>
      </c>
      <c r="G48" s="9" t="s">
        <v>24</v>
      </c>
      <c r="H48" s="9" t="s">
        <v>205</v>
      </c>
      <c r="I48" s="12">
        <f ca="1">(TODAY()-staff[Date Joined])/365</f>
        <v>1.6246575342465754</v>
      </c>
      <c r="J48" s="8">
        <f ca="1">IF(staff[Tenure]&gt;2,3%,2%)*staff[Salary]</f>
        <v>1378</v>
      </c>
      <c r="K48" s="9">
        <f>IF(staff[Rating]= "Exceptional", 5, IF(staff[Rating]= "Above average", 4, IF(staff[Rating] = "average", 3, IF(staff[Rating] = "Very poor",2,IF(staff[Rating]="Poor", 1)))))</f>
        <v>1</v>
      </c>
    </row>
    <row r="49" spans="1:11" x14ac:dyDescent="0.25">
      <c r="A49" s="9" t="s">
        <v>39</v>
      </c>
      <c r="B49" s="9" t="s">
        <v>8</v>
      </c>
      <c r="C49" s="9" t="s">
        <v>12</v>
      </c>
      <c r="D49" s="9">
        <v>25</v>
      </c>
      <c r="E49" s="6">
        <v>44694</v>
      </c>
      <c r="F49" s="9">
        <v>80700</v>
      </c>
      <c r="G49" s="9" t="s">
        <v>13</v>
      </c>
      <c r="H49" s="9" t="s">
        <v>205</v>
      </c>
      <c r="I49" s="12">
        <f ca="1">(TODAY()-staff[Date Joined])/365</f>
        <v>1.1945205479452055</v>
      </c>
      <c r="J49" s="8">
        <f ca="1">IF(staff[Tenure]&gt;2,3%,2%)*staff[Salary]</f>
        <v>1614</v>
      </c>
      <c r="K49" s="9">
        <f>IF(staff[Rating]= "Exceptional", 5, IF(staff[Rating]= "Above average", 4, IF(staff[Rating] = "average", 3, IF(staff[Rating] = "Very poor",2,IF(staff[Rating]="Poor", 1)))))</f>
        <v>4</v>
      </c>
    </row>
    <row r="50" spans="1:11" x14ac:dyDescent="0.25">
      <c r="A50" s="9" t="s">
        <v>100</v>
      </c>
      <c r="B50" s="9" t="s">
        <v>15</v>
      </c>
      <c r="C50" s="9" t="s">
        <v>9</v>
      </c>
      <c r="D50" s="9">
        <v>19</v>
      </c>
      <c r="E50" s="6">
        <v>44277</v>
      </c>
      <c r="F50" s="9">
        <v>58960</v>
      </c>
      <c r="G50" s="9" t="s">
        <v>16</v>
      </c>
      <c r="H50" s="9" t="s">
        <v>205</v>
      </c>
      <c r="I50" s="12">
        <f ca="1">(TODAY()-staff[Date Joined])/365</f>
        <v>2.3369863013698629</v>
      </c>
      <c r="J50" s="8">
        <f ca="1">IF(staff[Tenure]&gt;2,3%,2%)*staff[Salary]</f>
        <v>1768.8</v>
      </c>
      <c r="K50" s="9">
        <f>IF(staff[Rating]= "Exceptional", 5, IF(staff[Rating]= "Above average", 4, IF(staff[Rating] = "average", 3, IF(staff[Rating] = "Very poor",2,IF(staff[Rating]="Poor", 1)))))</f>
        <v>3</v>
      </c>
    </row>
    <row r="51" spans="1:11" x14ac:dyDescent="0.25">
      <c r="A51" s="9" t="s">
        <v>106</v>
      </c>
      <c r="B51" s="9" t="s">
        <v>15</v>
      </c>
      <c r="C51" s="9" t="s">
        <v>12</v>
      </c>
      <c r="D51" s="9">
        <v>36</v>
      </c>
      <c r="E51" s="6">
        <v>44019</v>
      </c>
      <c r="F51" s="9">
        <v>118840</v>
      </c>
      <c r="G51" s="9" t="s">
        <v>16</v>
      </c>
      <c r="H51" s="9" t="s">
        <v>205</v>
      </c>
      <c r="I51" s="12">
        <f ca="1">(TODAY()-staff[Date Joined])/365</f>
        <v>3.043835616438356</v>
      </c>
      <c r="J51" s="8">
        <f ca="1">IF(staff[Tenure]&gt;2,3%,2%)*staff[Salary]</f>
        <v>3565.2</v>
      </c>
      <c r="K51" s="9">
        <f>IF(staff[Rating]= "Exceptional", 5, IF(staff[Rating]= "Above average", 4, IF(staff[Rating] = "average", 3, IF(staff[Rating] = "Very poor",2,IF(staff[Rating]="Poor", 1)))))</f>
        <v>3</v>
      </c>
    </row>
    <row r="52" spans="1:11" x14ac:dyDescent="0.25">
      <c r="A52" s="9" t="s">
        <v>29</v>
      </c>
      <c r="B52" s="9" t="s">
        <v>15</v>
      </c>
      <c r="C52" s="9" t="s">
        <v>21</v>
      </c>
      <c r="D52" s="9">
        <v>28</v>
      </c>
      <c r="E52" s="6">
        <v>44041</v>
      </c>
      <c r="F52" s="9">
        <v>48170</v>
      </c>
      <c r="G52" s="9" t="s">
        <v>13</v>
      </c>
      <c r="H52" s="9" t="s">
        <v>205</v>
      </c>
      <c r="I52" s="12">
        <f ca="1">(TODAY()-staff[Date Joined])/365</f>
        <v>2.9835616438356163</v>
      </c>
      <c r="J52" s="8">
        <f ca="1">IF(staff[Tenure]&gt;2,3%,2%)*staff[Salary]</f>
        <v>1445.1</v>
      </c>
      <c r="K52" s="9">
        <f>IF(staff[Rating]= "Exceptional", 5, IF(staff[Rating]= "Above average", 4, IF(staff[Rating] = "average", 3, IF(staff[Rating] = "Very poor",2,IF(staff[Rating]="Poor", 1)))))</f>
        <v>4</v>
      </c>
    </row>
    <row r="53" spans="1:11" x14ac:dyDescent="0.25">
      <c r="A53" s="9" t="s">
        <v>108</v>
      </c>
      <c r="B53" s="9" t="s">
        <v>8</v>
      </c>
      <c r="C53" s="9" t="s">
        <v>56</v>
      </c>
      <c r="D53" s="9">
        <v>32</v>
      </c>
      <c r="E53" s="6">
        <v>44400</v>
      </c>
      <c r="F53" s="9">
        <v>45510</v>
      </c>
      <c r="G53" s="9" t="s">
        <v>16</v>
      </c>
      <c r="H53" s="9" t="s">
        <v>205</v>
      </c>
      <c r="I53" s="12">
        <f ca="1">(TODAY()-staff[Date Joined])/365</f>
        <v>2</v>
      </c>
      <c r="J53" s="8">
        <f ca="1">IF(staff[Tenure]&gt;2,3%,2%)*staff[Salary]</f>
        <v>910.2</v>
      </c>
      <c r="K53" s="9">
        <f>IF(staff[Rating]= "Exceptional", 5, IF(staff[Rating]= "Above average", 4, IF(staff[Rating] = "average", 3, IF(staff[Rating] = "Very poor",2,IF(staff[Rating]="Poor", 1)))))</f>
        <v>3</v>
      </c>
    </row>
    <row r="54" spans="1:11" x14ac:dyDescent="0.25">
      <c r="A54" s="9" t="s">
        <v>83</v>
      </c>
      <c r="B54" s="9" t="s">
        <v>8</v>
      </c>
      <c r="C54" s="9" t="s">
        <v>9</v>
      </c>
      <c r="D54" s="9">
        <v>36</v>
      </c>
      <c r="E54" s="6">
        <v>44085</v>
      </c>
      <c r="F54" s="9">
        <v>114890</v>
      </c>
      <c r="G54" s="9" t="s">
        <v>16</v>
      </c>
      <c r="H54" s="9" t="s">
        <v>205</v>
      </c>
      <c r="I54" s="12">
        <f ca="1">(TODAY()-staff[Date Joined])/365</f>
        <v>2.8630136986301369</v>
      </c>
      <c r="J54" s="8">
        <f ca="1">IF(staff[Tenure]&gt;2,3%,2%)*staff[Salary]</f>
        <v>3446.7</v>
      </c>
      <c r="K54" s="9">
        <f>IF(staff[Rating]= "Exceptional", 5, IF(staff[Rating]= "Above average", 4, IF(staff[Rating] = "average", 3, IF(staff[Rating] = "Very poor",2,IF(staff[Rating]="Poor", 1)))))</f>
        <v>3</v>
      </c>
    </row>
    <row r="55" spans="1:11" x14ac:dyDescent="0.25">
      <c r="A55" s="9" t="s">
        <v>67</v>
      </c>
      <c r="B55" s="9" t="s">
        <v>15</v>
      </c>
      <c r="C55" s="9" t="s">
        <v>12</v>
      </c>
      <c r="D55" s="9">
        <v>30</v>
      </c>
      <c r="E55" s="6">
        <v>44850</v>
      </c>
      <c r="F55" s="9">
        <v>69710</v>
      </c>
      <c r="G55" s="9" t="s">
        <v>16</v>
      </c>
      <c r="H55" s="9" t="s">
        <v>205</v>
      </c>
      <c r="I55" s="12">
        <f ca="1">(TODAY()-staff[Date Joined])/365</f>
        <v>0.76712328767123283</v>
      </c>
      <c r="J55" s="8">
        <f ca="1">IF(staff[Tenure]&gt;2,3%,2%)*staff[Salary]</f>
        <v>1394.2</v>
      </c>
      <c r="K55" s="9">
        <f>IF(staff[Rating]= "Exceptional", 5, IF(staff[Rating]= "Above average", 4, IF(staff[Rating] = "average", 3, IF(staff[Rating] = "Very poor",2,IF(staff[Rating]="Poor", 1)))))</f>
        <v>3</v>
      </c>
    </row>
    <row r="56" spans="1:11" x14ac:dyDescent="0.25">
      <c r="A56" s="9" t="s">
        <v>94</v>
      </c>
      <c r="B56" s="9" t="s">
        <v>15</v>
      </c>
      <c r="C56" s="9" t="s">
        <v>21</v>
      </c>
      <c r="D56" s="9">
        <v>36</v>
      </c>
      <c r="E56" s="6">
        <v>44333</v>
      </c>
      <c r="F56" s="9">
        <v>71380</v>
      </c>
      <c r="G56" s="9" t="s">
        <v>16</v>
      </c>
      <c r="H56" s="9" t="s">
        <v>205</v>
      </c>
      <c r="I56" s="12">
        <f ca="1">(TODAY()-staff[Date Joined])/365</f>
        <v>2.1835616438356165</v>
      </c>
      <c r="J56" s="8">
        <f ca="1">IF(staff[Tenure]&gt;2,3%,2%)*staff[Salary]</f>
        <v>2141.4</v>
      </c>
      <c r="K56" s="9">
        <f>IF(staff[Rating]= "Exceptional", 5, IF(staff[Rating]= "Above average", 4, IF(staff[Rating] = "average", 3, IF(staff[Rating] = "Very poor",2,IF(staff[Rating]="Poor", 1)))))</f>
        <v>3</v>
      </c>
    </row>
    <row r="57" spans="1:11" x14ac:dyDescent="0.25">
      <c r="A57" s="9" t="s">
        <v>33</v>
      </c>
      <c r="B57" s="9" t="s">
        <v>8</v>
      </c>
      <c r="C57" s="9" t="s">
        <v>19</v>
      </c>
      <c r="D57" s="9">
        <v>38</v>
      </c>
      <c r="E57" s="6">
        <v>44377</v>
      </c>
      <c r="F57" s="9">
        <v>109160</v>
      </c>
      <c r="G57" s="9" t="s">
        <v>10</v>
      </c>
      <c r="H57" s="9" t="s">
        <v>205</v>
      </c>
      <c r="I57" s="12">
        <f ca="1">(TODAY()-staff[Date Joined])/365</f>
        <v>2.0630136986301371</v>
      </c>
      <c r="J57" s="8">
        <f ca="1">IF(staff[Tenure]&gt;2,3%,2%)*staff[Salary]</f>
        <v>3274.7999999999997</v>
      </c>
      <c r="K57" s="9">
        <f>IF(staff[Rating]= "Exceptional", 5, IF(staff[Rating]= "Above average", 4, IF(staff[Rating] = "average", 3, IF(staff[Rating] = "Very poor",2,IF(staff[Rating]="Poor", 1)))))</f>
        <v>5</v>
      </c>
    </row>
    <row r="58" spans="1:11" x14ac:dyDescent="0.25">
      <c r="A58" s="9" t="s">
        <v>98</v>
      </c>
      <c r="B58" s="9" t="s">
        <v>15</v>
      </c>
      <c r="C58" s="9" t="s">
        <v>9</v>
      </c>
      <c r="D58" s="9">
        <v>27</v>
      </c>
      <c r="E58" s="6">
        <v>44609</v>
      </c>
      <c r="F58" s="9">
        <v>113280</v>
      </c>
      <c r="G58" s="9" t="s">
        <v>42</v>
      </c>
      <c r="H58" s="9" t="s">
        <v>205</v>
      </c>
      <c r="I58" s="12">
        <f ca="1">(TODAY()-staff[Date Joined])/365</f>
        <v>1.4273972602739726</v>
      </c>
      <c r="J58" s="8">
        <f ca="1">IF(staff[Tenure]&gt;2,3%,2%)*staff[Salary]</f>
        <v>2265.6</v>
      </c>
      <c r="K58" s="9">
        <f>IF(staff[Rating]= "Exceptional", 5, IF(staff[Rating]= "Above average", 4, IF(staff[Rating] = "average", 3, IF(staff[Rating] = "Very poor",2,IF(staff[Rating]="Poor", 1)))))</f>
        <v>2</v>
      </c>
    </row>
    <row r="59" spans="1:11" x14ac:dyDescent="0.25">
      <c r="A59" s="9" t="s">
        <v>25</v>
      </c>
      <c r="B59" s="9" t="s">
        <v>15</v>
      </c>
      <c r="C59" s="9" t="s">
        <v>12</v>
      </c>
      <c r="D59" s="9">
        <v>30</v>
      </c>
      <c r="E59" s="6">
        <v>44273</v>
      </c>
      <c r="F59" s="9">
        <v>69120</v>
      </c>
      <c r="G59" s="9" t="s">
        <v>16</v>
      </c>
      <c r="H59" s="9" t="s">
        <v>205</v>
      </c>
      <c r="I59" s="12">
        <f ca="1">(TODAY()-staff[Date Joined])/365</f>
        <v>2.3479452054794518</v>
      </c>
      <c r="J59" s="8">
        <f ca="1">IF(staff[Tenure]&gt;2,3%,2%)*staff[Salary]</f>
        <v>2073.6</v>
      </c>
      <c r="K59" s="9">
        <f>IF(staff[Rating]= "Exceptional", 5, IF(staff[Rating]= "Above average", 4, IF(staff[Rating] = "average", 3, IF(staff[Rating] = "Very poor",2,IF(staff[Rating]="Poor", 1)))))</f>
        <v>3</v>
      </c>
    </row>
    <row r="60" spans="1:11" x14ac:dyDescent="0.25">
      <c r="A60" s="9" t="s">
        <v>55</v>
      </c>
      <c r="B60" s="9" t="s">
        <v>8</v>
      </c>
      <c r="C60" s="9" t="s">
        <v>56</v>
      </c>
      <c r="D60" s="9">
        <v>37</v>
      </c>
      <c r="E60" s="6">
        <v>44451</v>
      </c>
      <c r="F60" s="9">
        <v>118100</v>
      </c>
      <c r="G60" s="9" t="s">
        <v>16</v>
      </c>
      <c r="H60" s="9" t="s">
        <v>205</v>
      </c>
      <c r="I60" s="12">
        <f ca="1">(TODAY()-staff[Date Joined])/365</f>
        <v>1.8602739726027397</v>
      </c>
      <c r="J60" s="8">
        <f ca="1">IF(staff[Tenure]&gt;2,3%,2%)*staff[Salary]</f>
        <v>2362</v>
      </c>
      <c r="K60" s="9">
        <f>IF(staff[Rating]= "Exceptional", 5, IF(staff[Rating]= "Above average", 4, IF(staff[Rating] = "average", 3, IF(staff[Rating] = "Very poor",2,IF(staff[Rating]="Poor", 1)))))</f>
        <v>3</v>
      </c>
    </row>
    <row r="61" spans="1:11" x14ac:dyDescent="0.25">
      <c r="A61" s="9" t="s">
        <v>62</v>
      </c>
      <c r="B61" s="9" t="s">
        <v>8</v>
      </c>
      <c r="C61" s="9" t="s">
        <v>9</v>
      </c>
      <c r="D61" s="9">
        <v>22</v>
      </c>
      <c r="E61" s="6">
        <v>44450</v>
      </c>
      <c r="F61" s="9">
        <v>76900</v>
      </c>
      <c r="G61" s="9" t="s">
        <v>13</v>
      </c>
      <c r="H61" s="9" t="s">
        <v>205</v>
      </c>
      <c r="I61" s="12">
        <f ca="1">(TODAY()-staff[Date Joined])/365</f>
        <v>1.8630136986301369</v>
      </c>
      <c r="J61" s="8">
        <f ca="1">IF(staff[Tenure]&gt;2,3%,2%)*staff[Salary]</f>
        <v>1538</v>
      </c>
      <c r="K61" s="9">
        <f>IF(staff[Rating]= "Exceptional", 5, IF(staff[Rating]= "Above average", 4, IF(staff[Rating] = "average", 3, IF(staff[Rating] = "Very poor",2,IF(staff[Rating]="Poor", 1)))))</f>
        <v>4</v>
      </c>
    </row>
    <row r="62" spans="1:11" x14ac:dyDescent="0.25">
      <c r="A62" s="9" t="s">
        <v>17</v>
      </c>
      <c r="B62" s="9" t="s">
        <v>8</v>
      </c>
      <c r="C62" s="9" t="s">
        <v>12</v>
      </c>
      <c r="D62" s="9">
        <v>43</v>
      </c>
      <c r="E62" s="6">
        <v>45045</v>
      </c>
      <c r="F62" s="9">
        <v>114870</v>
      </c>
      <c r="G62" s="9" t="s">
        <v>16</v>
      </c>
      <c r="H62" s="9" t="s">
        <v>205</v>
      </c>
      <c r="I62" s="12">
        <f ca="1">(TODAY()-staff[Date Joined])/365</f>
        <v>0.23287671232876711</v>
      </c>
      <c r="J62" s="8">
        <f ca="1">IF(staff[Tenure]&gt;2,3%,2%)*staff[Salary]</f>
        <v>2297.4</v>
      </c>
      <c r="K62" s="9">
        <f>IF(staff[Rating]= "Exceptional", 5, IF(staff[Rating]= "Above average", 4, IF(staff[Rating] = "average", 3, IF(staff[Rating] = "Very poor",2,IF(staff[Rating]="Poor", 1)))))</f>
        <v>3</v>
      </c>
    </row>
    <row r="63" spans="1:11" x14ac:dyDescent="0.25">
      <c r="A63" s="9" t="s">
        <v>52</v>
      </c>
      <c r="B63" s="9" t="s">
        <v>206</v>
      </c>
      <c r="C63" s="9" t="s">
        <v>12</v>
      </c>
      <c r="D63" s="9">
        <v>32</v>
      </c>
      <c r="E63" s="6">
        <v>44774</v>
      </c>
      <c r="F63" s="9">
        <v>91310</v>
      </c>
      <c r="G63" s="9" t="s">
        <v>16</v>
      </c>
      <c r="H63" s="9" t="s">
        <v>205</v>
      </c>
      <c r="I63" s="12">
        <f ca="1">(TODAY()-staff[Date Joined])/365</f>
        <v>0.97534246575342465</v>
      </c>
      <c r="J63" s="8">
        <f ca="1">IF(staff[Tenure]&gt;2,3%,2%)*staff[Salary]</f>
        <v>1826.2</v>
      </c>
      <c r="K63" s="9">
        <f>IF(staff[Rating]= "Exceptional", 5, IF(staff[Rating]= "Above average", 4, IF(staff[Rating] = "average", 3, IF(staff[Rating] = "Very poor",2,IF(staff[Rating]="Poor", 1)))))</f>
        <v>3</v>
      </c>
    </row>
    <row r="64" spans="1:11" x14ac:dyDescent="0.25">
      <c r="A64" s="9" t="s">
        <v>43</v>
      </c>
      <c r="B64" s="9" t="s">
        <v>8</v>
      </c>
      <c r="C64" s="9" t="s">
        <v>9</v>
      </c>
      <c r="D64" s="9">
        <v>28</v>
      </c>
      <c r="E64" s="6">
        <v>44486</v>
      </c>
      <c r="F64" s="9">
        <v>104770</v>
      </c>
      <c r="G64" s="9" t="s">
        <v>16</v>
      </c>
      <c r="H64" s="9" t="s">
        <v>205</v>
      </c>
      <c r="I64" s="12">
        <f ca="1">(TODAY()-staff[Date Joined])/365</f>
        <v>1.7643835616438357</v>
      </c>
      <c r="J64" s="8">
        <f ca="1">IF(staff[Tenure]&gt;2,3%,2%)*staff[Salary]</f>
        <v>2095.4</v>
      </c>
      <c r="K64" s="9">
        <f>IF(staff[Rating]= "Exceptional", 5, IF(staff[Rating]= "Above average", 4, IF(staff[Rating] = "average", 3, IF(staff[Rating] = "Very poor",2,IF(staff[Rating]="Poor", 1)))))</f>
        <v>3</v>
      </c>
    </row>
    <row r="65" spans="1:11" x14ac:dyDescent="0.25">
      <c r="A65" s="9" t="s">
        <v>89</v>
      </c>
      <c r="B65" s="9" t="s">
        <v>15</v>
      </c>
      <c r="C65" s="9" t="s">
        <v>19</v>
      </c>
      <c r="D65" s="9">
        <v>27</v>
      </c>
      <c r="E65" s="6">
        <v>44134</v>
      </c>
      <c r="F65" s="9">
        <v>54970</v>
      </c>
      <c r="G65" s="9" t="s">
        <v>16</v>
      </c>
      <c r="H65" s="9" t="s">
        <v>205</v>
      </c>
      <c r="I65" s="12">
        <f ca="1">(TODAY()-staff[Date Joined])/365</f>
        <v>2.7287671232876711</v>
      </c>
      <c r="J65" s="8">
        <f ca="1">IF(staff[Tenure]&gt;2,3%,2%)*staff[Salary]</f>
        <v>1649.1</v>
      </c>
      <c r="K65" s="9">
        <f>IF(staff[Rating]= "Exceptional", 5, IF(staff[Rating]= "Above average", 4, IF(staff[Rating] = "average", 3, IF(staff[Rating] = "Very poor",2,IF(staff[Rating]="Poor", 1)))))</f>
        <v>3</v>
      </c>
    </row>
    <row r="66" spans="1:11" x14ac:dyDescent="0.25">
      <c r="A66" s="9" t="s">
        <v>11</v>
      </c>
      <c r="B66" s="9" t="s">
        <v>206</v>
      </c>
      <c r="C66" s="9" t="s">
        <v>12</v>
      </c>
      <c r="D66" s="9">
        <v>26</v>
      </c>
      <c r="E66" s="6">
        <v>44271</v>
      </c>
      <c r="F66" s="9">
        <v>90700</v>
      </c>
      <c r="G66" s="9" t="s">
        <v>13</v>
      </c>
      <c r="H66" s="9" t="s">
        <v>205</v>
      </c>
      <c r="I66" s="12">
        <f ca="1">(TODAY()-staff[Date Joined])/365</f>
        <v>2.3534246575342466</v>
      </c>
      <c r="J66" s="8">
        <f ca="1">IF(staff[Tenure]&gt;2,3%,2%)*staff[Salary]</f>
        <v>2721</v>
      </c>
      <c r="K66" s="9">
        <f>IF(staff[Rating]= "Exceptional", 5, IF(staff[Rating]= "Above average", 4, IF(staff[Rating] = "average", 3, IF(staff[Rating] = "Very poor",2,IF(staff[Rating]="Poor", 1)))))</f>
        <v>4</v>
      </c>
    </row>
    <row r="67" spans="1:11" x14ac:dyDescent="0.25">
      <c r="A67" s="9" t="s">
        <v>109</v>
      </c>
      <c r="B67" s="9" t="s">
        <v>8</v>
      </c>
      <c r="C67" s="9" t="s">
        <v>19</v>
      </c>
      <c r="D67" s="9">
        <v>38</v>
      </c>
      <c r="E67" s="6">
        <v>44329</v>
      </c>
      <c r="F67" s="9">
        <v>56870</v>
      </c>
      <c r="G67" s="9" t="s">
        <v>13</v>
      </c>
      <c r="H67" s="9" t="s">
        <v>205</v>
      </c>
      <c r="I67" s="12">
        <f ca="1">(TODAY()-staff[Date Joined])/365</f>
        <v>2.1945205479452055</v>
      </c>
      <c r="J67" s="8">
        <f ca="1">IF(staff[Tenure]&gt;2,3%,2%)*staff[Salary]</f>
        <v>1706.1</v>
      </c>
      <c r="K67" s="9">
        <f>IF(staff[Rating]= "Exceptional", 5, IF(staff[Rating]= "Above average", 4, IF(staff[Rating] = "average", 3, IF(staff[Rating] = "Very poor",2,IF(staff[Rating]="Poor", 1)))))</f>
        <v>4</v>
      </c>
    </row>
    <row r="68" spans="1:11" x14ac:dyDescent="0.25">
      <c r="A68" s="9" t="s">
        <v>77</v>
      </c>
      <c r="B68" s="9" t="s">
        <v>8</v>
      </c>
      <c r="C68" s="9" t="s">
        <v>19</v>
      </c>
      <c r="D68" s="9">
        <v>25</v>
      </c>
      <c r="E68" s="6">
        <v>44205</v>
      </c>
      <c r="F68" s="9">
        <v>92700</v>
      </c>
      <c r="G68" s="9" t="s">
        <v>16</v>
      </c>
      <c r="H68" s="9" t="s">
        <v>205</v>
      </c>
      <c r="I68" s="12">
        <f ca="1">(TODAY()-staff[Date Joined])/365</f>
        <v>2.5342465753424657</v>
      </c>
      <c r="J68" s="8">
        <f ca="1">IF(staff[Tenure]&gt;2,3%,2%)*staff[Salary]</f>
        <v>2781</v>
      </c>
      <c r="K68" s="9">
        <f>IF(staff[Rating]= "Exceptional", 5, IF(staff[Rating]= "Above average", 4, IF(staff[Rating] = "average", 3, IF(staff[Rating] = "Very poor",2,IF(staff[Rating]="Poor", 1)))))</f>
        <v>3</v>
      </c>
    </row>
    <row r="69" spans="1:11" x14ac:dyDescent="0.25">
      <c r="A69" s="9" t="s">
        <v>32</v>
      </c>
      <c r="B69" s="9" t="s">
        <v>8</v>
      </c>
      <c r="C69" s="9" t="s">
        <v>21</v>
      </c>
      <c r="D69" s="9">
        <v>21</v>
      </c>
      <c r="E69" s="6">
        <v>44317</v>
      </c>
      <c r="F69" s="9">
        <v>65920</v>
      </c>
      <c r="G69" s="9" t="s">
        <v>16</v>
      </c>
      <c r="H69" s="9" t="s">
        <v>205</v>
      </c>
      <c r="I69" s="12">
        <f ca="1">(TODAY()-staff[Date Joined])/365</f>
        <v>2.2273972602739724</v>
      </c>
      <c r="J69" s="8">
        <f ca="1">IF(staff[Tenure]&gt;2,3%,2%)*staff[Salary]</f>
        <v>1977.6</v>
      </c>
      <c r="K69" s="9">
        <f>IF(staff[Rating]= "Exceptional", 5, IF(staff[Rating]= "Above average", 4, IF(staff[Rating] = "average", 3, IF(staff[Rating] = "Very poor",2,IF(staff[Rating]="Poor", 1)))))</f>
        <v>3</v>
      </c>
    </row>
    <row r="70" spans="1:11" x14ac:dyDescent="0.25">
      <c r="A70" s="9" t="s">
        <v>59</v>
      </c>
      <c r="B70" s="9" t="s">
        <v>15</v>
      </c>
      <c r="C70" s="9" t="s">
        <v>9</v>
      </c>
      <c r="D70" s="9">
        <v>26</v>
      </c>
      <c r="E70" s="6">
        <v>44225</v>
      </c>
      <c r="F70" s="9">
        <v>47360</v>
      </c>
      <c r="G70" s="9" t="s">
        <v>16</v>
      </c>
      <c r="H70" s="9" t="s">
        <v>205</v>
      </c>
      <c r="I70" s="12">
        <f ca="1">(TODAY()-staff[Date Joined])/365</f>
        <v>2.4794520547945207</v>
      </c>
      <c r="J70" s="8">
        <f ca="1">IF(staff[Tenure]&gt;2,3%,2%)*staff[Salary]</f>
        <v>1420.8</v>
      </c>
      <c r="K70" s="9">
        <f>IF(staff[Rating]= "Exceptional", 5, IF(staff[Rating]= "Above average", 4, IF(staff[Rating] = "average", 3, IF(staff[Rating] = "Very poor",2,IF(staff[Rating]="Poor", 1)))))</f>
        <v>3</v>
      </c>
    </row>
    <row r="71" spans="1:11" x14ac:dyDescent="0.25">
      <c r="A71" s="9" t="s">
        <v>37</v>
      </c>
      <c r="B71" s="9" t="s">
        <v>15</v>
      </c>
      <c r="C71" s="9" t="s">
        <v>9</v>
      </c>
      <c r="D71" s="9">
        <v>30</v>
      </c>
      <c r="E71" s="6">
        <v>44666</v>
      </c>
      <c r="F71" s="9">
        <v>60570</v>
      </c>
      <c r="G71" s="9" t="s">
        <v>16</v>
      </c>
      <c r="H71" s="9" t="s">
        <v>205</v>
      </c>
      <c r="I71" s="12">
        <f ca="1">(TODAY()-staff[Date Joined])/365</f>
        <v>1.2712328767123289</v>
      </c>
      <c r="J71" s="8">
        <f ca="1">IF(staff[Tenure]&gt;2,3%,2%)*staff[Salary]</f>
        <v>1211.4000000000001</v>
      </c>
      <c r="K71" s="9">
        <f>IF(staff[Rating]= "Exceptional", 5, IF(staff[Rating]= "Above average", 4, IF(staff[Rating] = "average", 3, IF(staff[Rating] = "Very poor",2,IF(staff[Rating]="Poor", 1)))))</f>
        <v>3</v>
      </c>
    </row>
    <row r="72" spans="1:11" x14ac:dyDescent="0.25">
      <c r="A72" s="9" t="s">
        <v>96</v>
      </c>
      <c r="B72" s="9" t="s">
        <v>8</v>
      </c>
      <c r="C72" s="9" t="s">
        <v>9</v>
      </c>
      <c r="D72" s="9">
        <v>28</v>
      </c>
      <c r="E72" s="6">
        <v>44649</v>
      </c>
      <c r="F72" s="9">
        <v>104120</v>
      </c>
      <c r="G72" s="9" t="s">
        <v>16</v>
      </c>
      <c r="H72" s="9" t="s">
        <v>205</v>
      </c>
      <c r="I72" s="12">
        <f ca="1">(TODAY()-staff[Date Joined])/365</f>
        <v>1.3178082191780822</v>
      </c>
      <c r="J72" s="8">
        <f ca="1">IF(staff[Tenure]&gt;2,3%,2%)*staff[Salary]</f>
        <v>2082.4</v>
      </c>
      <c r="K72" s="9">
        <f>IF(staff[Rating]= "Exceptional", 5, IF(staff[Rating]= "Above average", 4, IF(staff[Rating] = "average", 3, IF(staff[Rating] = "Very poor",2,IF(staff[Rating]="Poor", 1)))))</f>
        <v>3</v>
      </c>
    </row>
    <row r="73" spans="1:11" x14ac:dyDescent="0.25">
      <c r="A73" s="9" t="s">
        <v>23</v>
      </c>
      <c r="B73" s="9" t="s">
        <v>15</v>
      </c>
      <c r="C73" s="9" t="s">
        <v>12</v>
      </c>
      <c r="D73" s="9">
        <v>37</v>
      </c>
      <c r="E73" s="6">
        <v>44338</v>
      </c>
      <c r="F73" s="9">
        <v>88050</v>
      </c>
      <c r="G73" s="9" t="s">
        <v>24</v>
      </c>
      <c r="H73" s="9" t="s">
        <v>205</v>
      </c>
      <c r="I73" s="12">
        <f ca="1">(TODAY()-staff[Date Joined])/365</f>
        <v>2.1698630136986301</v>
      </c>
      <c r="J73" s="8">
        <f ca="1">IF(staff[Tenure]&gt;2,3%,2%)*staff[Salary]</f>
        <v>2641.5</v>
      </c>
      <c r="K73" s="9">
        <f>IF(staff[Rating]= "Exceptional", 5, IF(staff[Rating]= "Above average", 4, IF(staff[Rating] = "average", 3, IF(staff[Rating] = "Very poor",2,IF(staff[Rating]="Poor", 1)))))</f>
        <v>1</v>
      </c>
    </row>
    <row r="74" spans="1:11" x14ac:dyDescent="0.25">
      <c r="A74" s="9" t="s">
        <v>103</v>
      </c>
      <c r="B74" s="9" t="s">
        <v>15</v>
      </c>
      <c r="C74" s="9" t="s">
        <v>12</v>
      </c>
      <c r="D74" s="9">
        <v>24</v>
      </c>
      <c r="E74" s="6">
        <v>44686</v>
      </c>
      <c r="F74" s="9">
        <v>100420</v>
      </c>
      <c r="G74" s="9" t="s">
        <v>16</v>
      </c>
      <c r="H74" s="9" t="s">
        <v>205</v>
      </c>
      <c r="I74" s="12">
        <f ca="1">(TODAY()-staff[Date Joined])/365</f>
        <v>1.2164383561643837</v>
      </c>
      <c r="J74" s="8">
        <f ca="1">IF(staff[Tenure]&gt;2,3%,2%)*staff[Salary]</f>
        <v>2008.4</v>
      </c>
      <c r="K74" s="9">
        <f>IF(staff[Rating]= "Exceptional", 5, IF(staff[Rating]= "Above average", 4, IF(staff[Rating] = "average", 3, IF(staff[Rating] = "Very poor",2,IF(staff[Rating]="Poor", 1)))))</f>
        <v>3</v>
      </c>
    </row>
    <row r="75" spans="1:11" x14ac:dyDescent="0.25">
      <c r="A75" s="9" t="s">
        <v>54</v>
      </c>
      <c r="B75" s="9" t="s">
        <v>8</v>
      </c>
      <c r="C75" s="9" t="s">
        <v>9</v>
      </c>
      <c r="D75" s="9">
        <v>30</v>
      </c>
      <c r="E75" s="6">
        <v>44850</v>
      </c>
      <c r="F75" s="9">
        <v>114180</v>
      </c>
      <c r="G75" s="9" t="s">
        <v>16</v>
      </c>
      <c r="H75" s="9" t="s">
        <v>205</v>
      </c>
      <c r="I75" s="12">
        <f ca="1">(TODAY()-staff[Date Joined])/365</f>
        <v>0.76712328767123283</v>
      </c>
      <c r="J75" s="8">
        <f ca="1">IF(staff[Tenure]&gt;2,3%,2%)*staff[Salary]</f>
        <v>2283.6</v>
      </c>
      <c r="K75" s="9">
        <f>IF(staff[Rating]= "Exceptional", 5, IF(staff[Rating]= "Above average", 4, IF(staff[Rating] = "average", 3, IF(staff[Rating] = "Very poor",2,IF(staff[Rating]="Poor", 1)))))</f>
        <v>3</v>
      </c>
    </row>
    <row r="76" spans="1:11" x14ac:dyDescent="0.25">
      <c r="A76" s="9" t="s">
        <v>86</v>
      </c>
      <c r="B76" s="9" t="s">
        <v>8</v>
      </c>
      <c r="C76" s="9" t="s">
        <v>12</v>
      </c>
      <c r="D76" s="9">
        <v>21</v>
      </c>
      <c r="E76" s="6">
        <v>44678</v>
      </c>
      <c r="F76" s="9">
        <v>33920</v>
      </c>
      <c r="G76" s="9" t="s">
        <v>16</v>
      </c>
      <c r="H76" s="9" t="s">
        <v>205</v>
      </c>
      <c r="I76" s="12">
        <f ca="1">(TODAY()-staff[Date Joined])/365</f>
        <v>1.2383561643835617</v>
      </c>
      <c r="J76" s="8">
        <f ca="1">IF(staff[Tenure]&gt;2,3%,2%)*staff[Salary]</f>
        <v>678.4</v>
      </c>
      <c r="K76" s="9">
        <f>IF(staff[Rating]= "Exceptional", 5, IF(staff[Rating]= "Above average", 4, IF(staff[Rating] = "average", 3, IF(staff[Rating] = "Very poor",2,IF(staff[Rating]="Poor", 1)))))</f>
        <v>3</v>
      </c>
    </row>
    <row r="77" spans="1:11" x14ac:dyDescent="0.25">
      <c r="A77" s="9" t="s">
        <v>69</v>
      </c>
      <c r="B77" s="9" t="s">
        <v>15</v>
      </c>
      <c r="C77" s="9" t="s">
        <v>9</v>
      </c>
      <c r="D77" s="9">
        <v>23</v>
      </c>
      <c r="E77" s="6">
        <v>44440</v>
      </c>
      <c r="F77" s="9">
        <v>106460</v>
      </c>
      <c r="G77" s="9" t="s">
        <v>16</v>
      </c>
      <c r="H77" s="9" t="s">
        <v>205</v>
      </c>
      <c r="I77" s="12">
        <f ca="1">(TODAY()-staff[Date Joined])/365</f>
        <v>1.8904109589041096</v>
      </c>
      <c r="J77" s="8">
        <f ca="1">IF(staff[Tenure]&gt;2,3%,2%)*staff[Salary]</f>
        <v>2129.1999999999998</v>
      </c>
      <c r="K77" s="9">
        <f>IF(staff[Rating]= "Exceptional", 5, IF(staff[Rating]= "Above average", 4, IF(staff[Rating] = "average", 3, IF(staff[Rating] = "Very poor",2,IF(staff[Rating]="Poor", 1)))))</f>
        <v>3</v>
      </c>
    </row>
    <row r="78" spans="1:11" x14ac:dyDescent="0.25">
      <c r="A78" s="9" t="s">
        <v>57</v>
      </c>
      <c r="B78" s="9" t="s">
        <v>15</v>
      </c>
      <c r="C78" s="9" t="s">
        <v>9</v>
      </c>
      <c r="D78" s="9">
        <v>35</v>
      </c>
      <c r="E78" s="6">
        <v>44727</v>
      </c>
      <c r="F78" s="9">
        <v>40400</v>
      </c>
      <c r="G78" s="9" t="s">
        <v>16</v>
      </c>
      <c r="H78" s="9" t="s">
        <v>205</v>
      </c>
      <c r="I78" s="12">
        <f ca="1">(TODAY()-staff[Date Joined])/365</f>
        <v>1.1041095890410959</v>
      </c>
      <c r="J78" s="8">
        <f ca="1">IF(staff[Tenure]&gt;2,3%,2%)*staff[Salary]</f>
        <v>808</v>
      </c>
      <c r="K78" s="9">
        <f>IF(staff[Rating]= "Exceptional", 5, IF(staff[Rating]= "Above average", 4, IF(staff[Rating] = "average", 3, IF(staff[Rating] = "Very poor",2,IF(staff[Rating]="Poor", 1)))))</f>
        <v>3</v>
      </c>
    </row>
    <row r="79" spans="1:11" x14ac:dyDescent="0.25">
      <c r="A79" s="9" t="s">
        <v>68</v>
      </c>
      <c r="B79" s="9" t="s">
        <v>15</v>
      </c>
      <c r="C79" s="9" t="s">
        <v>21</v>
      </c>
      <c r="D79" s="9">
        <v>27</v>
      </c>
      <c r="E79" s="6">
        <v>44236</v>
      </c>
      <c r="F79" s="9">
        <v>91650</v>
      </c>
      <c r="G79" s="9" t="s">
        <v>13</v>
      </c>
      <c r="H79" s="9" t="s">
        <v>205</v>
      </c>
      <c r="I79" s="12">
        <f ca="1">(TODAY()-staff[Date Joined])/365</f>
        <v>2.4493150684931506</v>
      </c>
      <c r="J79" s="8">
        <f ca="1">IF(staff[Tenure]&gt;2,3%,2%)*staff[Salary]</f>
        <v>2749.5</v>
      </c>
      <c r="K79" s="9">
        <f>IF(staff[Rating]= "Exceptional", 5, IF(staff[Rating]= "Above average", 4, IF(staff[Rating] = "average", 3, IF(staff[Rating] = "Very poor",2,IF(staff[Rating]="Poor", 1)))))</f>
        <v>4</v>
      </c>
    </row>
    <row r="80" spans="1:11" x14ac:dyDescent="0.25">
      <c r="A80" s="9" t="s">
        <v>99</v>
      </c>
      <c r="B80" s="9" t="s">
        <v>15</v>
      </c>
      <c r="C80" s="9" t="s">
        <v>19</v>
      </c>
      <c r="D80" s="9">
        <v>43</v>
      </c>
      <c r="E80" s="6">
        <v>44620</v>
      </c>
      <c r="F80" s="9">
        <v>36040</v>
      </c>
      <c r="G80" s="9" t="s">
        <v>16</v>
      </c>
      <c r="H80" s="9" t="s">
        <v>205</v>
      </c>
      <c r="I80" s="12">
        <f ca="1">(TODAY()-staff[Date Joined])/365</f>
        <v>1.3972602739726028</v>
      </c>
      <c r="J80" s="8">
        <f ca="1">IF(staff[Tenure]&gt;2,3%,2%)*staff[Salary]</f>
        <v>720.80000000000007</v>
      </c>
      <c r="K80" s="9">
        <f>IF(staff[Rating]= "Exceptional", 5, IF(staff[Rating]= "Above average", 4, IF(staff[Rating] = "average", 3, IF(staff[Rating] = "Very poor",2,IF(staff[Rating]="Poor", 1)))))</f>
        <v>3</v>
      </c>
    </row>
    <row r="81" spans="1:11" x14ac:dyDescent="0.25">
      <c r="A81" s="9" t="s">
        <v>101</v>
      </c>
      <c r="B81" s="9" t="s">
        <v>8</v>
      </c>
      <c r="C81" s="9" t="s">
        <v>12</v>
      </c>
      <c r="D81" s="9">
        <v>40</v>
      </c>
      <c r="E81" s="6">
        <v>44381</v>
      </c>
      <c r="F81" s="9">
        <v>104410</v>
      </c>
      <c r="G81" s="9" t="s">
        <v>16</v>
      </c>
      <c r="H81" s="9" t="s">
        <v>205</v>
      </c>
      <c r="I81" s="12">
        <f ca="1">(TODAY()-staff[Date Joined])/365</f>
        <v>2.0520547945205481</v>
      </c>
      <c r="J81" s="8">
        <f ca="1">IF(staff[Tenure]&gt;2,3%,2%)*staff[Salary]</f>
        <v>3132.2999999999997</v>
      </c>
      <c r="K81" s="9">
        <f>IF(staff[Rating]= "Exceptional", 5, IF(staff[Rating]= "Above average", 4, IF(staff[Rating] = "average", 3, IF(staff[Rating] = "Very poor",2,IF(staff[Rating]="Poor", 1)))))</f>
        <v>3</v>
      </c>
    </row>
    <row r="82" spans="1:11" x14ac:dyDescent="0.25">
      <c r="A82" s="9" t="s">
        <v>85</v>
      </c>
      <c r="B82" s="9" t="s">
        <v>15</v>
      </c>
      <c r="C82" s="9" t="s">
        <v>21</v>
      </c>
      <c r="D82" s="9">
        <v>30</v>
      </c>
      <c r="E82" s="6">
        <v>44606</v>
      </c>
      <c r="F82" s="9">
        <v>96800</v>
      </c>
      <c r="G82" s="9" t="s">
        <v>16</v>
      </c>
      <c r="H82" s="9" t="s">
        <v>205</v>
      </c>
      <c r="I82" s="12">
        <f ca="1">(TODAY()-staff[Date Joined])/365</f>
        <v>1.4356164383561645</v>
      </c>
      <c r="J82" s="8">
        <f ca="1">IF(staff[Tenure]&gt;2,3%,2%)*staff[Salary]</f>
        <v>1936</v>
      </c>
      <c r="K82" s="9">
        <f>IF(staff[Rating]= "Exceptional", 5, IF(staff[Rating]= "Above average", 4, IF(staff[Rating] = "average", 3, IF(staff[Rating] = "Very poor",2,IF(staff[Rating]="Poor", 1)))))</f>
        <v>3</v>
      </c>
    </row>
    <row r="83" spans="1:11" x14ac:dyDescent="0.25">
      <c r="A83" s="9" t="s">
        <v>28</v>
      </c>
      <c r="B83" s="9" t="s">
        <v>8</v>
      </c>
      <c r="C83" s="9" t="s">
        <v>21</v>
      </c>
      <c r="D83" s="9">
        <v>34</v>
      </c>
      <c r="E83" s="6">
        <v>44459</v>
      </c>
      <c r="F83" s="9">
        <v>85000</v>
      </c>
      <c r="G83" s="9" t="s">
        <v>16</v>
      </c>
      <c r="H83" s="9" t="s">
        <v>205</v>
      </c>
      <c r="I83" s="12">
        <f ca="1">(TODAY()-staff[Date Joined])/365</f>
        <v>1.8383561643835618</v>
      </c>
      <c r="J83" s="8">
        <f ca="1">IF(staff[Tenure]&gt;2,3%,2%)*staff[Salary]</f>
        <v>1700</v>
      </c>
      <c r="K83" s="9">
        <f>IF(staff[Rating]= "Exceptional", 5, IF(staff[Rating]= "Above average", 4, IF(staff[Rating] = "average", 3, IF(staff[Rating] = "Very poor",2,IF(staff[Rating]="Poor", 1)))))</f>
        <v>3</v>
      </c>
    </row>
    <row r="84" spans="1:11" x14ac:dyDescent="0.25">
      <c r="A84" s="9" t="s">
        <v>80</v>
      </c>
      <c r="B84" s="9" t="s">
        <v>15</v>
      </c>
      <c r="C84" s="9" t="s">
        <v>19</v>
      </c>
      <c r="D84" s="9">
        <v>28</v>
      </c>
      <c r="E84" s="6">
        <v>44820</v>
      </c>
      <c r="F84" s="9">
        <v>43510</v>
      </c>
      <c r="G84" s="9" t="s">
        <v>42</v>
      </c>
      <c r="H84" s="9" t="s">
        <v>205</v>
      </c>
      <c r="I84" s="12">
        <f ca="1">(TODAY()-staff[Date Joined])/365</f>
        <v>0.84931506849315064</v>
      </c>
      <c r="J84" s="8">
        <f ca="1">IF(staff[Tenure]&gt;2,3%,2%)*staff[Salary]</f>
        <v>870.2</v>
      </c>
      <c r="K84" s="9">
        <f>IF(staff[Rating]= "Exceptional", 5, IF(staff[Rating]= "Above average", 4, IF(staff[Rating] = "average", 3, IF(staff[Rating] = "Very poor",2,IF(staff[Rating]="Poor", 1)))))</f>
        <v>2</v>
      </c>
    </row>
    <row r="85" spans="1:11" x14ac:dyDescent="0.25">
      <c r="A85" s="9" t="s">
        <v>79</v>
      </c>
      <c r="B85" s="9" t="s">
        <v>15</v>
      </c>
      <c r="C85" s="9" t="s">
        <v>21</v>
      </c>
      <c r="D85" s="9">
        <v>33</v>
      </c>
      <c r="E85" s="6">
        <v>44243</v>
      </c>
      <c r="F85" s="9">
        <v>59430</v>
      </c>
      <c r="G85" s="9" t="s">
        <v>16</v>
      </c>
      <c r="H85" s="9" t="s">
        <v>205</v>
      </c>
      <c r="I85" s="12">
        <f ca="1">(TODAY()-staff[Date Joined])/365</f>
        <v>2.43013698630137</v>
      </c>
      <c r="J85" s="8">
        <f ca="1">IF(staff[Tenure]&gt;2,3%,2%)*staff[Salary]</f>
        <v>1782.8999999999999</v>
      </c>
      <c r="K85" s="9">
        <f>IF(staff[Rating]= "Exceptional", 5, IF(staff[Rating]= "Above average", 4, IF(staff[Rating] = "average", 3, IF(staff[Rating] = "Very poor",2,IF(staff[Rating]="Poor", 1)))))</f>
        <v>3</v>
      </c>
    </row>
    <row r="86" spans="1:11" x14ac:dyDescent="0.25">
      <c r="A86" s="9" t="s">
        <v>93</v>
      </c>
      <c r="B86" s="9" t="s">
        <v>8</v>
      </c>
      <c r="C86" s="9" t="s">
        <v>21</v>
      </c>
      <c r="D86" s="9">
        <v>33</v>
      </c>
      <c r="E86" s="6">
        <v>44067</v>
      </c>
      <c r="F86" s="9">
        <v>65360</v>
      </c>
      <c r="G86" s="9" t="s">
        <v>16</v>
      </c>
      <c r="H86" s="9" t="s">
        <v>205</v>
      </c>
      <c r="I86" s="12">
        <f ca="1">(TODAY()-staff[Date Joined])/365</f>
        <v>2.9123287671232876</v>
      </c>
      <c r="J86" s="8">
        <f ca="1">IF(staff[Tenure]&gt;2,3%,2%)*staff[Salary]</f>
        <v>1960.8</v>
      </c>
      <c r="K86" s="9">
        <f>IF(staff[Rating]= "Exceptional", 5, IF(staff[Rating]= "Above average", 4, IF(staff[Rating] = "average", 3, IF(staff[Rating] = "Very poor",2,IF(staff[Rating]="Poor", 1)))))</f>
        <v>3</v>
      </c>
    </row>
    <row r="87" spans="1:11" x14ac:dyDescent="0.25">
      <c r="A87" s="9" t="s">
        <v>66</v>
      </c>
      <c r="B87" s="9" t="s">
        <v>8</v>
      </c>
      <c r="C87" s="9" t="s">
        <v>9</v>
      </c>
      <c r="D87" s="9">
        <v>32</v>
      </c>
      <c r="E87" s="6">
        <v>44611</v>
      </c>
      <c r="F87" s="9">
        <v>41570</v>
      </c>
      <c r="G87" s="9" t="s">
        <v>16</v>
      </c>
      <c r="H87" s="9" t="s">
        <v>205</v>
      </c>
      <c r="I87" s="12">
        <f ca="1">(TODAY()-staff[Date Joined])/365</f>
        <v>1.4219178082191781</v>
      </c>
      <c r="J87" s="8">
        <f ca="1">IF(staff[Tenure]&gt;2,3%,2%)*staff[Salary]</f>
        <v>831.4</v>
      </c>
      <c r="K87" s="9">
        <f>IF(staff[Rating]= "Exceptional", 5, IF(staff[Rating]= "Above average", 4, IF(staff[Rating] = "average", 3, IF(staff[Rating] = "Very poor",2,IF(staff[Rating]="Poor", 1)))))</f>
        <v>3</v>
      </c>
    </row>
    <row r="88" spans="1:11" x14ac:dyDescent="0.25">
      <c r="A88" s="9" t="s">
        <v>95</v>
      </c>
      <c r="B88" s="9" t="s">
        <v>8</v>
      </c>
      <c r="C88" s="9" t="s">
        <v>12</v>
      </c>
      <c r="D88" s="9">
        <v>33</v>
      </c>
      <c r="E88" s="6">
        <v>44312</v>
      </c>
      <c r="F88" s="9">
        <v>75280</v>
      </c>
      <c r="G88" s="9" t="s">
        <v>16</v>
      </c>
      <c r="H88" s="9" t="s">
        <v>205</v>
      </c>
      <c r="I88" s="12">
        <f ca="1">(TODAY()-staff[Date Joined])/365</f>
        <v>2.2410958904109588</v>
      </c>
      <c r="J88" s="8">
        <f ca="1">IF(staff[Tenure]&gt;2,3%,2%)*staff[Salary]</f>
        <v>2258.4</v>
      </c>
      <c r="K88" s="9">
        <f>IF(staff[Rating]= "Exceptional", 5, IF(staff[Rating]= "Above average", 4, IF(staff[Rating] = "average", 3, IF(staff[Rating] = "Very poor",2,IF(staff[Rating]="Poor", 1)))))</f>
        <v>3</v>
      </c>
    </row>
    <row r="89" spans="1:11" x14ac:dyDescent="0.25">
      <c r="A89" s="9" t="s">
        <v>18</v>
      </c>
      <c r="B89" s="9" t="s">
        <v>15</v>
      </c>
      <c r="C89" s="9" t="s">
        <v>19</v>
      </c>
      <c r="D89" s="9">
        <v>33</v>
      </c>
      <c r="E89" s="6">
        <v>44385</v>
      </c>
      <c r="F89" s="9">
        <v>74550</v>
      </c>
      <c r="G89" s="9" t="s">
        <v>16</v>
      </c>
      <c r="H89" s="9" t="s">
        <v>205</v>
      </c>
      <c r="I89" s="12">
        <f ca="1">(TODAY()-staff[Date Joined])/365</f>
        <v>2.0410958904109591</v>
      </c>
      <c r="J89" s="8">
        <f ca="1">IF(staff[Tenure]&gt;2,3%,2%)*staff[Salary]</f>
        <v>2236.5</v>
      </c>
      <c r="K89" s="9">
        <f>IF(staff[Rating]= "Exceptional", 5, IF(staff[Rating]= "Above average", 4, IF(staff[Rating] = "average", 3, IF(staff[Rating] = "Very poor",2,IF(staff[Rating]="Poor", 1)))))</f>
        <v>3</v>
      </c>
    </row>
    <row r="90" spans="1:11" x14ac:dyDescent="0.25">
      <c r="A90" s="9" t="s">
        <v>45</v>
      </c>
      <c r="B90" s="9" t="s">
        <v>15</v>
      </c>
      <c r="C90" s="9" t="s">
        <v>9</v>
      </c>
      <c r="D90" s="9">
        <v>30</v>
      </c>
      <c r="E90" s="6">
        <v>44701</v>
      </c>
      <c r="F90" s="9">
        <v>67950</v>
      </c>
      <c r="G90" s="9" t="s">
        <v>16</v>
      </c>
      <c r="H90" s="9" t="s">
        <v>205</v>
      </c>
      <c r="I90" s="12">
        <f ca="1">(TODAY()-staff[Date Joined])/365</f>
        <v>1.1753424657534246</v>
      </c>
      <c r="J90" s="8">
        <f ca="1">IF(staff[Tenure]&gt;2,3%,2%)*staff[Salary]</f>
        <v>1359</v>
      </c>
      <c r="K90" s="9">
        <f>IF(staff[Rating]= "Exceptional", 5, IF(staff[Rating]= "Above average", 4, IF(staff[Rating] = "average", 3, IF(staff[Rating] = "Very poor",2,IF(staff[Rating]="Poor", 1)))))</f>
        <v>3</v>
      </c>
    </row>
    <row r="91" spans="1:11" x14ac:dyDescent="0.25">
      <c r="A91" s="9" t="s">
        <v>90</v>
      </c>
      <c r="B91" s="9" t="s">
        <v>15</v>
      </c>
      <c r="C91" s="9" t="s">
        <v>21</v>
      </c>
      <c r="D91" s="9">
        <v>42</v>
      </c>
      <c r="E91" s="6">
        <v>44731</v>
      </c>
      <c r="F91" s="9">
        <v>70270</v>
      </c>
      <c r="G91" s="9" t="s">
        <v>24</v>
      </c>
      <c r="H91" s="9" t="s">
        <v>205</v>
      </c>
      <c r="I91" s="12">
        <f ca="1">(TODAY()-staff[Date Joined])/365</f>
        <v>1.0931506849315069</v>
      </c>
      <c r="J91" s="8">
        <f ca="1">IF(staff[Tenure]&gt;2,3%,2%)*staff[Salary]</f>
        <v>1405.4</v>
      </c>
      <c r="K91" s="9">
        <f>IF(staff[Rating]= "Exceptional", 5, IF(staff[Rating]= "Above average", 4, IF(staff[Rating] = "average", 3, IF(staff[Rating] = "Very poor",2,IF(staff[Rating]="Poor", 1)))))</f>
        <v>1</v>
      </c>
    </row>
    <row r="92" spans="1:11" x14ac:dyDescent="0.25">
      <c r="A92" s="9" t="s">
        <v>46</v>
      </c>
      <c r="B92" s="9" t="s">
        <v>15</v>
      </c>
      <c r="C92" s="9" t="s">
        <v>9</v>
      </c>
      <c r="D92" s="9">
        <v>26</v>
      </c>
      <c r="E92" s="6">
        <v>44411</v>
      </c>
      <c r="F92" s="9">
        <v>53540</v>
      </c>
      <c r="G92" s="9" t="s">
        <v>16</v>
      </c>
      <c r="H92" s="9" t="s">
        <v>205</v>
      </c>
      <c r="I92" s="12">
        <f ca="1">(TODAY()-staff[Date Joined])/365</f>
        <v>1.9698630136986301</v>
      </c>
      <c r="J92" s="8">
        <f ca="1">IF(staff[Tenure]&gt;2,3%,2%)*staff[Salary]</f>
        <v>1070.8</v>
      </c>
      <c r="K92" s="9">
        <f>IF(staff[Rating]= "Exceptional", 5, IF(staff[Rating]= "Above average", 4, IF(staff[Rating] = "average", 3, IF(staff[Rating] = "Very poor",2,IF(staff[Rating]="Poor", 1)))))</f>
        <v>3</v>
      </c>
    </row>
    <row r="93" spans="1:11" x14ac:dyDescent="0.25">
      <c r="A93" s="9" t="s">
        <v>156</v>
      </c>
      <c r="B93" s="9" t="s">
        <v>15</v>
      </c>
      <c r="C93" s="9" t="s">
        <v>12</v>
      </c>
      <c r="D93" s="9">
        <v>20</v>
      </c>
      <c r="E93" s="6">
        <v>44122</v>
      </c>
      <c r="F93" s="9">
        <v>112650</v>
      </c>
      <c r="G93" s="9" t="s">
        <v>16</v>
      </c>
      <c r="H93" s="9" t="s">
        <v>207</v>
      </c>
      <c r="I93" s="12">
        <f ca="1">(TODAY()-staff[Date Joined])/365</f>
        <v>2.7616438356164386</v>
      </c>
      <c r="J93" s="8">
        <f ca="1">IF(staff[Tenure]&gt;2,3%,2%)*staff[Salary]</f>
        <v>3379.5</v>
      </c>
      <c r="K93" s="9">
        <f>IF(staff[Rating]= "Exceptional", 5, IF(staff[Rating]= "Above average", 4, IF(staff[Rating] = "average", 3, IF(staff[Rating] = "Very poor",2,IF(staff[Rating]="Poor", 1)))))</f>
        <v>3</v>
      </c>
    </row>
    <row r="94" spans="1:11" x14ac:dyDescent="0.25">
      <c r="A94" s="9" t="s">
        <v>176</v>
      </c>
      <c r="B94" s="9" t="s">
        <v>8</v>
      </c>
      <c r="C94" s="9" t="s">
        <v>12</v>
      </c>
      <c r="D94" s="9">
        <v>32</v>
      </c>
      <c r="E94" s="6">
        <v>44293</v>
      </c>
      <c r="F94" s="9">
        <v>43840</v>
      </c>
      <c r="G94" s="9" t="s">
        <v>13</v>
      </c>
      <c r="H94" s="9" t="s">
        <v>207</v>
      </c>
      <c r="I94" s="12">
        <f ca="1">(TODAY()-staff[Date Joined])/365</f>
        <v>2.2931506849315069</v>
      </c>
      <c r="J94" s="8">
        <f ca="1">IF(staff[Tenure]&gt;2,3%,2%)*staff[Salary]</f>
        <v>1315.2</v>
      </c>
      <c r="K94" s="9">
        <f>IF(staff[Rating]= "Exceptional", 5, IF(staff[Rating]= "Above average", 4, IF(staff[Rating] = "average", 3, IF(staff[Rating] = "Very poor",2,IF(staff[Rating]="Poor", 1)))))</f>
        <v>4</v>
      </c>
    </row>
    <row r="95" spans="1:11" x14ac:dyDescent="0.25">
      <c r="A95" s="9" t="s">
        <v>143</v>
      </c>
      <c r="B95" s="9" t="s">
        <v>15</v>
      </c>
      <c r="C95" s="9" t="s">
        <v>9</v>
      </c>
      <c r="D95" s="9">
        <v>31</v>
      </c>
      <c r="E95" s="6">
        <v>44663</v>
      </c>
      <c r="F95" s="9">
        <v>103550</v>
      </c>
      <c r="G95" s="9" t="s">
        <v>16</v>
      </c>
      <c r="H95" s="9" t="s">
        <v>207</v>
      </c>
      <c r="I95" s="12">
        <f ca="1">(TODAY()-staff[Date Joined])/365</f>
        <v>1.2794520547945205</v>
      </c>
      <c r="J95" s="8">
        <f ca="1">IF(staff[Tenure]&gt;2,3%,2%)*staff[Salary]</f>
        <v>2071</v>
      </c>
      <c r="K95" s="9">
        <f>IF(staff[Rating]= "Exceptional", 5, IF(staff[Rating]= "Above average", 4, IF(staff[Rating] = "average", 3, IF(staff[Rating] = "Very poor",2,IF(staff[Rating]="Poor", 1)))))</f>
        <v>3</v>
      </c>
    </row>
    <row r="96" spans="1:11" x14ac:dyDescent="0.25">
      <c r="A96" s="9" t="s">
        <v>201</v>
      </c>
      <c r="B96" s="9" t="s">
        <v>8</v>
      </c>
      <c r="C96" s="9" t="s">
        <v>56</v>
      </c>
      <c r="D96" s="9">
        <v>32</v>
      </c>
      <c r="E96" s="6">
        <v>44339</v>
      </c>
      <c r="F96" s="9">
        <v>45510</v>
      </c>
      <c r="G96" s="9" t="s">
        <v>16</v>
      </c>
      <c r="H96" s="9" t="s">
        <v>207</v>
      </c>
      <c r="I96" s="12">
        <f ca="1">(TODAY()-staff[Date Joined])/365</f>
        <v>2.1671232876712327</v>
      </c>
      <c r="J96" s="8">
        <f ca="1">IF(staff[Tenure]&gt;2,3%,2%)*staff[Salary]</f>
        <v>1365.3</v>
      </c>
      <c r="K96" s="9">
        <f>IF(staff[Rating]= "Exceptional", 5, IF(staff[Rating]= "Above average", 4, IF(staff[Rating] = "average", 3, IF(staff[Rating] = "Very poor",2,IF(staff[Rating]="Poor", 1)))))</f>
        <v>3</v>
      </c>
    </row>
    <row r="97" spans="1:11" x14ac:dyDescent="0.25">
      <c r="A97" s="9" t="s">
        <v>142</v>
      </c>
      <c r="B97" s="9" t="s">
        <v>206</v>
      </c>
      <c r="C97" s="9" t="s">
        <v>21</v>
      </c>
      <c r="D97" s="9">
        <v>37</v>
      </c>
      <c r="E97" s="6">
        <v>44085</v>
      </c>
      <c r="F97" s="9">
        <v>115440</v>
      </c>
      <c r="G97" s="9" t="s">
        <v>24</v>
      </c>
      <c r="H97" s="9" t="s">
        <v>207</v>
      </c>
      <c r="I97" s="12">
        <f ca="1">(TODAY()-staff[Date Joined])/365</f>
        <v>2.8630136986301369</v>
      </c>
      <c r="J97" s="8">
        <f ca="1">IF(staff[Tenure]&gt;2,3%,2%)*staff[Salary]</f>
        <v>3463.2</v>
      </c>
      <c r="K97" s="9">
        <f>IF(staff[Rating]= "Exceptional", 5, IF(staff[Rating]= "Above average", 4, IF(staff[Rating] = "average", 3, IF(staff[Rating] = "Very poor",2,IF(staff[Rating]="Poor", 1)))))</f>
        <v>1</v>
      </c>
    </row>
    <row r="98" spans="1:11" x14ac:dyDescent="0.25">
      <c r="A98" s="9" t="s">
        <v>202</v>
      </c>
      <c r="B98" s="9" t="s">
        <v>8</v>
      </c>
      <c r="C98" s="9" t="s">
        <v>19</v>
      </c>
      <c r="D98" s="9">
        <v>38</v>
      </c>
      <c r="E98" s="6">
        <v>44268</v>
      </c>
      <c r="F98" s="9">
        <v>56870</v>
      </c>
      <c r="G98" s="9" t="s">
        <v>13</v>
      </c>
      <c r="H98" s="9" t="s">
        <v>207</v>
      </c>
      <c r="I98" s="12">
        <f ca="1">(TODAY()-staff[Date Joined])/365</f>
        <v>2.3616438356164382</v>
      </c>
      <c r="J98" s="8">
        <f ca="1">IF(staff[Tenure]&gt;2,3%,2%)*staff[Salary]</f>
        <v>1706.1</v>
      </c>
      <c r="K98" s="9">
        <f>IF(staff[Rating]= "Exceptional", 5, IF(staff[Rating]= "Above average", 4, IF(staff[Rating] = "average", 3, IF(staff[Rating] = "Very poor",2,IF(staff[Rating]="Poor", 1)))))</f>
        <v>4</v>
      </c>
    </row>
    <row r="99" spans="1:11" x14ac:dyDescent="0.25">
      <c r="A99" s="9" t="s">
        <v>169</v>
      </c>
      <c r="B99" s="9" t="s">
        <v>8</v>
      </c>
      <c r="C99" s="9" t="s">
        <v>19</v>
      </c>
      <c r="D99" s="9">
        <v>25</v>
      </c>
      <c r="E99" s="6">
        <v>44144</v>
      </c>
      <c r="F99" s="9">
        <v>92700</v>
      </c>
      <c r="G99" s="9" t="s">
        <v>16</v>
      </c>
      <c r="H99" s="9" t="s">
        <v>207</v>
      </c>
      <c r="I99" s="12">
        <f ca="1">(TODAY()-staff[Date Joined])/365</f>
        <v>2.7013698630136984</v>
      </c>
      <c r="J99" s="8">
        <f ca="1">IF(staff[Tenure]&gt;2,3%,2%)*staff[Salary]</f>
        <v>2781</v>
      </c>
      <c r="K99" s="9">
        <f>IF(staff[Rating]= "Exceptional", 5, IF(staff[Rating]= "Above average", 4, IF(staff[Rating] = "average", 3, IF(staff[Rating] = "Very poor",2,IF(staff[Rating]="Poor", 1)))))</f>
        <v>3</v>
      </c>
    </row>
    <row r="100" spans="1:11" x14ac:dyDescent="0.25">
      <c r="A100" s="9" t="s">
        <v>145</v>
      </c>
      <c r="B100" s="9" t="s">
        <v>206</v>
      </c>
      <c r="C100" s="9" t="s">
        <v>12</v>
      </c>
      <c r="D100" s="9">
        <v>32</v>
      </c>
      <c r="E100" s="6">
        <v>44713</v>
      </c>
      <c r="F100" s="9">
        <v>91310</v>
      </c>
      <c r="G100" s="9" t="s">
        <v>16</v>
      </c>
      <c r="H100" s="9" t="s">
        <v>207</v>
      </c>
      <c r="I100" s="12">
        <f ca="1">(TODAY()-staff[Date Joined])/365</f>
        <v>1.1424657534246576</v>
      </c>
      <c r="J100" s="8">
        <f ca="1">IF(staff[Tenure]&gt;2,3%,2%)*staff[Salary]</f>
        <v>1826.2</v>
      </c>
      <c r="K100" s="9">
        <f>IF(staff[Rating]= "Exceptional", 5, IF(staff[Rating]= "Above average", 4, IF(staff[Rating] = "average", 3, IF(staff[Rating] = "Very poor",2,IF(staff[Rating]="Poor", 1)))))</f>
        <v>3</v>
      </c>
    </row>
    <row r="101" spans="1:11" x14ac:dyDescent="0.25">
      <c r="A101" s="9" t="s">
        <v>115</v>
      </c>
      <c r="B101" s="9" t="s">
        <v>15</v>
      </c>
      <c r="C101" s="9" t="s">
        <v>19</v>
      </c>
      <c r="D101" s="9">
        <v>33</v>
      </c>
      <c r="E101" s="6">
        <v>44324</v>
      </c>
      <c r="F101" s="9">
        <v>74550</v>
      </c>
      <c r="G101" s="9" t="s">
        <v>16</v>
      </c>
      <c r="H101" s="9" t="s">
        <v>207</v>
      </c>
      <c r="I101" s="12">
        <f ca="1">(TODAY()-staff[Date Joined])/365</f>
        <v>2.2082191780821918</v>
      </c>
      <c r="J101" s="8">
        <f ca="1">IF(staff[Tenure]&gt;2,3%,2%)*staff[Salary]</f>
        <v>2236.5</v>
      </c>
      <c r="K101" s="9">
        <f>IF(staff[Rating]= "Exceptional", 5, IF(staff[Rating]= "Above average", 4, IF(staff[Rating] = "average", 3, IF(staff[Rating] = "Very poor",2,IF(staff[Rating]="Poor", 1)))))</f>
        <v>3</v>
      </c>
    </row>
    <row r="102" spans="1:11" x14ac:dyDescent="0.25">
      <c r="A102" s="9" t="s">
        <v>128</v>
      </c>
      <c r="B102" s="9" t="s">
        <v>15</v>
      </c>
      <c r="C102" s="9" t="s">
        <v>9</v>
      </c>
      <c r="D102" s="9">
        <v>25</v>
      </c>
      <c r="E102" s="6">
        <v>44665</v>
      </c>
      <c r="F102" s="9">
        <v>109190</v>
      </c>
      <c r="G102" s="9" t="s">
        <v>13</v>
      </c>
      <c r="H102" s="9" t="s">
        <v>207</v>
      </c>
      <c r="I102" s="12">
        <f ca="1">(TODAY()-staff[Date Joined])/365</f>
        <v>1.273972602739726</v>
      </c>
      <c r="J102" s="8">
        <f ca="1">IF(staff[Tenure]&gt;2,3%,2%)*staff[Salary]</f>
        <v>2183.8000000000002</v>
      </c>
      <c r="K102" s="9">
        <f>IF(staff[Rating]= "Exceptional", 5, IF(staff[Rating]= "Above average", 4, IF(staff[Rating] = "average", 3, IF(staff[Rating] = "Very poor",2,IF(staff[Rating]="Poor", 1)))))</f>
        <v>4</v>
      </c>
    </row>
    <row r="103" spans="1:11" x14ac:dyDescent="0.25">
      <c r="A103" s="9" t="s">
        <v>194</v>
      </c>
      <c r="B103" s="9" t="s">
        <v>8</v>
      </c>
      <c r="C103" s="9" t="s">
        <v>12</v>
      </c>
      <c r="D103" s="9">
        <v>40</v>
      </c>
      <c r="E103" s="6">
        <v>44320</v>
      </c>
      <c r="F103" s="9">
        <v>104410</v>
      </c>
      <c r="G103" s="9" t="s">
        <v>16</v>
      </c>
      <c r="H103" s="9" t="s">
        <v>207</v>
      </c>
      <c r="I103" s="12">
        <f ca="1">(TODAY()-staff[Date Joined])/365</f>
        <v>2.2191780821917808</v>
      </c>
      <c r="J103" s="8">
        <f ca="1">IF(staff[Tenure]&gt;2,3%,2%)*staff[Salary]</f>
        <v>3132.2999999999997</v>
      </c>
      <c r="K103" s="9">
        <f>IF(staff[Rating]= "Exceptional", 5, IF(staff[Rating]= "Above average", 4, IF(staff[Rating] = "average", 3, IF(staff[Rating] = "Very poor",2,IF(staff[Rating]="Poor", 1)))))</f>
        <v>3</v>
      </c>
    </row>
    <row r="104" spans="1:11" x14ac:dyDescent="0.25">
      <c r="A104" s="9" t="s">
        <v>177</v>
      </c>
      <c r="B104" s="9" t="s">
        <v>15</v>
      </c>
      <c r="C104" s="9" t="s">
        <v>21</v>
      </c>
      <c r="D104" s="9">
        <v>30</v>
      </c>
      <c r="E104" s="6">
        <v>44544</v>
      </c>
      <c r="F104" s="9">
        <v>96800</v>
      </c>
      <c r="G104" s="9" t="s">
        <v>16</v>
      </c>
      <c r="H104" s="9" t="s">
        <v>207</v>
      </c>
      <c r="I104" s="12">
        <f ca="1">(TODAY()-staff[Date Joined])/365</f>
        <v>1.6054794520547946</v>
      </c>
      <c r="J104" s="8">
        <f ca="1">IF(staff[Tenure]&gt;2,3%,2%)*staff[Salary]</f>
        <v>1936</v>
      </c>
      <c r="K104" s="9">
        <f>IF(staff[Rating]= "Exceptional", 5, IF(staff[Rating]= "Above average", 4, IF(staff[Rating] = "average", 3, IF(staff[Rating] = "Very poor",2,IF(staff[Rating]="Poor", 1)))))</f>
        <v>3</v>
      </c>
    </row>
    <row r="105" spans="1:11" x14ac:dyDescent="0.25">
      <c r="A105" s="9" t="s">
        <v>123</v>
      </c>
      <c r="B105" s="9" t="s">
        <v>15</v>
      </c>
      <c r="C105" s="9" t="s">
        <v>21</v>
      </c>
      <c r="D105" s="9">
        <v>28</v>
      </c>
      <c r="E105" s="6">
        <v>43980</v>
      </c>
      <c r="F105" s="9">
        <v>48170</v>
      </c>
      <c r="G105" s="9" t="s">
        <v>13</v>
      </c>
      <c r="H105" s="9" t="s">
        <v>207</v>
      </c>
      <c r="I105" s="12">
        <f ca="1">(TODAY()-staff[Date Joined])/365</f>
        <v>3.1506849315068495</v>
      </c>
      <c r="J105" s="8">
        <f ca="1">IF(staff[Tenure]&gt;2,3%,2%)*staff[Salary]</f>
        <v>1445.1</v>
      </c>
      <c r="K105" s="9">
        <f>IF(staff[Rating]= "Exceptional", 5, IF(staff[Rating]= "Above average", 4, IF(staff[Rating] = "average", 3, IF(staff[Rating] = "Very poor",2,IF(staff[Rating]="Poor", 1)))))</f>
        <v>4</v>
      </c>
    </row>
    <row r="106" spans="1:11" x14ac:dyDescent="0.25">
      <c r="A106" s="9" t="s">
        <v>140</v>
      </c>
      <c r="B106" s="9" t="s">
        <v>15</v>
      </c>
      <c r="C106" s="9" t="s">
        <v>9</v>
      </c>
      <c r="D106" s="9">
        <v>21</v>
      </c>
      <c r="E106" s="6">
        <v>44042</v>
      </c>
      <c r="F106" s="9">
        <v>37920</v>
      </c>
      <c r="G106" s="9" t="s">
        <v>16</v>
      </c>
      <c r="H106" s="9" t="s">
        <v>207</v>
      </c>
      <c r="I106" s="12">
        <f ca="1">(TODAY()-staff[Date Joined])/365</f>
        <v>2.9808219178082194</v>
      </c>
      <c r="J106" s="8">
        <f ca="1">IF(staff[Tenure]&gt;2,3%,2%)*staff[Salary]</f>
        <v>1137.5999999999999</v>
      </c>
      <c r="K106" s="9">
        <f>IF(staff[Rating]= "Exceptional", 5, IF(staff[Rating]= "Above average", 4, IF(staff[Rating] = "average", 3, IF(staff[Rating] = "Very poor",2,IF(staff[Rating]="Poor", 1)))))</f>
        <v>3</v>
      </c>
    </row>
    <row r="107" spans="1:11" x14ac:dyDescent="0.25">
      <c r="A107" s="9" t="s">
        <v>178</v>
      </c>
      <c r="B107" s="9" t="s">
        <v>15</v>
      </c>
      <c r="C107" s="9" t="s">
        <v>9</v>
      </c>
      <c r="D107" s="9">
        <v>34</v>
      </c>
      <c r="E107" s="6">
        <v>44642</v>
      </c>
      <c r="F107" s="9">
        <v>112650</v>
      </c>
      <c r="G107" s="9" t="s">
        <v>16</v>
      </c>
      <c r="H107" s="9" t="s">
        <v>207</v>
      </c>
      <c r="I107" s="12">
        <f ca="1">(TODAY()-staff[Date Joined])/365</f>
        <v>1.3369863013698631</v>
      </c>
      <c r="J107" s="8">
        <f ca="1">IF(staff[Tenure]&gt;2,3%,2%)*staff[Salary]</f>
        <v>2253</v>
      </c>
      <c r="K107" s="9">
        <f>IF(staff[Rating]= "Exceptional", 5, IF(staff[Rating]= "Above average", 4, IF(staff[Rating] = "average", 3, IF(staff[Rating] = "Very poor",2,IF(staff[Rating]="Poor", 1)))))</f>
        <v>3</v>
      </c>
    </row>
    <row r="108" spans="1:11" x14ac:dyDescent="0.25">
      <c r="A108" s="9" t="s">
        <v>165</v>
      </c>
      <c r="B108" s="9" t="s">
        <v>8</v>
      </c>
      <c r="C108" s="9" t="s">
        <v>19</v>
      </c>
      <c r="D108" s="9">
        <v>34</v>
      </c>
      <c r="E108" s="6">
        <v>44660</v>
      </c>
      <c r="F108" s="9">
        <v>49630</v>
      </c>
      <c r="G108" s="9" t="s">
        <v>24</v>
      </c>
      <c r="H108" s="9" t="s">
        <v>207</v>
      </c>
      <c r="I108" s="12">
        <f ca="1">(TODAY()-staff[Date Joined])/365</f>
        <v>1.2876712328767124</v>
      </c>
      <c r="J108" s="8">
        <f ca="1">IF(staff[Tenure]&gt;2,3%,2%)*staff[Salary]</f>
        <v>992.6</v>
      </c>
      <c r="K108" s="9">
        <f>IF(staff[Rating]= "Exceptional", 5, IF(staff[Rating]= "Above average", 4, IF(staff[Rating] = "average", 3, IF(staff[Rating] = "Very poor",2,IF(staff[Rating]="Poor", 1)))))</f>
        <v>1</v>
      </c>
    </row>
    <row r="109" spans="1:11" x14ac:dyDescent="0.25">
      <c r="A109" s="9" t="s">
        <v>199</v>
      </c>
      <c r="B109" s="9" t="s">
        <v>15</v>
      </c>
      <c r="C109" s="9" t="s">
        <v>12</v>
      </c>
      <c r="D109" s="9">
        <v>36</v>
      </c>
      <c r="E109" s="6">
        <v>43958</v>
      </c>
      <c r="F109" s="9">
        <v>118840</v>
      </c>
      <c r="G109" s="9" t="s">
        <v>16</v>
      </c>
      <c r="H109" s="9" t="s">
        <v>207</v>
      </c>
      <c r="I109" s="12">
        <f ca="1">(TODAY()-staff[Date Joined])/365</f>
        <v>3.2109589041095892</v>
      </c>
      <c r="J109" s="8">
        <f ca="1">IF(staff[Tenure]&gt;2,3%,2%)*staff[Salary]</f>
        <v>3565.2</v>
      </c>
      <c r="K109" s="9">
        <f>IF(staff[Rating]= "Exceptional", 5, IF(staff[Rating]= "Above average", 4, IF(staff[Rating] = "average", 3, IF(staff[Rating] = "Very poor",2,IF(staff[Rating]="Poor", 1)))))</f>
        <v>3</v>
      </c>
    </row>
    <row r="110" spans="1:11" x14ac:dyDescent="0.25">
      <c r="A110" s="9" t="s">
        <v>159</v>
      </c>
      <c r="B110" s="9" t="s">
        <v>15</v>
      </c>
      <c r="C110" s="9" t="s">
        <v>12</v>
      </c>
      <c r="D110" s="9">
        <v>30</v>
      </c>
      <c r="E110" s="6">
        <v>44789</v>
      </c>
      <c r="F110" s="9">
        <v>69710</v>
      </c>
      <c r="G110" s="9" t="s">
        <v>16</v>
      </c>
      <c r="H110" s="9" t="s">
        <v>207</v>
      </c>
      <c r="I110" s="12">
        <f ca="1">(TODAY()-staff[Date Joined])/365</f>
        <v>0.9342465753424658</v>
      </c>
      <c r="J110" s="8">
        <f ca="1">IF(staff[Tenure]&gt;2,3%,2%)*staff[Salary]</f>
        <v>1394.2</v>
      </c>
      <c r="K110" s="9">
        <f>IF(staff[Rating]= "Exceptional", 5, IF(staff[Rating]= "Above average", 4, IF(staff[Rating] = "average", 3, IF(staff[Rating] = "Very poor",2,IF(staff[Rating]="Poor", 1)))))</f>
        <v>3</v>
      </c>
    </row>
    <row r="111" spans="1:11" x14ac:dyDescent="0.25">
      <c r="A111" s="9" t="s">
        <v>197</v>
      </c>
      <c r="B111" s="9" t="s">
        <v>15</v>
      </c>
      <c r="C111" s="9" t="s">
        <v>9</v>
      </c>
      <c r="D111" s="9">
        <v>20</v>
      </c>
      <c r="E111" s="6">
        <v>44683</v>
      </c>
      <c r="F111" s="9">
        <v>79570</v>
      </c>
      <c r="G111" s="9" t="s">
        <v>16</v>
      </c>
      <c r="H111" s="9" t="s">
        <v>207</v>
      </c>
      <c r="I111" s="12">
        <f ca="1">(TODAY()-staff[Date Joined])/365</f>
        <v>1.2246575342465753</v>
      </c>
      <c r="J111" s="8">
        <f ca="1">IF(staff[Tenure]&gt;2,3%,2%)*staff[Salary]</f>
        <v>1591.4</v>
      </c>
      <c r="K111" s="9">
        <f>IF(staff[Rating]= "Exceptional", 5, IF(staff[Rating]= "Above average", 4, IF(staff[Rating] = "average", 3, IF(staff[Rating] = "Very poor",2,IF(staff[Rating]="Poor", 1)))))</f>
        <v>3</v>
      </c>
    </row>
    <row r="112" spans="1:11" x14ac:dyDescent="0.25">
      <c r="A112" s="9" t="s">
        <v>154</v>
      </c>
      <c r="B112" s="9" t="s">
        <v>8</v>
      </c>
      <c r="C112" s="9" t="s">
        <v>9</v>
      </c>
      <c r="D112" s="9">
        <v>22</v>
      </c>
      <c r="E112" s="6">
        <v>44388</v>
      </c>
      <c r="F112" s="9">
        <v>76900</v>
      </c>
      <c r="G112" s="9" t="s">
        <v>13</v>
      </c>
      <c r="H112" s="9" t="s">
        <v>207</v>
      </c>
      <c r="I112" s="12">
        <f ca="1">(TODAY()-staff[Date Joined])/365</f>
        <v>2.032876712328767</v>
      </c>
      <c r="J112" s="8">
        <f ca="1">IF(staff[Tenure]&gt;2,3%,2%)*staff[Salary]</f>
        <v>2307</v>
      </c>
      <c r="K112" s="9">
        <f>IF(staff[Rating]= "Exceptional", 5, IF(staff[Rating]= "Above average", 4, IF(staff[Rating] = "average", 3, IF(staff[Rating] = "Very poor",2,IF(staff[Rating]="Poor", 1)))))</f>
        <v>4</v>
      </c>
    </row>
    <row r="113" spans="1:11" x14ac:dyDescent="0.25">
      <c r="A113" s="9" t="s">
        <v>182</v>
      </c>
      <c r="B113" s="9" t="s">
        <v>15</v>
      </c>
      <c r="C113" s="9" t="s">
        <v>19</v>
      </c>
      <c r="D113" s="9">
        <v>27</v>
      </c>
      <c r="E113" s="6">
        <v>44073</v>
      </c>
      <c r="F113" s="9">
        <v>54970</v>
      </c>
      <c r="G113" s="9" t="s">
        <v>16</v>
      </c>
      <c r="H113" s="9" t="s">
        <v>207</v>
      </c>
      <c r="I113" s="12">
        <f ca="1">(TODAY()-staff[Date Joined])/365</f>
        <v>2.8958904109589043</v>
      </c>
      <c r="J113" s="8">
        <f ca="1">IF(staff[Tenure]&gt;2,3%,2%)*staff[Salary]</f>
        <v>1649.1</v>
      </c>
      <c r="K113" s="9">
        <f>IF(staff[Rating]= "Exceptional", 5, IF(staff[Rating]= "Above average", 4, IF(staff[Rating] = "average", 3, IF(staff[Rating] = "Very poor",2,IF(staff[Rating]="Poor", 1)))))</f>
        <v>3</v>
      </c>
    </row>
    <row r="114" spans="1:11" x14ac:dyDescent="0.25">
      <c r="A114" s="9" t="s">
        <v>118</v>
      </c>
      <c r="B114" s="9" t="s">
        <v>15</v>
      </c>
      <c r="C114" s="9" t="s">
        <v>12</v>
      </c>
      <c r="D114" s="9">
        <v>37</v>
      </c>
      <c r="E114" s="6">
        <v>44277</v>
      </c>
      <c r="F114" s="9">
        <v>88050</v>
      </c>
      <c r="G114" s="9" t="s">
        <v>24</v>
      </c>
      <c r="H114" s="9" t="s">
        <v>207</v>
      </c>
      <c r="I114" s="12">
        <f ca="1">(TODAY()-staff[Date Joined])/365</f>
        <v>2.3369863013698629</v>
      </c>
      <c r="J114" s="8">
        <f ca="1">IF(staff[Tenure]&gt;2,3%,2%)*staff[Salary]</f>
        <v>2641.5</v>
      </c>
      <c r="K114" s="9">
        <f>IF(staff[Rating]= "Exceptional", 5, IF(staff[Rating]= "Above average", 4, IF(staff[Rating] = "average", 3, IF(staff[Rating] = "Very poor",2,IF(staff[Rating]="Poor", 1)))))</f>
        <v>1</v>
      </c>
    </row>
    <row r="115" spans="1:11" x14ac:dyDescent="0.25">
      <c r="A115" s="9" t="s">
        <v>192</v>
      </c>
      <c r="B115" s="9" t="s">
        <v>15</v>
      </c>
      <c r="C115" s="9" t="s">
        <v>19</v>
      </c>
      <c r="D115" s="9">
        <v>43</v>
      </c>
      <c r="E115" s="6">
        <v>44558</v>
      </c>
      <c r="F115" s="9">
        <v>36040</v>
      </c>
      <c r="G115" s="9" t="s">
        <v>16</v>
      </c>
      <c r="H115" s="9" t="s">
        <v>207</v>
      </c>
      <c r="I115" s="12">
        <f ca="1">(TODAY()-staff[Date Joined])/365</f>
        <v>1.5671232876712329</v>
      </c>
      <c r="J115" s="8">
        <f ca="1">IF(staff[Tenure]&gt;2,3%,2%)*staff[Salary]</f>
        <v>720.80000000000007</v>
      </c>
      <c r="K115" s="9">
        <f>IF(staff[Rating]= "Exceptional", 5, IF(staff[Rating]= "Above average", 4, IF(staff[Rating] = "average", 3, IF(staff[Rating] = "Very poor",2,IF(staff[Rating]="Poor", 1)))))</f>
        <v>3</v>
      </c>
    </row>
    <row r="116" spans="1:11" x14ac:dyDescent="0.25">
      <c r="A116" s="9" t="s">
        <v>111</v>
      </c>
      <c r="B116" s="9" t="s">
        <v>8</v>
      </c>
      <c r="C116" s="9" t="s">
        <v>9</v>
      </c>
      <c r="D116" s="9">
        <v>42</v>
      </c>
      <c r="E116" s="6">
        <v>44718</v>
      </c>
      <c r="F116" s="9">
        <v>75000</v>
      </c>
      <c r="G116" s="9" t="s">
        <v>10</v>
      </c>
      <c r="H116" s="9" t="s">
        <v>207</v>
      </c>
      <c r="I116" s="12">
        <f ca="1">(TODAY()-staff[Date Joined])/365</f>
        <v>1.1287671232876713</v>
      </c>
      <c r="J116" s="8">
        <f ca="1">IF(staff[Tenure]&gt;2,3%,2%)*staff[Salary]</f>
        <v>1500</v>
      </c>
      <c r="K116" s="9">
        <f>IF(staff[Rating]= "Exceptional", 5, IF(staff[Rating]= "Above average", 4, IF(staff[Rating] = "average", 3, IF(staff[Rating] = "Very poor",2,IF(staff[Rating]="Poor", 1)))))</f>
        <v>5</v>
      </c>
    </row>
    <row r="117" spans="1:11" x14ac:dyDescent="0.25">
      <c r="A117" s="9" t="s">
        <v>149</v>
      </c>
      <c r="B117" s="9" t="s">
        <v>15</v>
      </c>
      <c r="C117" s="9" t="s">
        <v>9</v>
      </c>
      <c r="D117" s="9">
        <v>35</v>
      </c>
      <c r="E117" s="6">
        <v>44666</v>
      </c>
      <c r="F117" s="9">
        <v>40400</v>
      </c>
      <c r="G117" s="9" t="s">
        <v>16</v>
      </c>
      <c r="H117" s="9" t="s">
        <v>207</v>
      </c>
      <c r="I117" s="12">
        <f ca="1">(TODAY()-staff[Date Joined])/365</f>
        <v>1.2712328767123289</v>
      </c>
      <c r="J117" s="8">
        <f ca="1">IF(staff[Tenure]&gt;2,3%,2%)*staff[Salary]</f>
        <v>808</v>
      </c>
      <c r="K117" s="9">
        <f>IF(staff[Rating]= "Exceptional", 5, IF(staff[Rating]= "Above average", 4, IF(staff[Rating] = "average", 3, IF(staff[Rating] = "Very poor",2,IF(staff[Rating]="Poor", 1)))))</f>
        <v>3</v>
      </c>
    </row>
    <row r="118" spans="1:11" x14ac:dyDescent="0.25">
      <c r="A118" s="9" t="s">
        <v>196</v>
      </c>
      <c r="B118" s="9" t="s">
        <v>15</v>
      </c>
      <c r="C118" s="9" t="s">
        <v>12</v>
      </c>
      <c r="D118" s="9">
        <v>24</v>
      </c>
      <c r="E118" s="6">
        <v>44625</v>
      </c>
      <c r="F118" s="9">
        <v>100420</v>
      </c>
      <c r="G118" s="9" t="s">
        <v>16</v>
      </c>
      <c r="H118" s="9" t="s">
        <v>207</v>
      </c>
      <c r="I118" s="12">
        <f ca="1">(TODAY()-staff[Date Joined])/365</f>
        <v>1.3835616438356164</v>
      </c>
      <c r="J118" s="8">
        <f ca="1">IF(staff[Tenure]&gt;2,3%,2%)*staff[Salary]</f>
        <v>2008.4</v>
      </c>
      <c r="K118" s="9">
        <f>IF(staff[Rating]= "Exceptional", 5, IF(staff[Rating]= "Above average", 4, IF(staff[Rating] = "average", 3, IF(staff[Rating] = "Very poor",2,IF(staff[Rating]="Poor", 1)))))</f>
        <v>3</v>
      </c>
    </row>
    <row r="119" spans="1:11" x14ac:dyDescent="0.25">
      <c r="A119" s="9" t="s">
        <v>120</v>
      </c>
      <c r="B119" s="9" t="s">
        <v>8</v>
      </c>
      <c r="C119" s="9" t="s">
        <v>12</v>
      </c>
      <c r="D119" s="9">
        <v>31</v>
      </c>
      <c r="E119" s="6">
        <v>44604</v>
      </c>
      <c r="F119" s="9">
        <v>58100</v>
      </c>
      <c r="G119" s="9" t="s">
        <v>16</v>
      </c>
      <c r="H119" s="9" t="s">
        <v>207</v>
      </c>
      <c r="I119" s="12">
        <f ca="1">(TODAY()-staff[Date Joined])/365</f>
        <v>1.441095890410959</v>
      </c>
      <c r="J119" s="8">
        <f ca="1">IF(staff[Tenure]&gt;2,3%,2%)*staff[Salary]</f>
        <v>1162</v>
      </c>
      <c r="K119" s="9">
        <f>IF(staff[Rating]= "Exceptional", 5, IF(staff[Rating]= "Above average", 4, IF(staff[Rating] = "average", 3, IF(staff[Rating] = "Very poor",2,IF(staff[Rating]="Poor", 1)))))</f>
        <v>3</v>
      </c>
    </row>
    <row r="120" spans="1:11" x14ac:dyDescent="0.25">
      <c r="A120" s="9" t="s">
        <v>114</v>
      </c>
      <c r="B120" s="9" t="s">
        <v>8</v>
      </c>
      <c r="C120" s="9" t="s">
        <v>12</v>
      </c>
      <c r="D120" s="9">
        <v>44</v>
      </c>
      <c r="E120" s="6">
        <v>44985</v>
      </c>
      <c r="F120" s="9">
        <v>114870</v>
      </c>
      <c r="G120" s="9" t="s">
        <v>16</v>
      </c>
      <c r="H120" s="9" t="s">
        <v>207</v>
      </c>
      <c r="I120" s="12">
        <f ca="1">(TODAY()-staff[Date Joined])/365</f>
        <v>0.39726027397260272</v>
      </c>
      <c r="J120" s="8">
        <f ca="1">IF(staff[Tenure]&gt;2,3%,2%)*staff[Salary]</f>
        <v>2297.4</v>
      </c>
      <c r="K120" s="9">
        <f>IF(staff[Rating]= "Exceptional", 5, IF(staff[Rating]= "Above average", 4, IF(staff[Rating] = "average", 3, IF(staff[Rating] = "Very poor",2,IF(staff[Rating]="Poor", 1)))))</f>
        <v>3</v>
      </c>
    </row>
    <row r="121" spans="1:11" x14ac:dyDescent="0.25">
      <c r="A121" s="9" t="s">
        <v>158</v>
      </c>
      <c r="B121" s="9" t="s">
        <v>8</v>
      </c>
      <c r="C121" s="9" t="s">
        <v>9</v>
      </c>
      <c r="D121" s="9">
        <v>32</v>
      </c>
      <c r="E121" s="6">
        <v>44549</v>
      </c>
      <c r="F121" s="9">
        <v>41570</v>
      </c>
      <c r="G121" s="9" t="s">
        <v>16</v>
      </c>
      <c r="H121" s="9" t="s">
        <v>207</v>
      </c>
      <c r="I121" s="12">
        <f ca="1">(TODAY()-staff[Date Joined])/365</f>
        <v>1.5917808219178082</v>
      </c>
      <c r="J121" s="8">
        <f ca="1">IF(staff[Tenure]&gt;2,3%,2%)*staff[Salary]</f>
        <v>831.4</v>
      </c>
      <c r="K121" s="9">
        <f>IF(staff[Rating]= "Exceptional", 5, IF(staff[Rating]= "Above average", 4, IF(staff[Rating] = "average", 3, IF(staff[Rating] = "Very poor",2,IF(staff[Rating]="Poor", 1)))))</f>
        <v>3</v>
      </c>
    </row>
    <row r="122" spans="1:11" x14ac:dyDescent="0.25">
      <c r="A122" s="9" t="s">
        <v>173</v>
      </c>
      <c r="B122" s="9" t="s">
        <v>8</v>
      </c>
      <c r="C122" s="9" t="s">
        <v>9</v>
      </c>
      <c r="D122" s="9">
        <v>30</v>
      </c>
      <c r="E122" s="6">
        <v>44800</v>
      </c>
      <c r="F122" s="9">
        <v>112570</v>
      </c>
      <c r="G122" s="9" t="s">
        <v>16</v>
      </c>
      <c r="H122" s="9" t="s">
        <v>207</v>
      </c>
      <c r="I122" s="12">
        <f ca="1">(TODAY()-staff[Date Joined])/365</f>
        <v>0.90410958904109584</v>
      </c>
      <c r="J122" s="8">
        <f ca="1">IF(staff[Tenure]&gt;2,3%,2%)*staff[Salary]</f>
        <v>2251.4</v>
      </c>
      <c r="K122" s="9">
        <f>IF(staff[Rating]= "Exceptional", 5, IF(staff[Rating]= "Above average", 4, IF(staff[Rating] = "average", 3, IF(staff[Rating] = "Very poor",2,IF(staff[Rating]="Poor", 1)))))</f>
        <v>3</v>
      </c>
    </row>
    <row r="123" spans="1:11" x14ac:dyDescent="0.25">
      <c r="A123" s="9" t="s">
        <v>151</v>
      </c>
      <c r="B123" s="9" t="s">
        <v>15</v>
      </c>
      <c r="C123" s="9" t="s">
        <v>9</v>
      </c>
      <c r="D123" s="9">
        <v>26</v>
      </c>
      <c r="E123" s="6">
        <v>44164</v>
      </c>
      <c r="F123" s="9">
        <v>47360</v>
      </c>
      <c r="G123" s="9" t="s">
        <v>16</v>
      </c>
      <c r="H123" s="9" t="s">
        <v>207</v>
      </c>
      <c r="I123" s="12">
        <f ca="1">(TODAY()-staff[Date Joined])/365</f>
        <v>2.6465753424657534</v>
      </c>
      <c r="J123" s="8">
        <f ca="1">IF(staff[Tenure]&gt;2,3%,2%)*staff[Salary]</f>
        <v>1420.8</v>
      </c>
      <c r="K123" s="9">
        <f>IF(staff[Rating]= "Exceptional", 5, IF(staff[Rating]= "Above average", 4, IF(staff[Rating] = "average", 3, IF(staff[Rating] = "Very poor",2,IF(staff[Rating]="Poor", 1)))))</f>
        <v>3</v>
      </c>
    </row>
    <row r="124" spans="1:11" x14ac:dyDescent="0.25">
      <c r="A124" s="9" t="s">
        <v>126</v>
      </c>
      <c r="B124" s="9" t="s">
        <v>8</v>
      </c>
      <c r="C124" s="9" t="s">
        <v>21</v>
      </c>
      <c r="D124" s="9">
        <v>21</v>
      </c>
      <c r="E124" s="6">
        <v>44256</v>
      </c>
      <c r="F124" s="9">
        <v>65920</v>
      </c>
      <c r="G124" s="9" t="s">
        <v>16</v>
      </c>
      <c r="H124" s="9" t="s">
        <v>207</v>
      </c>
      <c r="I124" s="12">
        <f ca="1">(TODAY()-staff[Date Joined])/365</f>
        <v>2.3945205479452056</v>
      </c>
      <c r="J124" s="8">
        <f ca="1">IF(staff[Tenure]&gt;2,3%,2%)*staff[Salary]</f>
        <v>1977.6</v>
      </c>
      <c r="K124" s="9">
        <f>IF(staff[Rating]= "Exceptional", 5, IF(staff[Rating]= "Above average", 4, IF(staff[Rating] = "average", 3, IF(staff[Rating] = "Very poor",2,IF(staff[Rating]="Poor", 1)))))</f>
        <v>3</v>
      </c>
    </row>
    <row r="125" spans="1:11" x14ac:dyDescent="0.25">
      <c r="A125" s="9" t="s">
        <v>200</v>
      </c>
      <c r="B125" s="9" t="s">
        <v>8</v>
      </c>
      <c r="C125" s="9" t="s">
        <v>9</v>
      </c>
      <c r="D125" s="9">
        <v>28</v>
      </c>
      <c r="E125" s="6">
        <v>44571</v>
      </c>
      <c r="F125" s="9">
        <v>99970</v>
      </c>
      <c r="G125" s="9" t="s">
        <v>16</v>
      </c>
      <c r="H125" s="9" t="s">
        <v>207</v>
      </c>
      <c r="I125" s="12">
        <f ca="1">(TODAY()-staff[Date Joined])/365</f>
        <v>1.5315068493150685</v>
      </c>
      <c r="J125" s="8">
        <f ca="1">IF(staff[Tenure]&gt;2,3%,2%)*staff[Salary]</f>
        <v>1999.4</v>
      </c>
      <c r="K125" s="9">
        <f>IF(staff[Rating]= "Exceptional", 5, IF(staff[Rating]= "Above average", 4, IF(staff[Rating] = "average", 3, IF(staff[Rating] = "Very poor",2,IF(staff[Rating]="Poor", 1)))))</f>
        <v>3</v>
      </c>
    </row>
    <row r="126" spans="1:11" x14ac:dyDescent="0.25">
      <c r="A126" s="9" t="s">
        <v>133</v>
      </c>
      <c r="B126" s="9" t="s">
        <v>8</v>
      </c>
      <c r="C126" s="9" t="s">
        <v>12</v>
      </c>
      <c r="D126" s="9">
        <v>25</v>
      </c>
      <c r="E126" s="6">
        <v>44633</v>
      </c>
      <c r="F126" s="9">
        <v>80700</v>
      </c>
      <c r="G126" s="9" t="s">
        <v>13</v>
      </c>
      <c r="H126" s="9" t="s">
        <v>207</v>
      </c>
      <c r="I126" s="12">
        <f ca="1">(TODAY()-staff[Date Joined])/365</f>
        <v>1.3616438356164384</v>
      </c>
      <c r="J126" s="8">
        <f ca="1">IF(staff[Tenure]&gt;2,3%,2%)*staff[Salary]</f>
        <v>1614</v>
      </c>
      <c r="K126" s="9">
        <f>IF(staff[Rating]= "Exceptional", 5, IF(staff[Rating]= "Above average", 4, IF(staff[Rating] = "average", 3, IF(staff[Rating] = "Very poor",2,IF(staff[Rating]="Poor", 1)))))</f>
        <v>4</v>
      </c>
    </row>
    <row r="127" spans="1:11" x14ac:dyDescent="0.25">
      <c r="A127" s="9" t="s">
        <v>155</v>
      </c>
      <c r="B127" s="9" t="s">
        <v>15</v>
      </c>
      <c r="C127" s="9" t="s">
        <v>21</v>
      </c>
      <c r="D127" s="9">
        <v>24</v>
      </c>
      <c r="E127" s="6">
        <v>44375</v>
      </c>
      <c r="F127" s="9">
        <v>52610</v>
      </c>
      <c r="G127" s="9" t="s">
        <v>24</v>
      </c>
      <c r="H127" s="9" t="s">
        <v>207</v>
      </c>
      <c r="I127" s="12">
        <f ca="1">(TODAY()-staff[Date Joined])/365</f>
        <v>2.0684931506849313</v>
      </c>
      <c r="J127" s="8">
        <f ca="1">IF(staff[Tenure]&gt;2,3%,2%)*staff[Salary]</f>
        <v>1578.3</v>
      </c>
      <c r="K127" s="9">
        <f>IF(staff[Rating]= "Exceptional", 5, IF(staff[Rating]= "Above average", 4, IF(staff[Rating] = "average", 3, IF(staff[Rating] = "Very poor",2,IF(staff[Rating]="Poor", 1)))))</f>
        <v>1</v>
      </c>
    </row>
    <row r="128" spans="1:11" x14ac:dyDescent="0.25">
      <c r="A128" s="9" t="s">
        <v>180</v>
      </c>
      <c r="B128" s="9" t="s">
        <v>15</v>
      </c>
      <c r="C128" s="9" t="s">
        <v>12</v>
      </c>
      <c r="D128" s="9">
        <v>29</v>
      </c>
      <c r="E128" s="6">
        <v>44119</v>
      </c>
      <c r="F128" s="9">
        <v>112110</v>
      </c>
      <c r="G128" s="9" t="s">
        <v>24</v>
      </c>
      <c r="H128" s="9" t="s">
        <v>207</v>
      </c>
      <c r="I128" s="12">
        <f ca="1">(TODAY()-staff[Date Joined])/365</f>
        <v>2.7698630136986302</v>
      </c>
      <c r="J128" s="8">
        <f ca="1">IF(staff[Tenure]&gt;2,3%,2%)*staff[Salary]</f>
        <v>3363.2999999999997</v>
      </c>
      <c r="K128" s="9">
        <f>IF(staff[Rating]= "Exceptional", 5, IF(staff[Rating]= "Above average", 4, IF(staff[Rating] = "average", 3, IF(staff[Rating] = "Very poor",2,IF(staff[Rating]="Poor", 1)))))</f>
        <v>1</v>
      </c>
    </row>
    <row r="129" spans="1:11" x14ac:dyDescent="0.25">
      <c r="A129" s="9" t="s">
        <v>152</v>
      </c>
      <c r="B129" s="9" t="s">
        <v>8</v>
      </c>
      <c r="C129" s="9" t="s">
        <v>56</v>
      </c>
      <c r="D129" s="9">
        <v>27</v>
      </c>
      <c r="E129" s="6">
        <v>44061</v>
      </c>
      <c r="F129" s="9">
        <v>119110</v>
      </c>
      <c r="G129" s="9" t="s">
        <v>16</v>
      </c>
      <c r="H129" s="9" t="s">
        <v>207</v>
      </c>
      <c r="I129" s="12">
        <f ca="1">(TODAY()-staff[Date Joined])/365</f>
        <v>2.9287671232876713</v>
      </c>
      <c r="J129" s="8">
        <f ca="1">IF(staff[Tenure]&gt;2,3%,2%)*staff[Salary]</f>
        <v>3573.2999999999997</v>
      </c>
      <c r="K129" s="9">
        <f>IF(staff[Rating]= "Exceptional", 5, IF(staff[Rating]= "Above average", 4, IF(staff[Rating] = "average", 3, IF(staff[Rating] = "Very poor",2,IF(staff[Rating]="Poor", 1)))))</f>
        <v>3</v>
      </c>
    </row>
    <row r="130" spans="1:11" x14ac:dyDescent="0.25">
      <c r="A130" s="9" t="s">
        <v>150</v>
      </c>
      <c r="B130" s="9" t="s">
        <v>15</v>
      </c>
      <c r="C130" s="9" t="s">
        <v>19</v>
      </c>
      <c r="D130" s="9">
        <v>22</v>
      </c>
      <c r="E130" s="6">
        <v>44384</v>
      </c>
      <c r="F130" s="9">
        <v>112780</v>
      </c>
      <c r="G130" s="9" t="s">
        <v>13</v>
      </c>
      <c r="H130" s="9" t="s">
        <v>207</v>
      </c>
      <c r="I130" s="12">
        <f ca="1">(TODAY()-staff[Date Joined])/365</f>
        <v>2.043835616438356</v>
      </c>
      <c r="J130" s="8">
        <f ca="1">IF(staff[Tenure]&gt;2,3%,2%)*staff[Salary]</f>
        <v>3383.4</v>
      </c>
      <c r="K130" s="9">
        <f>IF(staff[Rating]= "Exceptional", 5, IF(staff[Rating]= "Above average", 4, IF(staff[Rating] = "average", 3, IF(staff[Rating] = "Very poor",2,IF(staff[Rating]="Poor", 1)))))</f>
        <v>4</v>
      </c>
    </row>
    <row r="131" spans="1:11" x14ac:dyDescent="0.25">
      <c r="A131" s="9" t="s">
        <v>175</v>
      </c>
      <c r="B131" s="9" t="s">
        <v>8</v>
      </c>
      <c r="C131" s="9" t="s">
        <v>9</v>
      </c>
      <c r="D131" s="9">
        <v>36</v>
      </c>
      <c r="E131" s="6">
        <v>44023</v>
      </c>
      <c r="F131" s="9">
        <v>114890</v>
      </c>
      <c r="G131" s="9" t="s">
        <v>16</v>
      </c>
      <c r="H131" s="9" t="s">
        <v>207</v>
      </c>
      <c r="I131" s="12">
        <f ca="1">(TODAY()-staff[Date Joined])/365</f>
        <v>3.032876712328767</v>
      </c>
      <c r="J131" s="8">
        <f ca="1">IF(staff[Tenure]&gt;2,3%,2%)*staff[Salary]</f>
        <v>3446.7</v>
      </c>
      <c r="K131" s="9">
        <f>IF(staff[Rating]= "Exceptional", 5, IF(staff[Rating]= "Above average", 4, IF(staff[Rating] = "average", 3, IF(staff[Rating] = "Very poor",2,IF(staff[Rating]="Poor", 1)))))</f>
        <v>3</v>
      </c>
    </row>
    <row r="132" spans="1:11" x14ac:dyDescent="0.25">
      <c r="A132" s="9" t="s">
        <v>146</v>
      </c>
      <c r="B132" s="9" t="s">
        <v>15</v>
      </c>
      <c r="C132" s="9" t="s">
        <v>21</v>
      </c>
      <c r="D132" s="9">
        <v>27</v>
      </c>
      <c r="E132" s="6">
        <v>44506</v>
      </c>
      <c r="F132" s="9">
        <v>48980</v>
      </c>
      <c r="G132" s="9" t="s">
        <v>16</v>
      </c>
      <c r="H132" s="9" t="s">
        <v>207</v>
      </c>
      <c r="I132" s="12">
        <f ca="1">(TODAY()-staff[Date Joined])/365</f>
        <v>1.7095890410958905</v>
      </c>
      <c r="J132" s="8">
        <f ca="1">IF(staff[Tenure]&gt;2,3%,2%)*staff[Salary]</f>
        <v>979.6</v>
      </c>
      <c r="K132" s="9">
        <f>IF(staff[Rating]= "Exceptional", 5, IF(staff[Rating]= "Above average", 4, IF(staff[Rating] = "average", 3, IF(staff[Rating] = "Very poor",2,IF(staff[Rating]="Poor", 1)))))</f>
        <v>3</v>
      </c>
    </row>
    <row r="133" spans="1:11" x14ac:dyDescent="0.25">
      <c r="A133" s="9" t="s">
        <v>170</v>
      </c>
      <c r="B133" s="9" t="s">
        <v>15</v>
      </c>
      <c r="C133" s="9" t="s">
        <v>56</v>
      </c>
      <c r="D133" s="9">
        <v>21</v>
      </c>
      <c r="E133" s="6">
        <v>44180</v>
      </c>
      <c r="F133" s="9">
        <v>75880</v>
      </c>
      <c r="G133" s="9" t="s">
        <v>16</v>
      </c>
      <c r="H133" s="9" t="s">
        <v>207</v>
      </c>
      <c r="I133" s="12">
        <f ca="1">(TODAY()-staff[Date Joined])/365</f>
        <v>2.6027397260273974</v>
      </c>
      <c r="J133" s="8">
        <f ca="1">IF(staff[Tenure]&gt;2,3%,2%)*staff[Salary]</f>
        <v>2276.4</v>
      </c>
      <c r="K133" s="9">
        <f>IF(staff[Rating]= "Exceptional", 5, IF(staff[Rating]= "Above average", 4, IF(staff[Rating] = "average", 3, IF(staff[Rating] = "Very poor",2,IF(staff[Rating]="Poor", 1)))))</f>
        <v>3</v>
      </c>
    </row>
    <row r="134" spans="1:11" x14ac:dyDescent="0.25">
      <c r="A134" s="9" t="s">
        <v>167</v>
      </c>
      <c r="B134" s="9" t="s">
        <v>8</v>
      </c>
      <c r="C134" s="9" t="s">
        <v>19</v>
      </c>
      <c r="D134" s="9">
        <v>28</v>
      </c>
      <c r="E134" s="6">
        <v>44296</v>
      </c>
      <c r="F134" s="9">
        <v>53240</v>
      </c>
      <c r="G134" s="9" t="s">
        <v>16</v>
      </c>
      <c r="H134" s="9" t="s">
        <v>207</v>
      </c>
      <c r="I134" s="12">
        <f ca="1">(TODAY()-staff[Date Joined])/365</f>
        <v>2.2849315068493152</v>
      </c>
      <c r="J134" s="8">
        <f ca="1">IF(staff[Tenure]&gt;2,3%,2%)*staff[Salary]</f>
        <v>1597.2</v>
      </c>
      <c r="K134" s="9">
        <f>IF(staff[Rating]= "Exceptional", 5, IF(staff[Rating]= "Above average", 4, IF(staff[Rating] = "average", 3, IF(staff[Rating] = "Very poor",2,IF(staff[Rating]="Poor", 1)))))</f>
        <v>3</v>
      </c>
    </row>
    <row r="135" spans="1:11" x14ac:dyDescent="0.25">
      <c r="A135" s="9" t="s">
        <v>122</v>
      </c>
      <c r="B135" s="9" t="s">
        <v>8</v>
      </c>
      <c r="C135" s="9" t="s">
        <v>21</v>
      </c>
      <c r="D135" s="9">
        <v>34</v>
      </c>
      <c r="E135" s="6">
        <v>44397</v>
      </c>
      <c r="F135" s="9">
        <v>85000</v>
      </c>
      <c r="G135" s="9" t="s">
        <v>16</v>
      </c>
      <c r="H135" s="9" t="s">
        <v>207</v>
      </c>
      <c r="I135" s="12">
        <f ca="1">(TODAY()-staff[Date Joined])/365</f>
        <v>2.0082191780821916</v>
      </c>
      <c r="J135" s="8">
        <f ca="1">IF(staff[Tenure]&gt;2,3%,2%)*staff[Salary]</f>
        <v>2550</v>
      </c>
      <c r="K135" s="9">
        <f>IF(staff[Rating]= "Exceptional", 5, IF(staff[Rating]= "Above average", 4, IF(staff[Rating] = "average", 3, IF(staff[Rating] = "Very poor",2,IF(staff[Rating]="Poor", 1)))))</f>
        <v>3</v>
      </c>
    </row>
    <row r="136" spans="1:11" x14ac:dyDescent="0.25">
      <c r="A136" s="9" t="s">
        <v>179</v>
      </c>
      <c r="B136" s="9" t="s">
        <v>8</v>
      </c>
      <c r="C136" s="9" t="s">
        <v>12</v>
      </c>
      <c r="D136" s="9">
        <v>21</v>
      </c>
      <c r="E136" s="6">
        <v>44619</v>
      </c>
      <c r="F136" s="9">
        <v>33920</v>
      </c>
      <c r="G136" s="9" t="s">
        <v>16</v>
      </c>
      <c r="H136" s="9" t="s">
        <v>207</v>
      </c>
      <c r="I136" s="12">
        <f ca="1">(TODAY()-staff[Date Joined])/365</f>
        <v>1.4</v>
      </c>
      <c r="J136" s="8">
        <f ca="1">IF(staff[Tenure]&gt;2,3%,2%)*staff[Salary]</f>
        <v>678.4</v>
      </c>
      <c r="K136" s="9">
        <f>IF(staff[Rating]= "Exceptional", 5, IF(staff[Rating]= "Above average", 4, IF(staff[Rating] = "average", 3, IF(staff[Rating] = "Very poor",2,IF(staff[Rating]="Poor", 1)))))</f>
        <v>3</v>
      </c>
    </row>
    <row r="137" spans="1:11" x14ac:dyDescent="0.25">
      <c r="A137" s="9" t="s">
        <v>188</v>
      </c>
      <c r="B137" s="9" t="s">
        <v>8</v>
      </c>
      <c r="C137" s="9" t="s">
        <v>12</v>
      </c>
      <c r="D137" s="9">
        <v>33</v>
      </c>
      <c r="E137" s="6">
        <v>44253</v>
      </c>
      <c r="F137" s="9">
        <v>75280</v>
      </c>
      <c r="G137" s="9" t="s">
        <v>16</v>
      </c>
      <c r="H137" s="9" t="s">
        <v>207</v>
      </c>
      <c r="I137" s="12">
        <f ca="1">(TODAY()-staff[Date Joined])/365</f>
        <v>2.4027397260273973</v>
      </c>
      <c r="J137" s="8">
        <f ca="1">IF(staff[Tenure]&gt;2,3%,2%)*staff[Salary]</f>
        <v>2258.4</v>
      </c>
      <c r="K137" s="9">
        <f>IF(staff[Rating]= "Exceptional", 5, IF(staff[Rating]= "Above average", 4, IF(staff[Rating] = "average", 3, IF(staff[Rating] = "Very poor",2,IF(staff[Rating]="Poor", 1)))))</f>
        <v>3</v>
      </c>
    </row>
    <row r="138" spans="1:11" x14ac:dyDescent="0.25">
      <c r="A138" s="9" t="s">
        <v>130</v>
      </c>
      <c r="B138" s="9" t="s">
        <v>8</v>
      </c>
      <c r="C138" s="9" t="s">
        <v>21</v>
      </c>
      <c r="D138" s="9">
        <v>34</v>
      </c>
      <c r="E138" s="6">
        <v>44594</v>
      </c>
      <c r="F138" s="9">
        <v>58940</v>
      </c>
      <c r="G138" s="9" t="s">
        <v>16</v>
      </c>
      <c r="H138" s="9" t="s">
        <v>207</v>
      </c>
      <c r="I138" s="12">
        <f ca="1">(TODAY()-staff[Date Joined])/365</f>
        <v>1.4684931506849315</v>
      </c>
      <c r="J138" s="8">
        <f ca="1">IF(staff[Tenure]&gt;2,3%,2%)*staff[Salary]</f>
        <v>1178.8</v>
      </c>
      <c r="K138" s="9">
        <f>IF(staff[Rating]= "Exceptional", 5, IF(staff[Rating]= "Above average", 4, IF(staff[Rating] = "average", 3, IF(staff[Rating] = "Very poor",2,IF(staff[Rating]="Poor", 1)))))</f>
        <v>3</v>
      </c>
    </row>
    <row r="139" spans="1:11" x14ac:dyDescent="0.25">
      <c r="A139" s="9" t="s">
        <v>136</v>
      </c>
      <c r="B139" s="9" t="s">
        <v>8</v>
      </c>
      <c r="C139" s="9" t="s">
        <v>9</v>
      </c>
      <c r="D139" s="9">
        <v>28</v>
      </c>
      <c r="E139" s="6">
        <v>44425</v>
      </c>
      <c r="F139" s="9">
        <v>104770</v>
      </c>
      <c r="G139" s="9" t="s">
        <v>16</v>
      </c>
      <c r="H139" s="9" t="s">
        <v>207</v>
      </c>
      <c r="I139" s="12">
        <f ca="1">(TODAY()-staff[Date Joined])/365</f>
        <v>1.9315068493150684</v>
      </c>
      <c r="J139" s="8">
        <f ca="1">IF(staff[Tenure]&gt;2,3%,2%)*staff[Salary]</f>
        <v>2095.4</v>
      </c>
      <c r="K139" s="9">
        <f>IF(staff[Rating]= "Exceptional", 5, IF(staff[Rating]= "Above average", 4, IF(staff[Rating] = "average", 3, IF(staff[Rating] = "Very poor",2,IF(staff[Rating]="Poor", 1)))))</f>
        <v>3</v>
      </c>
    </row>
    <row r="140" spans="1:11" x14ac:dyDescent="0.25">
      <c r="A140" s="9" t="s">
        <v>125</v>
      </c>
      <c r="B140" s="9" t="s">
        <v>15</v>
      </c>
      <c r="C140" s="9" t="s">
        <v>9</v>
      </c>
      <c r="D140" s="9">
        <v>21</v>
      </c>
      <c r="E140" s="6">
        <v>44701</v>
      </c>
      <c r="F140" s="9">
        <v>57090</v>
      </c>
      <c r="G140" s="9" t="s">
        <v>16</v>
      </c>
      <c r="H140" s="9" t="s">
        <v>207</v>
      </c>
      <c r="I140" s="12">
        <f ca="1">(TODAY()-staff[Date Joined])/365</f>
        <v>1.1753424657534246</v>
      </c>
      <c r="J140" s="8">
        <f ca="1">IF(staff[Tenure]&gt;2,3%,2%)*staff[Salary]</f>
        <v>1141.8</v>
      </c>
      <c r="K140" s="9">
        <f>IF(staff[Rating]= "Exceptional", 5, IF(staff[Rating]= "Above average", 4, IF(staff[Rating] = "average", 3, IF(staff[Rating] = "Very poor",2,IF(staff[Rating]="Poor", 1)))))</f>
        <v>3</v>
      </c>
    </row>
    <row r="141" spans="1:11" x14ac:dyDescent="0.25">
      <c r="A141" s="9" t="s">
        <v>160</v>
      </c>
      <c r="B141" s="9" t="s">
        <v>15</v>
      </c>
      <c r="C141" s="9" t="s">
        <v>21</v>
      </c>
      <c r="D141" s="9">
        <v>27</v>
      </c>
      <c r="E141" s="6">
        <v>44174</v>
      </c>
      <c r="F141" s="9">
        <v>91650</v>
      </c>
      <c r="G141" s="9" t="s">
        <v>13</v>
      </c>
      <c r="H141" s="9" t="s">
        <v>207</v>
      </c>
      <c r="I141" s="12">
        <f ca="1">(TODAY()-staff[Date Joined])/365</f>
        <v>2.6191780821917807</v>
      </c>
      <c r="J141" s="8">
        <f ca="1">IF(staff[Tenure]&gt;2,3%,2%)*staff[Salary]</f>
        <v>2749.5</v>
      </c>
      <c r="K141" s="9">
        <f>IF(staff[Rating]= "Exceptional", 5, IF(staff[Rating]= "Above average", 4, IF(staff[Rating] = "average", 3, IF(staff[Rating] = "Very poor",2,IF(staff[Rating]="Poor", 1)))))</f>
        <v>4</v>
      </c>
    </row>
    <row r="142" spans="1:11" x14ac:dyDescent="0.25">
      <c r="A142" s="9" t="s">
        <v>183</v>
      </c>
      <c r="B142" s="9" t="s">
        <v>15</v>
      </c>
      <c r="C142" s="9" t="s">
        <v>21</v>
      </c>
      <c r="D142" s="9">
        <v>42</v>
      </c>
      <c r="E142" s="6">
        <v>44670</v>
      </c>
      <c r="F142" s="9">
        <v>70270</v>
      </c>
      <c r="G142" s="9" t="s">
        <v>24</v>
      </c>
      <c r="H142" s="9" t="s">
        <v>207</v>
      </c>
      <c r="I142" s="12">
        <f ca="1">(TODAY()-staff[Date Joined])/365</f>
        <v>1.2602739726027397</v>
      </c>
      <c r="J142" s="8">
        <f ca="1">IF(staff[Tenure]&gt;2,3%,2%)*staff[Salary]</f>
        <v>1405.4</v>
      </c>
      <c r="K142" s="9">
        <f>IF(staff[Rating]= "Exceptional", 5, IF(staff[Rating]= "Above average", 4, IF(staff[Rating] = "average", 3, IF(staff[Rating] = "Very poor",2,IF(staff[Rating]="Poor", 1)))))</f>
        <v>1</v>
      </c>
    </row>
    <row r="143" spans="1:11" x14ac:dyDescent="0.25">
      <c r="A143" s="9" t="s">
        <v>129</v>
      </c>
      <c r="B143" s="9" t="s">
        <v>8</v>
      </c>
      <c r="C143" s="9" t="s">
        <v>21</v>
      </c>
      <c r="D143" s="9">
        <v>28</v>
      </c>
      <c r="E143" s="6">
        <v>44124</v>
      </c>
      <c r="F143" s="9">
        <v>75970</v>
      </c>
      <c r="G143" s="9" t="s">
        <v>16</v>
      </c>
      <c r="H143" s="9" t="s">
        <v>207</v>
      </c>
      <c r="I143" s="12">
        <f ca="1">(TODAY()-staff[Date Joined])/365</f>
        <v>2.7561643835616438</v>
      </c>
      <c r="J143" s="8">
        <f ca="1">IF(staff[Tenure]&gt;2,3%,2%)*staff[Salary]</f>
        <v>2279.1</v>
      </c>
      <c r="K143" s="9">
        <f>IF(staff[Rating]= "Exceptional", 5, IF(staff[Rating]= "Above average", 4, IF(staff[Rating] = "average", 3, IF(staff[Rating] = "Very poor",2,IF(staff[Rating]="Poor", 1)))))</f>
        <v>3</v>
      </c>
    </row>
    <row r="144" spans="1:11" x14ac:dyDescent="0.25">
      <c r="A144" s="9" t="s">
        <v>112</v>
      </c>
      <c r="B144" s="9" t="s">
        <v>206</v>
      </c>
      <c r="C144" s="9" t="s">
        <v>12</v>
      </c>
      <c r="D144" s="9">
        <v>27</v>
      </c>
      <c r="E144" s="6">
        <v>44212</v>
      </c>
      <c r="F144" s="9">
        <v>90700</v>
      </c>
      <c r="G144" s="9" t="s">
        <v>13</v>
      </c>
      <c r="H144" s="9" t="s">
        <v>207</v>
      </c>
      <c r="I144" s="12">
        <f ca="1">(TODAY()-staff[Date Joined])/365</f>
        <v>2.515068493150685</v>
      </c>
      <c r="J144" s="8">
        <f ca="1">IF(staff[Tenure]&gt;2,3%,2%)*staff[Salary]</f>
        <v>2721</v>
      </c>
      <c r="K144" s="9">
        <f>IF(staff[Rating]= "Exceptional", 5, IF(staff[Rating]= "Above average", 4, IF(staff[Rating] = "average", 3, IF(staff[Rating] = "Very poor",2,IF(staff[Rating]="Poor", 1)))))</f>
        <v>4</v>
      </c>
    </row>
    <row r="145" spans="1:11" x14ac:dyDescent="0.25">
      <c r="A145" s="9" t="s">
        <v>131</v>
      </c>
      <c r="B145" s="9" t="s">
        <v>15</v>
      </c>
      <c r="C145" s="9" t="s">
        <v>9</v>
      </c>
      <c r="D145" s="9">
        <v>30</v>
      </c>
      <c r="E145" s="6">
        <v>44607</v>
      </c>
      <c r="F145" s="9">
        <v>60570</v>
      </c>
      <c r="G145" s="9" t="s">
        <v>16</v>
      </c>
      <c r="H145" s="9" t="s">
        <v>207</v>
      </c>
      <c r="I145" s="12">
        <f ca="1">(TODAY()-staff[Date Joined])/365</f>
        <v>1.4328767123287671</v>
      </c>
      <c r="J145" s="8">
        <f ca="1">IF(staff[Tenure]&gt;2,3%,2%)*staff[Salary]</f>
        <v>1211.4000000000001</v>
      </c>
      <c r="K145" s="9">
        <f>IF(staff[Rating]= "Exceptional", 5, IF(staff[Rating]= "Above average", 4, IF(staff[Rating] = "average", 3, IF(staff[Rating] = "Very poor",2,IF(staff[Rating]="Poor", 1)))))</f>
        <v>3</v>
      </c>
    </row>
    <row r="146" spans="1:11" x14ac:dyDescent="0.25">
      <c r="A146" s="9" t="s">
        <v>134</v>
      </c>
      <c r="B146" s="9" t="s">
        <v>15</v>
      </c>
      <c r="C146" s="9" t="s">
        <v>9</v>
      </c>
      <c r="D146" s="9">
        <v>33</v>
      </c>
      <c r="E146" s="6">
        <v>44103</v>
      </c>
      <c r="F146" s="9">
        <v>115920</v>
      </c>
      <c r="G146" s="9" t="s">
        <v>16</v>
      </c>
      <c r="H146" s="9" t="s">
        <v>207</v>
      </c>
      <c r="I146" s="12">
        <f ca="1">(TODAY()-staff[Date Joined])/365</f>
        <v>2.8136986301369862</v>
      </c>
      <c r="J146" s="8">
        <f ca="1">IF(staff[Tenure]&gt;2,3%,2%)*staff[Salary]</f>
        <v>3477.6</v>
      </c>
      <c r="K146" s="9">
        <f>IF(staff[Rating]= "Exceptional", 5, IF(staff[Rating]= "Above average", 4, IF(staff[Rating] = "average", 3, IF(staff[Rating] = "Very poor",2,IF(staff[Rating]="Poor", 1)))))</f>
        <v>3</v>
      </c>
    </row>
    <row r="147" spans="1:11" x14ac:dyDescent="0.25">
      <c r="A147" s="9" t="s">
        <v>186</v>
      </c>
      <c r="B147" s="9" t="s">
        <v>8</v>
      </c>
      <c r="C147" s="9" t="s">
        <v>21</v>
      </c>
      <c r="D147" s="9">
        <v>33</v>
      </c>
      <c r="E147" s="6">
        <v>44006</v>
      </c>
      <c r="F147" s="9">
        <v>65360</v>
      </c>
      <c r="G147" s="9" t="s">
        <v>16</v>
      </c>
      <c r="H147" s="9" t="s">
        <v>207</v>
      </c>
      <c r="I147" s="12">
        <f ca="1">(TODAY()-staff[Date Joined])/365</f>
        <v>3.0794520547945203</v>
      </c>
      <c r="J147" s="8">
        <f ca="1">IF(staff[Tenure]&gt;2,3%,2%)*staff[Salary]</f>
        <v>1960.8</v>
      </c>
      <c r="K147" s="9">
        <f>IF(staff[Rating]= "Exceptional", 5, IF(staff[Rating]= "Above average", 4, IF(staff[Rating] = "average", 3, IF(staff[Rating] = "Very poor",2,IF(staff[Rating]="Poor", 1)))))</f>
        <v>3</v>
      </c>
    </row>
    <row r="148" spans="1:11" x14ac:dyDescent="0.25">
      <c r="A148" s="9" t="s">
        <v>116</v>
      </c>
      <c r="B148" s="9" t="s">
        <v>206</v>
      </c>
      <c r="C148" s="9" t="s">
        <v>21</v>
      </c>
      <c r="D148" s="9">
        <v>30</v>
      </c>
      <c r="E148" s="6">
        <v>44535</v>
      </c>
      <c r="F148" s="9">
        <v>64000</v>
      </c>
      <c r="G148" s="9" t="s">
        <v>16</v>
      </c>
      <c r="H148" s="9" t="s">
        <v>207</v>
      </c>
      <c r="I148" s="12">
        <f ca="1">(TODAY()-staff[Date Joined])/365</f>
        <v>1.6301369863013699</v>
      </c>
      <c r="J148" s="8">
        <f ca="1">IF(staff[Tenure]&gt;2,3%,2%)*staff[Salary]</f>
        <v>1280</v>
      </c>
      <c r="K148" s="9">
        <f>IF(staff[Rating]= "Exceptional", 5, IF(staff[Rating]= "Above average", 4, IF(staff[Rating] = "average", 3, IF(staff[Rating] = "Very poor",2,IF(staff[Rating]="Poor", 1)))))</f>
        <v>3</v>
      </c>
    </row>
    <row r="149" spans="1:11" x14ac:dyDescent="0.25">
      <c r="A149" s="9" t="s">
        <v>195</v>
      </c>
      <c r="B149" s="9" t="s">
        <v>8</v>
      </c>
      <c r="C149" s="9" t="s">
        <v>21</v>
      </c>
      <c r="D149" s="9">
        <v>34</v>
      </c>
      <c r="E149" s="6">
        <v>44383</v>
      </c>
      <c r="F149" s="9">
        <v>92450</v>
      </c>
      <c r="G149" s="9" t="s">
        <v>16</v>
      </c>
      <c r="H149" s="9" t="s">
        <v>207</v>
      </c>
      <c r="I149" s="12">
        <f ca="1">(TODAY()-staff[Date Joined])/365</f>
        <v>2.0465753424657533</v>
      </c>
      <c r="J149" s="8">
        <f ca="1">IF(staff[Tenure]&gt;2,3%,2%)*staff[Salary]</f>
        <v>2773.5</v>
      </c>
      <c r="K149" s="9">
        <f>IF(staff[Rating]= "Exceptional", 5, IF(staff[Rating]= "Above average", 4, IF(staff[Rating] = "average", 3, IF(staff[Rating] = "Very poor",2,IF(staff[Rating]="Poor", 1)))))</f>
        <v>3</v>
      </c>
    </row>
    <row r="150" spans="1:11" x14ac:dyDescent="0.25">
      <c r="A150" s="9" t="s">
        <v>113</v>
      </c>
      <c r="B150" s="9" t="s">
        <v>15</v>
      </c>
      <c r="C150" s="9" t="s">
        <v>12</v>
      </c>
      <c r="D150" s="9">
        <v>31</v>
      </c>
      <c r="E150" s="6">
        <v>44450</v>
      </c>
      <c r="F150" s="9">
        <v>48950</v>
      </c>
      <c r="G150" s="9" t="s">
        <v>16</v>
      </c>
      <c r="H150" s="9" t="s">
        <v>207</v>
      </c>
      <c r="I150" s="12">
        <f ca="1">(TODAY()-staff[Date Joined])/365</f>
        <v>1.8630136986301369</v>
      </c>
      <c r="J150" s="8">
        <f ca="1">IF(staff[Tenure]&gt;2,3%,2%)*staff[Salary]</f>
        <v>979</v>
      </c>
      <c r="K150" s="9">
        <f>IF(staff[Rating]= "Exceptional", 5, IF(staff[Rating]= "Above average", 4, IF(staff[Rating] = "average", 3, IF(staff[Rating] = "Very poor",2,IF(staff[Rating]="Poor", 1)))))</f>
        <v>3</v>
      </c>
    </row>
    <row r="151" spans="1:11" x14ac:dyDescent="0.25">
      <c r="A151" s="9" t="s">
        <v>185</v>
      </c>
      <c r="B151" s="9" t="s">
        <v>8</v>
      </c>
      <c r="C151" s="9" t="s">
        <v>12</v>
      </c>
      <c r="D151" s="9">
        <v>27</v>
      </c>
      <c r="E151" s="6">
        <v>44625</v>
      </c>
      <c r="F151" s="9">
        <v>83750</v>
      </c>
      <c r="G151" s="9" t="s">
        <v>16</v>
      </c>
      <c r="H151" s="9" t="s">
        <v>207</v>
      </c>
      <c r="I151" s="12">
        <f ca="1">(TODAY()-staff[Date Joined])/365</f>
        <v>1.3835616438356164</v>
      </c>
      <c r="J151" s="8">
        <f ca="1">IF(staff[Tenure]&gt;2,3%,2%)*staff[Salary]</f>
        <v>1675</v>
      </c>
      <c r="K151" s="9">
        <f>IF(staff[Rating]= "Exceptional", 5, IF(staff[Rating]= "Above average", 4, IF(staff[Rating] = "average", 3, IF(staff[Rating] = "Very poor",2,IF(staff[Rating]="Poor", 1)))))</f>
        <v>3</v>
      </c>
    </row>
    <row r="152" spans="1:11" x14ac:dyDescent="0.25">
      <c r="A152" s="9" t="s">
        <v>166</v>
      </c>
      <c r="B152" s="9" t="s">
        <v>8</v>
      </c>
      <c r="C152" s="9" t="s">
        <v>12</v>
      </c>
      <c r="D152" s="9">
        <v>40</v>
      </c>
      <c r="E152" s="6">
        <v>44276</v>
      </c>
      <c r="F152" s="9">
        <v>87620</v>
      </c>
      <c r="G152" s="9" t="s">
        <v>16</v>
      </c>
      <c r="H152" s="9" t="s">
        <v>207</v>
      </c>
      <c r="I152" s="12">
        <f ca="1">(TODAY()-staff[Date Joined])/365</f>
        <v>2.3397260273972602</v>
      </c>
      <c r="J152" s="8">
        <f ca="1">IF(staff[Tenure]&gt;2,3%,2%)*staff[Salary]</f>
        <v>2628.6</v>
      </c>
      <c r="K152" s="9">
        <f>IF(staff[Rating]= "Exceptional", 5, IF(staff[Rating]= "Above average", 4, IF(staff[Rating] = "average", 3, IF(staff[Rating] = "Very poor",2,IF(staff[Rating]="Poor", 1)))))</f>
        <v>3</v>
      </c>
    </row>
    <row r="153" spans="1:11" x14ac:dyDescent="0.25">
      <c r="A153" s="9" t="s">
        <v>184</v>
      </c>
      <c r="B153" s="9" t="s">
        <v>8</v>
      </c>
      <c r="C153" s="9" t="s">
        <v>19</v>
      </c>
      <c r="D153" s="9">
        <v>20</v>
      </c>
      <c r="E153" s="6">
        <v>44476</v>
      </c>
      <c r="F153" s="9">
        <v>68900</v>
      </c>
      <c r="G153" s="9" t="s">
        <v>24</v>
      </c>
      <c r="H153" s="9" t="s">
        <v>207</v>
      </c>
      <c r="I153" s="12">
        <f ca="1">(TODAY()-staff[Date Joined])/365</f>
        <v>1.7917808219178082</v>
      </c>
      <c r="J153" s="8">
        <f ca="1">IF(staff[Tenure]&gt;2,3%,2%)*staff[Salary]</f>
        <v>1378</v>
      </c>
      <c r="K153" s="9">
        <f>IF(staff[Rating]= "Exceptional", 5, IF(staff[Rating]= "Above average", 4, IF(staff[Rating] = "average", 3, IF(staff[Rating] = "Very poor",2,IF(staff[Rating]="Poor", 1)))))</f>
        <v>1</v>
      </c>
    </row>
    <row r="154" spans="1:11" x14ac:dyDescent="0.25">
      <c r="A154" s="9" t="s">
        <v>157</v>
      </c>
      <c r="B154" s="9" t="s">
        <v>15</v>
      </c>
      <c r="C154" s="9" t="s">
        <v>19</v>
      </c>
      <c r="D154" s="9">
        <v>32</v>
      </c>
      <c r="E154" s="6">
        <v>44403</v>
      </c>
      <c r="F154" s="9">
        <v>53540</v>
      </c>
      <c r="G154" s="9" t="s">
        <v>16</v>
      </c>
      <c r="H154" s="9" t="s">
        <v>207</v>
      </c>
      <c r="I154" s="12">
        <f ca="1">(TODAY()-staff[Date Joined])/365</f>
        <v>1.9917808219178081</v>
      </c>
      <c r="J154" s="8">
        <f ca="1">IF(staff[Tenure]&gt;2,3%,2%)*staff[Salary]</f>
        <v>1070.8</v>
      </c>
      <c r="K154" s="9">
        <f>IF(staff[Rating]= "Exceptional", 5, IF(staff[Rating]= "Above average", 4, IF(staff[Rating] = "average", 3, IF(staff[Rating] = "Very poor",2,IF(staff[Rating]="Poor", 1)))))</f>
        <v>3</v>
      </c>
    </row>
    <row r="155" spans="1:11" x14ac:dyDescent="0.25">
      <c r="A155" s="9" t="s">
        <v>172</v>
      </c>
      <c r="B155" s="9" t="s">
        <v>15</v>
      </c>
      <c r="C155" s="9" t="s">
        <v>19</v>
      </c>
      <c r="D155" s="9">
        <v>28</v>
      </c>
      <c r="E155" s="6">
        <v>44758</v>
      </c>
      <c r="F155" s="9">
        <v>43510</v>
      </c>
      <c r="G155" s="9" t="s">
        <v>42</v>
      </c>
      <c r="H155" s="9" t="s">
        <v>207</v>
      </c>
      <c r="I155" s="12">
        <f ca="1">(TODAY()-staff[Date Joined])/365</f>
        <v>1.0191780821917809</v>
      </c>
      <c r="J155" s="8">
        <f ca="1">IF(staff[Tenure]&gt;2,3%,2%)*staff[Salary]</f>
        <v>870.2</v>
      </c>
      <c r="K155" s="9">
        <f>IF(staff[Rating]= "Exceptional", 5, IF(staff[Rating]= "Above average", 4, IF(staff[Rating] = "average", 3, IF(staff[Rating] = "Very poor",2,IF(staff[Rating]="Poor", 1)))))</f>
        <v>2</v>
      </c>
    </row>
    <row r="156" spans="1:11" x14ac:dyDescent="0.25">
      <c r="A156" s="9" t="s">
        <v>127</v>
      </c>
      <c r="B156" s="9" t="s">
        <v>8</v>
      </c>
      <c r="C156" s="9" t="s">
        <v>19</v>
      </c>
      <c r="D156" s="9">
        <v>38</v>
      </c>
      <c r="E156" s="6">
        <v>44316</v>
      </c>
      <c r="F156" s="9">
        <v>109160</v>
      </c>
      <c r="G156" s="9" t="s">
        <v>10</v>
      </c>
      <c r="H156" s="9" t="s">
        <v>207</v>
      </c>
      <c r="I156" s="12">
        <f ca="1">(TODAY()-staff[Date Joined])/365</f>
        <v>2.2301369863013698</v>
      </c>
      <c r="J156" s="8">
        <f ca="1">IF(staff[Tenure]&gt;2,3%,2%)*staff[Salary]</f>
        <v>3274.7999999999997</v>
      </c>
      <c r="K156" s="9">
        <f>IF(staff[Rating]= "Exceptional", 5, IF(staff[Rating]= "Above average", 4, IF(staff[Rating] = "average", 3, IF(staff[Rating] = "Very poor",2,IF(staff[Rating]="Poor", 1)))))</f>
        <v>5</v>
      </c>
    </row>
    <row r="157" spans="1:11" x14ac:dyDescent="0.25">
      <c r="A157" s="9" t="s">
        <v>198</v>
      </c>
      <c r="B157" s="9" t="s">
        <v>15</v>
      </c>
      <c r="C157" s="9" t="s">
        <v>9</v>
      </c>
      <c r="D157" s="9">
        <v>40</v>
      </c>
      <c r="E157" s="6">
        <v>44204</v>
      </c>
      <c r="F157" s="9">
        <v>99750</v>
      </c>
      <c r="G157" s="9" t="s">
        <v>16</v>
      </c>
      <c r="H157" s="9" t="s">
        <v>207</v>
      </c>
      <c r="I157" s="12">
        <f ca="1">(TODAY()-staff[Date Joined])/365</f>
        <v>2.536986301369863</v>
      </c>
      <c r="J157" s="8">
        <f ca="1">IF(staff[Tenure]&gt;2,3%,2%)*staff[Salary]</f>
        <v>2992.5</v>
      </c>
      <c r="K157" s="9">
        <f>IF(staff[Rating]= "Exceptional", 5, IF(staff[Rating]= "Above average", 4, IF(staff[Rating] = "average", 3, IF(staff[Rating] = "Very poor",2,IF(staff[Rating]="Poor", 1)))))</f>
        <v>3</v>
      </c>
    </row>
    <row r="158" spans="1:11" x14ac:dyDescent="0.25">
      <c r="A158" s="9" t="s">
        <v>124</v>
      </c>
      <c r="B158" s="9" t="s">
        <v>8</v>
      </c>
      <c r="C158" s="9" t="s">
        <v>12</v>
      </c>
      <c r="D158" s="9">
        <v>31</v>
      </c>
      <c r="E158" s="6">
        <v>44084</v>
      </c>
      <c r="F158" s="9">
        <v>41980</v>
      </c>
      <c r="G158" s="9" t="s">
        <v>16</v>
      </c>
      <c r="H158" s="9" t="s">
        <v>207</v>
      </c>
      <c r="I158" s="12">
        <f ca="1">(TODAY()-staff[Date Joined])/365</f>
        <v>2.8657534246575342</v>
      </c>
      <c r="J158" s="8">
        <f ca="1">IF(staff[Tenure]&gt;2,3%,2%)*staff[Salary]</f>
        <v>1259.3999999999999</v>
      </c>
      <c r="K158" s="9">
        <f>IF(staff[Rating]= "Exceptional", 5, IF(staff[Rating]= "Above average", 4, IF(staff[Rating] = "average", 3, IF(staff[Rating] = "Very poor",2,IF(staff[Rating]="Poor", 1)))))</f>
        <v>3</v>
      </c>
    </row>
    <row r="159" spans="1:11" x14ac:dyDescent="0.25">
      <c r="A159" s="9" t="s">
        <v>187</v>
      </c>
      <c r="B159" s="9" t="s">
        <v>15</v>
      </c>
      <c r="C159" s="9" t="s">
        <v>21</v>
      </c>
      <c r="D159" s="9">
        <v>36</v>
      </c>
      <c r="E159" s="6">
        <v>44272</v>
      </c>
      <c r="F159" s="9">
        <v>71380</v>
      </c>
      <c r="G159" s="9" t="s">
        <v>16</v>
      </c>
      <c r="H159" s="9" t="s">
        <v>207</v>
      </c>
      <c r="I159" s="12">
        <f ca="1">(TODAY()-staff[Date Joined])/365</f>
        <v>2.3506849315068492</v>
      </c>
      <c r="J159" s="8">
        <f ca="1">IF(staff[Tenure]&gt;2,3%,2%)*staff[Salary]</f>
        <v>2141.4</v>
      </c>
      <c r="K159" s="9">
        <f>IF(staff[Rating]= "Exceptional", 5, IF(staff[Rating]= "Above average", 4, IF(staff[Rating] = "average", 3, IF(staff[Rating] = "Very poor",2,IF(staff[Rating]="Poor", 1)))))</f>
        <v>3</v>
      </c>
    </row>
    <row r="160" spans="1:11" x14ac:dyDescent="0.25">
      <c r="A160" s="9" t="s">
        <v>191</v>
      </c>
      <c r="B160" s="9" t="s">
        <v>15</v>
      </c>
      <c r="C160" s="9" t="s">
        <v>9</v>
      </c>
      <c r="D160" s="9">
        <v>27</v>
      </c>
      <c r="E160" s="6">
        <v>44547</v>
      </c>
      <c r="F160" s="9">
        <v>113280</v>
      </c>
      <c r="G160" s="9" t="s">
        <v>42</v>
      </c>
      <c r="H160" s="9" t="s">
        <v>207</v>
      </c>
      <c r="I160" s="12">
        <f ca="1">(TODAY()-staff[Date Joined])/365</f>
        <v>1.5972602739726027</v>
      </c>
      <c r="J160" s="8">
        <f ca="1">IF(staff[Tenure]&gt;2,3%,2%)*staff[Salary]</f>
        <v>2265.6</v>
      </c>
      <c r="K160" s="9">
        <f>IF(staff[Rating]= "Exceptional", 5, IF(staff[Rating]= "Above average", 4, IF(staff[Rating] = "average", 3, IF(staff[Rating] = "Very poor",2,IF(staff[Rating]="Poor", 1)))))</f>
        <v>2</v>
      </c>
    </row>
    <row r="161" spans="1:11" x14ac:dyDescent="0.25">
      <c r="A161" s="9" t="s">
        <v>181</v>
      </c>
      <c r="B161" s="9" t="s">
        <v>8</v>
      </c>
      <c r="C161" s="9" t="s">
        <v>21</v>
      </c>
      <c r="D161" s="9">
        <v>33</v>
      </c>
      <c r="E161" s="6">
        <v>44747</v>
      </c>
      <c r="F161" s="9">
        <v>86570</v>
      </c>
      <c r="G161" s="9" t="s">
        <v>16</v>
      </c>
      <c r="H161" s="9" t="s">
        <v>207</v>
      </c>
      <c r="I161" s="12">
        <f ca="1">(TODAY()-staff[Date Joined])/365</f>
        <v>1.0493150684931507</v>
      </c>
      <c r="J161" s="8">
        <f ca="1">IF(staff[Tenure]&gt;2,3%,2%)*staff[Salary]</f>
        <v>1731.4</v>
      </c>
      <c r="K161" s="9">
        <f>IF(staff[Rating]= "Exceptional", 5, IF(staff[Rating]= "Above average", 4, IF(staff[Rating] = "average", 3, IF(staff[Rating] = "Very poor",2,IF(staff[Rating]="Poor", 1)))))</f>
        <v>3</v>
      </c>
    </row>
    <row r="162" spans="1:11" x14ac:dyDescent="0.25">
      <c r="A162" s="9" t="s">
        <v>139</v>
      </c>
      <c r="B162" s="9" t="s">
        <v>15</v>
      </c>
      <c r="C162" s="9" t="s">
        <v>9</v>
      </c>
      <c r="D162" s="9">
        <v>26</v>
      </c>
      <c r="E162" s="6">
        <v>44350</v>
      </c>
      <c r="F162" s="9">
        <v>53540</v>
      </c>
      <c r="G162" s="9" t="s">
        <v>16</v>
      </c>
      <c r="H162" s="9" t="s">
        <v>207</v>
      </c>
      <c r="I162" s="12">
        <f ca="1">(TODAY()-staff[Date Joined])/365</f>
        <v>2.1369863013698631</v>
      </c>
      <c r="J162" s="8">
        <f ca="1">IF(staff[Tenure]&gt;2,3%,2%)*staff[Salary]</f>
        <v>1606.2</v>
      </c>
      <c r="K162" s="9">
        <f>IF(staff[Rating]= "Exceptional", 5, IF(staff[Rating]= "Above average", 4, IF(staff[Rating] = "average", 3, IF(staff[Rating] = "Very poor",2,IF(staff[Rating]="Poor", 1)))))</f>
        <v>3</v>
      </c>
    </row>
    <row r="163" spans="1:11" x14ac:dyDescent="0.25">
      <c r="A163" s="9" t="s">
        <v>190</v>
      </c>
      <c r="B163" s="9" t="s">
        <v>15</v>
      </c>
      <c r="C163" s="9" t="s">
        <v>12</v>
      </c>
      <c r="D163" s="9">
        <v>37</v>
      </c>
      <c r="E163" s="6">
        <v>44640</v>
      </c>
      <c r="F163" s="9">
        <v>69070</v>
      </c>
      <c r="G163" s="9" t="s">
        <v>16</v>
      </c>
      <c r="H163" s="9" t="s">
        <v>207</v>
      </c>
      <c r="I163" s="12">
        <f ca="1">(TODAY()-staff[Date Joined])/365</f>
        <v>1.3424657534246576</v>
      </c>
      <c r="J163" s="8">
        <f ca="1">IF(staff[Tenure]&gt;2,3%,2%)*staff[Salary]</f>
        <v>1381.4</v>
      </c>
      <c r="K163" s="9">
        <f>IF(staff[Rating]= "Exceptional", 5, IF(staff[Rating]= "Above average", 4, IF(staff[Rating] = "average", 3, IF(staff[Rating] = "Very poor",2,IF(staff[Rating]="Poor", 1)))))</f>
        <v>3</v>
      </c>
    </row>
    <row r="164" spans="1:11" x14ac:dyDescent="0.25">
      <c r="A164" s="9" t="s">
        <v>121</v>
      </c>
      <c r="B164" s="9" t="s">
        <v>8</v>
      </c>
      <c r="C164" s="9" t="s">
        <v>21</v>
      </c>
      <c r="D164" s="9">
        <v>30</v>
      </c>
      <c r="E164" s="6">
        <v>44328</v>
      </c>
      <c r="F164" s="9">
        <v>67910</v>
      </c>
      <c r="G164" s="9" t="s">
        <v>24</v>
      </c>
      <c r="H164" s="9" t="s">
        <v>207</v>
      </c>
      <c r="I164" s="12">
        <f ca="1">(TODAY()-staff[Date Joined])/365</f>
        <v>2.1972602739726028</v>
      </c>
      <c r="J164" s="8">
        <f ca="1">IF(staff[Tenure]&gt;2,3%,2%)*staff[Salary]</f>
        <v>2037.3</v>
      </c>
      <c r="K164" s="9">
        <f>IF(staff[Rating]= "Exceptional", 5, IF(staff[Rating]= "Above average", 4, IF(staff[Rating] = "average", 3, IF(staff[Rating] = "Very poor",2,IF(staff[Rating]="Poor", 1)))))</f>
        <v>1</v>
      </c>
    </row>
    <row r="165" spans="1:11" x14ac:dyDescent="0.25">
      <c r="A165" s="9" t="s">
        <v>119</v>
      </c>
      <c r="B165" s="9" t="s">
        <v>15</v>
      </c>
      <c r="C165" s="9" t="s">
        <v>12</v>
      </c>
      <c r="D165" s="9">
        <v>30</v>
      </c>
      <c r="E165" s="6">
        <v>44214</v>
      </c>
      <c r="F165" s="9">
        <v>69120</v>
      </c>
      <c r="G165" s="9" t="s">
        <v>16</v>
      </c>
      <c r="H165" s="9" t="s">
        <v>207</v>
      </c>
      <c r="I165" s="12">
        <f ca="1">(TODAY()-staff[Date Joined])/365</f>
        <v>2.5095890410958903</v>
      </c>
      <c r="J165" s="8">
        <f ca="1">IF(staff[Tenure]&gt;2,3%,2%)*staff[Salary]</f>
        <v>2073.6</v>
      </c>
      <c r="K165" s="9">
        <f>IF(staff[Rating]= "Exceptional", 5, IF(staff[Rating]= "Above average", 4, IF(staff[Rating] = "average", 3, IF(staff[Rating] = "Very poor",2,IF(staff[Rating]="Poor", 1)))))</f>
        <v>3</v>
      </c>
    </row>
    <row r="166" spans="1:11" x14ac:dyDescent="0.25">
      <c r="A166" s="9" t="s">
        <v>132</v>
      </c>
      <c r="B166" s="9" t="s">
        <v>8</v>
      </c>
      <c r="C166" s="9" t="s">
        <v>21</v>
      </c>
      <c r="D166" s="9">
        <v>34</v>
      </c>
      <c r="E166" s="6">
        <v>44550</v>
      </c>
      <c r="F166" s="9">
        <v>60130</v>
      </c>
      <c r="G166" s="9" t="s">
        <v>16</v>
      </c>
      <c r="H166" s="9" t="s">
        <v>207</v>
      </c>
      <c r="I166" s="12">
        <f ca="1">(TODAY()-staff[Date Joined])/365</f>
        <v>1.5890410958904109</v>
      </c>
      <c r="J166" s="8">
        <f ca="1">IF(staff[Tenure]&gt;2,3%,2%)*staff[Salary]</f>
        <v>1202.6000000000001</v>
      </c>
      <c r="K166" s="9">
        <f>IF(staff[Rating]= "Exceptional", 5, IF(staff[Rating]= "Above average", 4, IF(staff[Rating] = "average", 3, IF(staff[Rating] = "Very poor",2,IF(staff[Rating]="Poor", 1)))))</f>
        <v>3</v>
      </c>
    </row>
    <row r="167" spans="1:11" x14ac:dyDescent="0.25">
      <c r="A167" s="9" t="s">
        <v>161</v>
      </c>
      <c r="B167" s="9" t="s">
        <v>15</v>
      </c>
      <c r="C167" s="9" t="s">
        <v>9</v>
      </c>
      <c r="D167" s="9">
        <v>23</v>
      </c>
      <c r="E167" s="6">
        <v>44378</v>
      </c>
      <c r="F167" s="9">
        <v>106460</v>
      </c>
      <c r="G167" s="9" t="s">
        <v>16</v>
      </c>
      <c r="H167" s="9" t="s">
        <v>207</v>
      </c>
      <c r="I167" s="12">
        <f ca="1">(TODAY()-staff[Date Joined])/365</f>
        <v>2.0602739726027397</v>
      </c>
      <c r="J167" s="8">
        <f ca="1">IF(staff[Tenure]&gt;2,3%,2%)*staff[Salary]</f>
        <v>3193.7999999999997</v>
      </c>
      <c r="K167" s="9">
        <f>IF(staff[Rating]= "Exceptional", 5, IF(staff[Rating]= "Above average", 4, IF(staff[Rating] = "average", 3, IF(staff[Rating] = "Very poor",2,IF(staff[Rating]="Poor", 1)))))</f>
        <v>3</v>
      </c>
    </row>
    <row r="168" spans="1:11" x14ac:dyDescent="0.25">
      <c r="A168" s="9" t="s">
        <v>148</v>
      </c>
      <c r="B168" s="9" t="s">
        <v>8</v>
      </c>
      <c r="C168" s="9" t="s">
        <v>56</v>
      </c>
      <c r="D168" s="9">
        <v>37</v>
      </c>
      <c r="E168" s="6">
        <v>44389</v>
      </c>
      <c r="F168" s="9">
        <v>118100</v>
      </c>
      <c r="G168" s="9" t="s">
        <v>16</v>
      </c>
      <c r="H168" s="9" t="s">
        <v>207</v>
      </c>
      <c r="I168" s="12">
        <f ca="1">(TODAY()-staff[Date Joined])/365</f>
        <v>2.0301369863013701</v>
      </c>
      <c r="J168" s="8">
        <f ca="1">IF(staff[Tenure]&gt;2,3%,2%)*staff[Salary]</f>
        <v>3543</v>
      </c>
      <c r="K168" s="9">
        <f>IF(staff[Rating]= "Exceptional", 5, IF(staff[Rating]= "Above average", 4, IF(staff[Rating] = "average", 3, IF(staff[Rating] = "Very poor",2,IF(staff[Rating]="Poor", 1)))))</f>
        <v>3</v>
      </c>
    </row>
    <row r="169" spans="1:11" x14ac:dyDescent="0.25">
      <c r="A169" s="9" t="s">
        <v>164</v>
      </c>
      <c r="B169" s="9" t="s">
        <v>8</v>
      </c>
      <c r="C169" s="9" t="s">
        <v>9</v>
      </c>
      <c r="D169" s="9">
        <v>36</v>
      </c>
      <c r="E169" s="6">
        <v>44468</v>
      </c>
      <c r="F169" s="9">
        <v>78390</v>
      </c>
      <c r="G169" s="9" t="s">
        <v>16</v>
      </c>
      <c r="H169" s="9" t="s">
        <v>207</v>
      </c>
      <c r="I169" s="12">
        <f ca="1">(TODAY()-staff[Date Joined])/365</f>
        <v>1.8136986301369864</v>
      </c>
      <c r="J169" s="8">
        <f ca="1">IF(staff[Tenure]&gt;2,3%,2%)*staff[Salary]</f>
        <v>1567.8</v>
      </c>
      <c r="K169" s="9">
        <f>IF(staff[Rating]= "Exceptional", 5, IF(staff[Rating]= "Above average", 4, IF(staff[Rating] = "average", 3, IF(staff[Rating] = "Very poor",2,IF(staff[Rating]="Poor", 1)))))</f>
        <v>3</v>
      </c>
    </row>
    <row r="170" spans="1:11" x14ac:dyDescent="0.25">
      <c r="A170" s="9" t="s">
        <v>147</v>
      </c>
      <c r="B170" s="9" t="s">
        <v>8</v>
      </c>
      <c r="C170" s="9" t="s">
        <v>9</v>
      </c>
      <c r="D170" s="9">
        <v>30</v>
      </c>
      <c r="E170" s="6">
        <v>44789</v>
      </c>
      <c r="F170" s="9">
        <v>114180</v>
      </c>
      <c r="G170" s="9" t="s">
        <v>16</v>
      </c>
      <c r="H170" s="9" t="s">
        <v>207</v>
      </c>
      <c r="I170" s="12">
        <f ca="1">(TODAY()-staff[Date Joined])/365</f>
        <v>0.9342465753424658</v>
      </c>
      <c r="J170" s="8">
        <f ca="1">IF(staff[Tenure]&gt;2,3%,2%)*staff[Salary]</f>
        <v>2283.6</v>
      </c>
      <c r="K170" s="9">
        <f>IF(staff[Rating]= "Exceptional", 5, IF(staff[Rating]= "Above average", 4, IF(staff[Rating] = "average", 3, IF(staff[Rating] = "Very poor",2,IF(staff[Rating]="Poor", 1)))))</f>
        <v>3</v>
      </c>
    </row>
    <row r="171" spans="1:11" x14ac:dyDescent="0.25">
      <c r="A171" s="9" t="s">
        <v>189</v>
      </c>
      <c r="B171" s="9" t="s">
        <v>8</v>
      </c>
      <c r="C171" s="9" t="s">
        <v>9</v>
      </c>
      <c r="D171" s="9">
        <v>28</v>
      </c>
      <c r="E171" s="6">
        <v>44590</v>
      </c>
      <c r="F171" s="9">
        <v>104120</v>
      </c>
      <c r="G171" s="9" t="s">
        <v>16</v>
      </c>
      <c r="H171" s="9" t="s">
        <v>207</v>
      </c>
      <c r="I171" s="12">
        <f ca="1">(TODAY()-staff[Date Joined])/365</f>
        <v>1.4794520547945205</v>
      </c>
      <c r="J171" s="8">
        <f ca="1">IF(staff[Tenure]&gt;2,3%,2%)*staff[Salary]</f>
        <v>2082.4</v>
      </c>
      <c r="K171" s="9">
        <f>IF(staff[Rating]= "Exceptional", 5, IF(staff[Rating]= "Above average", 4, IF(staff[Rating] = "average", 3, IF(staff[Rating] = "Very poor",2,IF(staff[Rating]="Poor", 1)))))</f>
        <v>3</v>
      </c>
    </row>
    <row r="172" spans="1:11" x14ac:dyDescent="0.25">
      <c r="A172" s="9" t="s">
        <v>138</v>
      </c>
      <c r="B172" s="9" t="s">
        <v>15</v>
      </c>
      <c r="C172" s="9" t="s">
        <v>9</v>
      </c>
      <c r="D172" s="9">
        <v>30</v>
      </c>
      <c r="E172" s="6">
        <v>44640</v>
      </c>
      <c r="F172" s="9">
        <v>67950</v>
      </c>
      <c r="G172" s="9" t="s">
        <v>16</v>
      </c>
      <c r="H172" s="9" t="s">
        <v>207</v>
      </c>
      <c r="I172" s="12">
        <f ca="1">(TODAY()-staff[Date Joined])/365</f>
        <v>1.3424657534246576</v>
      </c>
      <c r="J172" s="8">
        <f ca="1">IF(staff[Tenure]&gt;2,3%,2%)*staff[Salary]</f>
        <v>1359</v>
      </c>
      <c r="K172" s="9">
        <f>IF(staff[Rating]= "Exceptional", 5, IF(staff[Rating]= "Above average", 4, IF(staff[Rating] = "average", 3, IF(staff[Rating] = "Very poor",2,IF(staff[Rating]="Poor", 1)))))</f>
        <v>3</v>
      </c>
    </row>
    <row r="173" spans="1:11" x14ac:dyDescent="0.25">
      <c r="A173" s="9" t="s">
        <v>137</v>
      </c>
      <c r="B173" s="9" t="s">
        <v>8</v>
      </c>
      <c r="C173" s="9" t="s">
        <v>12</v>
      </c>
      <c r="D173" s="9">
        <v>29</v>
      </c>
      <c r="E173" s="6">
        <v>43962</v>
      </c>
      <c r="F173" s="9">
        <v>34980</v>
      </c>
      <c r="G173" s="9" t="s">
        <v>16</v>
      </c>
      <c r="H173" s="9" t="s">
        <v>207</v>
      </c>
      <c r="I173" s="12">
        <f ca="1">(TODAY()-staff[Date Joined])/365</f>
        <v>3.2</v>
      </c>
      <c r="J173" s="8">
        <f ca="1">IF(staff[Tenure]&gt;2,3%,2%)*staff[Salary]</f>
        <v>1049.3999999999999</v>
      </c>
      <c r="K173" s="9">
        <f>IF(staff[Rating]= "Exceptional", 5, IF(staff[Rating]= "Above average", 4, IF(staff[Rating] = "average", 3, IF(staff[Rating] = "Very poor",2,IF(staff[Rating]="Poor", 1)))))</f>
        <v>3</v>
      </c>
    </row>
    <row r="174" spans="1:11" x14ac:dyDescent="0.25">
      <c r="A174" s="9" t="s">
        <v>153</v>
      </c>
      <c r="B174" s="9" t="s">
        <v>8</v>
      </c>
      <c r="C174" s="9" t="s">
        <v>12</v>
      </c>
      <c r="D174" s="9">
        <v>24</v>
      </c>
      <c r="E174" s="6">
        <v>44087</v>
      </c>
      <c r="F174" s="9">
        <v>62780</v>
      </c>
      <c r="G174" s="9" t="s">
        <v>16</v>
      </c>
      <c r="H174" s="9" t="s">
        <v>207</v>
      </c>
      <c r="I174" s="12">
        <f ca="1">(TODAY()-staff[Date Joined])/365</f>
        <v>2.8575342465753426</v>
      </c>
      <c r="J174" s="8">
        <f ca="1">IF(staff[Tenure]&gt;2,3%,2%)*staff[Salary]</f>
        <v>1883.3999999999999</v>
      </c>
      <c r="K174" s="9">
        <f>IF(staff[Rating]= "Exceptional", 5, IF(staff[Rating]= "Above average", 4, IF(staff[Rating] = "average", 3, IF(staff[Rating] = "Very poor",2,IF(staff[Rating]="Poor", 1)))))</f>
        <v>3</v>
      </c>
    </row>
    <row r="175" spans="1:11" x14ac:dyDescent="0.25">
      <c r="A175" s="9" t="s">
        <v>117</v>
      </c>
      <c r="B175" s="9" t="s">
        <v>15</v>
      </c>
      <c r="C175" s="9" t="s">
        <v>12</v>
      </c>
      <c r="D175" s="9">
        <v>20</v>
      </c>
      <c r="E175" s="6">
        <v>44397</v>
      </c>
      <c r="F175" s="9">
        <v>107700</v>
      </c>
      <c r="G175" s="9" t="s">
        <v>16</v>
      </c>
      <c r="H175" s="9" t="s">
        <v>207</v>
      </c>
      <c r="I175" s="12">
        <f ca="1">(TODAY()-staff[Date Joined])/365</f>
        <v>2.0082191780821916</v>
      </c>
      <c r="J175" s="8">
        <f ca="1">IF(staff[Tenure]&gt;2,3%,2%)*staff[Salary]</f>
        <v>3231</v>
      </c>
      <c r="K175" s="9">
        <f>IF(staff[Rating]= "Exceptional", 5, IF(staff[Rating]= "Above average", 4, IF(staff[Rating] = "average", 3, IF(staff[Rating] = "Very poor",2,IF(staff[Rating]="Poor", 1)))))</f>
        <v>3</v>
      </c>
    </row>
    <row r="176" spans="1:11" x14ac:dyDescent="0.25">
      <c r="A176" s="9" t="s">
        <v>168</v>
      </c>
      <c r="B176" s="9" t="s">
        <v>15</v>
      </c>
      <c r="C176" s="9" t="s">
        <v>19</v>
      </c>
      <c r="D176" s="9">
        <v>25</v>
      </c>
      <c r="E176" s="6">
        <v>44322</v>
      </c>
      <c r="F176" s="9">
        <v>65700</v>
      </c>
      <c r="G176" s="9" t="s">
        <v>16</v>
      </c>
      <c r="H176" s="9" t="s">
        <v>207</v>
      </c>
      <c r="I176" s="12">
        <f ca="1">(TODAY()-staff[Date Joined])/365</f>
        <v>2.2136986301369861</v>
      </c>
      <c r="J176" s="8">
        <f ca="1">IF(staff[Tenure]&gt;2,3%,2%)*staff[Salary]</f>
        <v>1971</v>
      </c>
      <c r="K176" s="9">
        <f>IF(staff[Rating]= "Exceptional", 5, IF(staff[Rating]= "Above average", 4, IF(staff[Rating] = "average", 3, IF(staff[Rating] = "Very poor",2,IF(staff[Rating]="Poor", 1)))))</f>
        <v>3</v>
      </c>
    </row>
    <row r="177" spans="1:11" x14ac:dyDescent="0.25">
      <c r="A177" s="9" t="s">
        <v>135</v>
      </c>
      <c r="B177" s="9" t="s">
        <v>8</v>
      </c>
      <c r="C177" s="9" t="s">
        <v>12</v>
      </c>
      <c r="D177" s="9">
        <v>33</v>
      </c>
      <c r="E177" s="6">
        <v>44313</v>
      </c>
      <c r="F177" s="9">
        <v>75480</v>
      </c>
      <c r="G177" s="9" t="s">
        <v>42</v>
      </c>
      <c r="H177" s="9" t="s">
        <v>207</v>
      </c>
      <c r="I177" s="12">
        <f ca="1">(TODAY()-staff[Date Joined])/365</f>
        <v>2.2383561643835614</v>
      </c>
      <c r="J177" s="8">
        <f ca="1">IF(staff[Tenure]&gt;2,3%,2%)*staff[Salary]</f>
        <v>2264.4</v>
      </c>
      <c r="K177" s="9">
        <f>IF(staff[Rating]= "Exceptional", 5, IF(staff[Rating]= "Above average", 4, IF(staff[Rating] = "average", 3, IF(staff[Rating] = "Very poor",2,IF(staff[Rating]="Poor", 1)))))</f>
        <v>2</v>
      </c>
    </row>
    <row r="178" spans="1:11" x14ac:dyDescent="0.25">
      <c r="A178" s="9" t="s">
        <v>174</v>
      </c>
      <c r="B178" s="9" t="s">
        <v>15</v>
      </c>
      <c r="C178" s="9" t="s">
        <v>12</v>
      </c>
      <c r="D178" s="9">
        <v>33</v>
      </c>
      <c r="E178" s="6">
        <v>44448</v>
      </c>
      <c r="F178" s="9">
        <v>53870</v>
      </c>
      <c r="G178" s="9" t="s">
        <v>16</v>
      </c>
      <c r="H178" s="9" t="s">
        <v>207</v>
      </c>
      <c r="I178" s="12">
        <f ca="1">(TODAY()-staff[Date Joined])/365</f>
        <v>1.8684931506849316</v>
      </c>
      <c r="J178" s="8">
        <f ca="1">IF(staff[Tenure]&gt;2,3%,2%)*staff[Salary]</f>
        <v>1077.4000000000001</v>
      </c>
      <c r="K178" s="9">
        <f>IF(staff[Rating]= "Exceptional", 5, IF(staff[Rating]= "Above average", 4, IF(staff[Rating] = "average", 3, IF(staff[Rating] = "Very poor",2,IF(staff[Rating]="Poor", 1)))))</f>
        <v>3</v>
      </c>
    </row>
    <row r="179" spans="1:11" x14ac:dyDescent="0.25">
      <c r="A179" s="9" t="s">
        <v>141</v>
      </c>
      <c r="B179" s="9" t="s">
        <v>8</v>
      </c>
      <c r="C179" s="9" t="s">
        <v>19</v>
      </c>
      <c r="D179" s="9">
        <v>36</v>
      </c>
      <c r="E179" s="6">
        <v>44433</v>
      </c>
      <c r="F179" s="9">
        <v>78540</v>
      </c>
      <c r="G179" s="9" t="s">
        <v>16</v>
      </c>
      <c r="H179" s="9" t="s">
        <v>207</v>
      </c>
      <c r="I179" s="12">
        <f ca="1">(TODAY()-staff[Date Joined])/365</f>
        <v>1.9095890410958904</v>
      </c>
      <c r="J179" s="8">
        <f ca="1">IF(staff[Tenure]&gt;2,3%,2%)*staff[Salary]</f>
        <v>1570.8</v>
      </c>
      <c r="K179" s="9">
        <f>IF(staff[Rating]= "Exceptional", 5, IF(staff[Rating]= "Above average", 4, IF(staff[Rating] = "average", 3, IF(staff[Rating] = "Very poor",2,IF(staff[Rating]="Poor", 1)))))</f>
        <v>3</v>
      </c>
    </row>
    <row r="180" spans="1:11" x14ac:dyDescent="0.25">
      <c r="A180" s="9" t="s">
        <v>193</v>
      </c>
      <c r="B180" s="9" t="s">
        <v>15</v>
      </c>
      <c r="C180" s="9" t="s">
        <v>9</v>
      </c>
      <c r="D180" s="9">
        <v>19</v>
      </c>
      <c r="E180" s="6">
        <v>44218</v>
      </c>
      <c r="F180" s="9">
        <v>58960</v>
      </c>
      <c r="G180" s="9" t="s">
        <v>16</v>
      </c>
      <c r="H180" s="9" t="s">
        <v>207</v>
      </c>
      <c r="I180" s="12">
        <f ca="1">(TODAY()-staff[Date Joined])/365</f>
        <v>2.4986301369863013</v>
      </c>
      <c r="J180" s="8">
        <f ca="1">IF(staff[Tenure]&gt;2,3%,2%)*staff[Salary]</f>
        <v>1768.8</v>
      </c>
      <c r="K180" s="9">
        <f>IF(staff[Rating]= "Exceptional", 5, IF(staff[Rating]= "Above average", 4, IF(staff[Rating] = "average", 3, IF(staff[Rating] = "Very poor",2,IF(staff[Rating]="Poor", 1)))))</f>
        <v>3</v>
      </c>
    </row>
    <row r="181" spans="1:11" x14ac:dyDescent="0.25">
      <c r="A181" s="9" t="s">
        <v>162</v>
      </c>
      <c r="B181" s="9" t="s">
        <v>15</v>
      </c>
      <c r="C181" s="9" t="s">
        <v>9</v>
      </c>
      <c r="D181" s="9">
        <v>46</v>
      </c>
      <c r="E181" s="6">
        <v>44697</v>
      </c>
      <c r="F181" s="9">
        <v>70610</v>
      </c>
      <c r="G181" s="9" t="s">
        <v>16</v>
      </c>
      <c r="H181" s="9" t="s">
        <v>207</v>
      </c>
      <c r="I181" s="12">
        <f ca="1">(TODAY()-staff[Date Joined])/365</f>
        <v>1.1863013698630136</v>
      </c>
      <c r="J181" s="8">
        <f ca="1">IF(staff[Tenure]&gt;2,3%,2%)*staff[Salary]</f>
        <v>1412.2</v>
      </c>
      <c r="K181" s="9">
        <f>IF(staff[Rating]= "Exceptional", 5, IF(staff[Rating]= "Above average", 4, IF(staff[Rating] = "average", 3, IF(staff[Rating] = "Very poor",2,IF(staff[Rating]="Poor", 1)))))</f>
        <v>3</v>
      </c>
    </row>
    <row r="182" spans="1:11" x14ac:dyDescent="0.25">
      <c r="A182" s="9" t="s">
        <v>171</v>
      </c>
      <c r="B182" s="9" t="s">
        <v>15</v>
      </c>
      <c r="C182" s="9" t="s">
        <v>21</v>
      </c>
      <c r="D182" s="9">
        <v>33</v>
      </c>
      <c r="E182" s="6">
        <v>44181</v>
      </c>
      <c r="F182" s="9">
        <v>59430</v>
      </c>
      <c r="G182" s="9" t="s">
        <v>16</v>
      </c>
      <c r="H182" s="9" t="s">
        <v>207</v>
      </c>
      <c r="I182" s="12">
        <f ca="1">(TODAY()-staff[Date Joined])/365</f>
        <v>2.6</v>
      </c>
      <c r="J182" s="8">
        <f ca="1">IF(staff[Tenure]&gt;2,3%,2%)*staff[Salary]</f>
        <v>1782.8999999999999</v>
      </c>
      <c r="K182" s="9">
        <f>IF(staff[Rating]= "Exceptional", 5, IF(staff[Rating]= "Above average", 4, IF(staff[Rating] = "average", 3, IF(staff[Rating] = "Very poor",2,IF(staff[Rating]="Poor", 1)))))</f>
        <v>3</v>
      </c>
    </row>
    <row r="183" spans="1:11" x14ac:dyDescent="0.25">
      <c r="A183" s="9" t="s">
        <v>144</v>
      </c>
      <c r="B183" s="9" t="s">
        <v>15</v>
      </c>
      <c r="C183" s="9" t="s">
        <v>9</v>
      </c>
      <c r="D183" s="9">
        <v>33</v>
      </c>
      <c r="E183" s="6">
        <v>44640</v>
      </c>
      <c r="F183" s="9">
        <v>48530</v>
      </c>
      <c r="G183" s="9" t="s">
        <v>13</v>
      </c>
      <c r="H183" s="9" t="s">
        <v>207</v>
      </c>
      <c r="I183" s="12">
        <f ca="1">(TODAY()-staff[Date Joined])/365</f>
        <v>1.3424657534246576</v>
      </c>
      <c r="J183" s="8">
        <f ca="1">IF(staff[Tenure]&gt;2,3%,2%)*staff[Salary]</f>
        <v>970.6</v>
      </c>
      <c r="K183" s="9">
        <f>IF(staff[Rating]= "Exceptional", 5, IF(staff[Rating]= "Above average", 4, IF(staff[Rating] = "average", 3, IF(staff[Rating] = "Very poor",2,IF(staff[Rating]="Poor", 1)))))</f>
        <v>4</v>
      </c>
    </row>
    <row r="184" spans="1:11" x14ac:dyDescent="0.25">
      <c r="A184" s="9" t="s">
        <v>163</v>
      </c>
      <c r="B184" s="9" t="s">
        <v>8</v>
      </c>
      <c r="C184" s="9" t="s">
        <v>12</v>
      </c>
      <c r="D184" s="9">
        <v>33</v>
      </c>
      <c r="E184" s="6">
        <v>44129</v>
      </c>
      <c r="F184" s="9">
        <v>96140</v>
      </c>
      <c r="G184" s="9" t="s">
        <v>16</v>
      </c>
      <c r="H184" s="9" t="s">
        <v>207</v>
      </c>
      <c r="I184" s="12">
        <f ca="1">(TODAY()-staff[Date Joined])/365</f>
        <v>2.7424657534246575</v>
      </c>
      <c r="J184" s="8">
        <f ca="1">IF(staff[Tenure]&gt;2,3%,2%)*staff[Salary]</f>
        <v>2884.2</v>
      </c>
      <c r="K184" s="9">
        <f>IF(staff[Rating]= "Exceptional", 5, IF(staff[Rating]= "Above average", 4, IF(staff[Rating] = "average", 3, IF(staff[Rating] = "Very poor",2,IF(staff[Rating]="Poor", 1)))))</f>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H5"/>
    </sheetView>
  </sheetViews>
  <sheetFormatPr defaultRowHeight="15" x14ac:dyDescent="0.25"/>
  <cols>
    <col min="1" max="1" width="13.140625" customWidth="1"/>
    <col min="2" max="2" width="14.42578125" bestFit="1" customWidth="1"/>
  </cols>
  <sheetData>
    <row r="3" spans="1:2" x14ac:dyDescent="0.25">
      <c r="A3" s="16" t="s">
        <v>221</v>
      </c>
      <c r="B3" t="s">
        <v>218</v>
      </c>
    </row>
    <row r="4" spans="1:2" x14ac:dyDescent="0.25">
      <c r="A4" s="17" t="s">
        <v>21</v>
      </c>
      <c r="B4" s="9">
        <v>19</v>
      </c>
    </row>
    <row r="5" spans="1:2" x14ac:dyDescent="0.25">
      <c r="A5" s="17" t="s">
        <v>56</v>
      </c>
      <c r="B5" s="9">
        <v>4</v>
      </c>
    </row>
    <row r="6" spans="1:2" x14ac:dyDescent="0.25">
      <c r="A6" s="17" t="s">
        <v>9</v>
      </c>
      <c r="B6" s="9">
        <v>28</v>
      </c>
    </row>
    <row r="7" spans="1:2" x14ac:dyDescent="0.25">
      <c r="A7" s="17" t="s">
        <v>19</v>
      </c>
      <c r="B7" s="9">
        <v>14</v>
      </c>
    </row>
    <row r="8" spans="1:2" x14ac:dyDescent="0.25">
      <c r="A8" s="17" t="s">
        <v>12</v>
      </c>
      <c r="B8" s="9">
        <v>27</v>
      </c>
    </row>
    <row r="9" spans="1:2" x14ac:dyDescent="0.25">
      <c r="A9" s="17" t="s">
        <v>217</v>
      </c>
      <c r="B9" s="9">
        <v>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3:B32"/>
  <sheetViews>
    <sheetView tabSelected="1" workbookViewId="0">
      <selection activeCell="H4" sqref="H4"/>
    </sheetView>
  </sheetViews>
  <sheetFormatPr defaultRowHeight="15" x14ac:dyDescent="0.25"/>
  <cols>
    <col min="1" max="1" width="13.140625" customWidth="1"/>
    <col min="2" max="2" width="14.42578125" bestFit="1" customWidth="1"/>
  </cols>
  <sheetData>
    <row r="3" spans="1:2" x14ac:dyDescent="0.25">
      <c r="A3" s="16" t="s">
        <v>221</v>
      </c>
      <c r="B3" t="s">
        <v>218</v>
      </c>
    </row>
    <row r="4" spans="1:2" x14ac:dyDescent="0.25">
      <c r="A4" s="17" t="s">
        <v>227</v>
      </c>
      <c r="B4" s="9" t="e">
        <v>#N/A</v>
      </c>
    </row>
    <row r="5" spans="1:2" x14ac:dyDescent="0.25">
      <c r="A5" s="17" t="s">
        <v>236</v>
      </c>
      <c r="B5" s="9"/>
    </row>
    <row r="6" spans="1:2" x14ac:dyDescent="0.25">
      <c r="A6" s="18" t="s">
        <v>237</v>
      </c>
      <c r="B6" s="9">
        <v>6</v>
      </c>
    </row>
    <row r="7" spans="1:2" x14ac:dyDescent="0.25">
      <c r="A7" s="18" t="s">
        <v>238</v>
      </c>
      <c r="B7" s="9">
        <v>10</v>
      </c>
    </row>
    <row r="8" spans="1:2" x14ac:dyDescent="0.25">
      <c r="A8" s="18" t="s">
        <v>239</v>
      </c>
      <c r="B8" s="9">
        <v>19</v>
      </c>
    </row>
    <row r="9" spans="1:2" x14ac:dyDescent="0.25">
      <c r="A9" s="18" t="s">
        <v>240</v>
      </c>
      <c r="B9" s="9">
        <v>24</v>
      </c>
    </row>
    <row r="10" spans="1:2" x14ac:dyDescent="0.25">
      <c r="A10" s="18" t="s">
        <v>228</v>
      </c>
      <c r="B10" s="9">
        <v>34</v>
      </c>
    </row>
    <row r="11" spans="1:2" x14ac:dyDescent="0.25">
      <c r="A11" s="18" t="s">
        <v>229</v>
      </c>
      <c r="B11" s="9">
        <v>40</v>
      </c>
    </row>
    <row r="12" spans="1:2" x14ac:dyDescent="0.25">
      <c r="A12" s="18" t="s">
        <v>230</v>
      </c>
      <c r="B12" s="9">
        <v>53</v>
      </c>
    </row>
    <row r="13" spans="1:2" x14ac:dyDescent="0.25">
      <c r="A13" s="18" t="s">
        <v>231</v>
      </c>
      <c r="B13" s="9">
        <v>57</v>
      </c>
    </row>
    <row r="14" spans="1:2" x14ac:dyDescent="0.25">
      <c r="A14" s="18" t="s">
        <v>232</v>
      </c>
      <c r="B14" s="9">
        <v>68</v>
      </c>
    </row>
    <row r="15" spans="1:2" x14ac:dyDescent="0.25">
      <c r="A15" s="18" t="s">
        <v>233</v>
      </c>
      <c r="B15" s="9">
        <v>71</v>
      </c>
    </row>
    <row r="16" spans="1:2" x14ac:dyDescent="0.25">
      <c r="A16" s="18" t="s">
        <v>234</v>
      </c>
      <c r="B16" s="9">
        <v>75</v>
      </c>
    </row>
    <row r="17" spans="1:2" x14ac:dyDescent="0.25">
      <c r="A17" s="18" t="s">
        <v>235</v>
      </c>
      <c r="B17" s="9">
        <v>82</v>
      </c>
    </row>
    <row r="18" spans="1:2" x14ac:dyDescent="0.25">
      <c r="A18" s="17" t="s">
        <v>241</v>
      </c>
      <c r="B18" s="9"/>
    </row>
    <row r="19" spans="1:2" x14ac:dyDescent="0.25">
      <c r="A19" s="18" t="s">
        <v>237</v>
      </c>
      <c r="B19" s="9">
        <v>3</v>
      </c>
    </row>
    <row r="20" spans="1:2" x14ac:dyDescent="0.25">
      <c r="A20" s="18" t="s">
        <v>238</v>
      </c>
      <c r="B20" s="9">
        <v>13</v>
      </c>
    </row>
    <row r="21" spans="1:2" x14ac:dyDescent="0.25">
      <c r="A21" s="18" t="s">
        <v>239</v>
      </c>
      <c r="B21" s="9">
        <v>22</v>
      </c>
    </row>
    <row r="22" spans="1:2" x14ac:dyDescent="0.25">
      <c r="A22" s="18" t="s">
        <v>240</v>
      </c>
      <c r="B22" s="9">
        <v>31</v>
      </c>
    </row>
    <row r="23" spans="1:2" x14ac:dyDescent="0.25">
      <c r="A23" s="18" t="s">
        <v>228</v>
      </c>
      <c r="B23" s="9">
        <v>40</v>
      </c>
    </row>
    <row r="24" spans="1:2" x14ac:dyDescent="0.25">
      <c r="A24" s="18" t="s">
        <v>229</v>
      </c>
      <c r="B24" s="9">
        <v>47</v>
      </c>
    </row>
    <row r="25" spans="1:2" x14ac:dyDescent="0.25">
      <c r="A25" s="18" t="s">
        <v>230</v>
      </c>
      <c r="B25" s="9">
        <v>52</v>
      </c>
    </row>
    <row r="26" spans="1:2" x14ac:dyDescent="0.25">
      <c r="A26" s="18" t="s">
        <v>231</v>
      </c>
      <c r="B26" s="9">
        <v>57</v>
      </c>
    </row>
    <row r="27" spans="1:2" x14ac:dyDescent="0.25">
      <c r="A27" s="18" t="s">
        <v>232</v>
      </c>
      <c r="B27" s="9">
        <v>59</v>
      </c>
    </row>
    <row r="28" spans="1:2" x14ac:dyDescent="0.25">
      <c r="A28" s="18" t="s">
        <v>233</v>
      </c>
      <c r="B28" s="9">
        <v>62</v>
      </c>
    </row>
    <row r="29" spans="1:2" x14ac:dyDescent="0.25">
      <c r="A29" s="17" t="s">
        <v>242</v>
      </c>
      <c r="B29" s="9"/>
    </row>
    <row r="30" spans="1:2" x14ac:dyDescent="0.25">
      <c r="A30" s="18" t="s">
        <v>238</v>
      </c>
      <c r="B30" s="9">
        <v>1</v>
      </c>
    </row>
    <row r="31" spans="1:2" x14ac:dyDescent="0.25">
      <c r="A31" s="18" t="s">
        <v>240</v>
      </c>
      <c r="B31" s="9">
        <v>2</v>
      </c>
    </row>
    <row r="32" spans="1:2" x14ac:dyDescent="0.25">
      <c r="A32" s="17" t="s">
        <v>217</v>
      </c>
      <c r="B32" s="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F8"/>
  <sheetViews>
    <sheetView workbookViewId="0">
      <selection activeCell="B7" sqref="B7"/>
    </sheetView>
  </sheetViews>
  <sheetFormatPr defaultRowHeight="15" x14ac:dyDescent="0.25"/>
  <cols>
    <col min="1" max="1" width="17.5703125" customWidth="1"/>
    <col min="2" max="2" width="16.28515625" customWidth="1"/>
    <col min="3" max="4" width="8.7109375" customWidth="1"/>
    <col min="5" max="5" width="11.28515625" customWidth="1"/>
    <col min="6" max="6" width="16.28515625" bestFit="1" customWidth="1"/>
    <col min="7" max="7" width="19.42578125" bestFit="1" customWidth="1"/>
    <col min="8" max="8" width="19.5703125" customWidth="1"/>
  </cols>
  <sheetData>
    <row r="1" spans="1:6" x14ac:dyDescent="0.25">
      <c r="A1" s="15">
        <v>4</v>
      </c>
      <c r="B1" t="s">
        <v>224</v>
      </c>
    </row>
    <row r="3" spans="1:6" x14ac:dyDescent="0.25">
      <c r="B3" s="16" t="s">
        <v>216</v>
      </c>
    </row>
    <row r="4" spans="1:6" x14ac:dyDescent="0.25">
      <c r="A4" s="16" t="s">
        <v>220</v>
      </c>
      <c r="B4" t="s">
        <v>8</v>
      </c>
      <c r="C4" t="s">
        <v>15</v>
      </c>
      <c r="D4" t="s">
        <v>206</v>
      </c>
      <c r="E4" t="s">
        <v>217</v>
      </c>
    </row>
    <row r="5" spans="1:6" x14ac:dyDescent="0.25">
      <c r="A5" s="17" t="s">
        <v>218</v>
      </c>
      <c r="B5" s="9">
        <v>43</v>
      </c>
      <c r="C5" s="9">
        <v>45</v>
      </c>
      <c r="D5" s="9">
        <v>4</v>
      </c>
      <c r="E5" s="9">
        <v>92</v>
      </c>
    </row>
    <row r="6" spans="1:6" x14ac:dyDescent="0.25">
      <c r="A6" s="17" t="s">
        <v>219</v>
      </c>
      <c r="B6" s="12">
        <v>31.418604651162791</v>
      </c>
      <c r="C6" s="12">
        <v>29.444444444444443</v>
      </c>
      <c r="D6" s="12">
        <v>31.5</v>
      </c>
      <c r="E6" s="12">
        <v>30.456521739130434</v>
      </c>
    </row>
    <row r="7" spans="1:6" x14ac:dyDescent="0.25">
      <c r="A7" s="17" t="s">
        <v>222</v>
      </c>
      <c r="B7" s="5">
        <v>78284.186046511633</v>
      </c>
      <c r="C7" s="8">
        <v>75334.444444444438</v>
      </c>
      <c r="D7" s="8">
        <v>90362.5</v>
      </c>
      <c r="E7" s="8">
        <v>77366.521739130432</v>
      </c>
      <c r="F7" s="5"/>
    </row>
    <row r="8" spans="1:6" x14ac:dyDescent="0.25">
      <c r="A8" s="17" t="s">
        <v>223</v>
      </c>
      <c r="B8" s="12">
        <v>1.9954762663268557</v>
      </c>
      <c r="C8" s="12">
        <v>1.9785083713850842</v>
      </c>
      <c r="D8" s="12">
        <v>2.0376712328767126</v>
      </c>
      <c r="E8" s="12">
        <v>1.9890113162596779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O8" sqref="O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C7"/>
  <sheetViews>
    <sheetView workbookViewId="0">
      <selection activeCell="B10" sqref="B10"/>
    </sheetView>
  </sheetViews>
  <sheetFormatPr defaultRowHeight="15" x14ac:dyDescent="0.25"/>
  <cols>
    <col min="1" max="1" width="14.28515625" customWidth="1"/>
    <col min="2" max="2" width="14.42578125" bestFit="1" customWidth="1"/>
    <col min="3" max="3" width="16.42578125" bestFit="1" customWidth="1"/>
  </cols>
  <sheetData>
    <row r="1" spans="1:3" x14ac:dyDescent="0.25">
      <c r="A1" s="16" t="s">
        <v>221</v>
      </c>
      <c r="B1" t="s">
        <v>218</v>
      </c>
      <c r="C1" t="s">
        <v>222</v>
      </c>
    </row>
    <row r="2" spans="1:3" x14ac:dyDescent="0.25">
      <c r="A2" s="17" t="s">
        <v>10</v>
      </c>
      <c r="B2" s="9">
        <v>4</v>
      </c>
      <c r="C2" s="19">
        <v>92080</v>
      </c>
    </row>
    <row r="3" spans="1:3" x14ac:dyDescent="0.25">
      <c r="A3" s="17" t="s">
        <v>13</v>
      </c>
      <c r="B3" s="9">
        <v>20</v>
      </c>
      <c r="C3" s="19">
        <v>75933</v>
      </c>
    </row>
    <row r="4" spans="1:3" x14ac:dyDescent="0.25">
      <c r="A4" s="17" t="s">
        <v>16</v>
      </c>
      <c r="B4" s="9">
        <v>137</v>
      </c>
      <c r="C4" s="19">
        <v>76798.759124087592</v>
      </c>
    </row>
    <row r="5" spans="1:3" x14ac:dyDescent="0.25">
      <c r="A5" s="17" t="s">
        <v>24</v>
      </c>
      <c r="B5" s="9">
        <v>16</v>
      </c>
      <c r="C5" s="19">
        <v>78115</v>
      </c>
    </row>
    <row r="6" spans="1:3" x14ac:dyDescent="0.25">
      <c r="A6" s="17" t="s">
        <v>42</v>
      </c>
      <c r="B6" s="9">
        <v>6</v>
      </c>
      <c r="C6" s="19">
        <v>77423.333333333328</v>
      </c>
    </row>
    <row r="7" spans="1:3" x14ac:dyDescent="0.25">
      <c r="A7" s="17" t="s">
        <v>217</v>
      </c>
      <c r="B7" s="9">
        <v>183</v>
      </c>
      <c r="C7" s="19">
        <v>77173.715846994543</v>
      </c>
    </row>
  </sheetData>
  <conditionalFormatting pivot="1" sqref="C2:C7">
    <cfRule type="dataBar" priority="3">
      <dataBar>
        <cfvo type="min"/>
        <cfvo type="max"/>
        <color rgb="FF638EC6"/>
      </dataBar>
      <extLst>
        <ext xmlns:x14="http://schemas.microsoft.com/office/spreadsheetml/2009/9/main" uri="{B025F937-C7B1-47D3-B67F-A62EFF666E3E}">
          <x14:id>{48B1F854-0ACE-4585-8E05-AD891A184D86}</x14:id>
        </ext>
      </extLst>
    </cfRule>
  </conditionalFormatting>
  <conditionalFormatting pivot="1" sqref="C2:C6">
    <cfRule type="dataBar" priority="1">
      <dataBar>
        <cfvo type="min"/>
        <cfvo type="max"/>
        <color rgb="FFFF555A"/>
      </dataBar>
      <extLst>
        <ext xmlns:x14="http://schemas.microsoft.com/office/spreadsheetml/2009/9/main" uri="{B025F937-C7B1-47D3-B67F-A62EFF666E3E}">
          <x14:id>{6C73E58A-345D-4F67-8064-58726174E3A3}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8B1F854-0ACE-4585-8E05-AD891A184D86}">
            <x14:dataBar minLength="0" maxLength="100" border="1" negativeBarBorderColorSameAsPositive="0">
              <x14:cfvo type="autoMin"/>
              <x14:cfvo type="autoMax"/>
              <x14:borderColor rgb="FF638EC6"/>
              <x14:negativeFillColor rgb="FFFF0000"/>
              <x14:negativeBorderColor rgb="FFFF0000"/>
              <x14:axisColor rgb="FF000000"/>
            </x14:dataBar>
          </x14:cfRule>
          <xm:sqref>C2:C7</xm:sqref>
        </x14:conditionalFormatting>
        <x14:conditionalFormatting xmlns:xm="http://schemas.microsoft.com/office/excel/2006/main" pivot="1">
          <x14:cfRule type="dataBar" id="{6C73E58A-345D-4F67-8064-58726174E3A3}">
            <x14:dataBar minLength="0" maxLength="100" gradient="0">
              <x14:cfvo type="autoMin"/>
              <x14:cfvo type="autoMax"/>
              <x14:negativeFillColor rgb="FFFF0000"/>
              <x14:axisColor rgb="FF000000"/>
            </x14:dataBar>
          </x14:cfRule>
          <xm:sqref>C2:C6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a d 3 0 f 7 f - 6 3 2 0 - 4 e e 1 - a 8 9 f - 2 4 5 a a a d e 2 2 8 e "   x m l n s = " h t t p : / / s c h e m a s . m i c r o s o f t . c o m / D a t a M a s h u p " > A A A A A M Q E A A B Q S w M E F A A C A A g A A l v 3 V l P p Z D O o A A A A + Q A A A B I A H A B D b 2 5 m a W c v U G F j a 2 F n Z S 5 4 b W w g o h g A K K A U A A A A A A A A A A A A A A A A A A A A A A A A A A A A h Y / N C o J A G E V f R W b v / J h F y O e 4 a B V k B E G 0 H c Z J h 3 Q M Z 2 x 8 t x Y 9 U q + Q U I a 7 l v d y L p z 7 e j w h G 5 o 6 u K v O 6 t a k i G G K A m V k W 2 h T p q h 3 l 3 C N M g 4 H I a + i V M E I G 5 s M V q e o c u 6 W E O K 9 x 3 6 B 2 6 4 k E a W M n P P d U V a q E a E 2 1 g k j F f q t i v 8 r x O H 0 k e E R j m I c 0 9 U S s 5 g y I F M P u T Y z Z l T G F M i s h E 1 f u 7 5 T X J l w u w c y R S D f G / w N U E s D B B Q A A g A I A A J b 9 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W / d W 9 w 7 m v b o B A A B G B A A A E w A c A E Z v c m 1 1 b G F z L 1 N l Y 3 R p b 2 4 x L m 0 g o h g A K K A U A A A A A A A A A A A A A A A A A A A A A A A A A A A A n V N N a 9 t A E L 0 b / B + W z U W G J Z B z m o K R 0 p I e X G q b F G p M W U t j e 8 l + i N V u G 0 f o v 3 d W U i P J F o F E F 8 F 8 v D c z 7 2 0 B q R N G k 1 X z v 7 m d T q a T 4 s g t Z K R w f L 8 n d 0 S C m 0 4 I f i v j b Q o Y u X 9 O Q V 7 H 3 l r Q 7 q e x T z t j n q J Z u V l w B X d U v / y u e + m 2 2 s R G O y z a s g b i i s 6 z D L F j X z i j b i i C r f l O w j W G Y y O 9 0 l H D w g i N j d f O n i g j w N M j o Y t f d N b B 5 D n o g P T D A 9 a 8 4 s R G 7 Y S G q D x n Y l d U 6 E z w Z i 1 a d V B L U O Y P V i Y + l y L l D o o O L h G F E z p 1 0 Q U j I y U N 6 w 6 R c s l T L H n k 0 k O H 0 s b r a D R K y L S X k t H v 7 g i W s r b e D h p Z S b + G A W y f 8 Y u Q D o J Y S / O 3 N / Y K J A o a Y t H F V O 0 5 o 0 2 C z O S b w W t l W / L p M w k j z D r o + M j 1 A b v W p 7 y 3 y t p y X e y N V Y 1 a I R k 4 h n O w s q Q 9 d K R 0 W E c y D F X V b D o R e p S k b 7 6 h W h 9 x Y d 3 / h h H f s V 9 r y b J V v F 3 H w b O r g g 1 a W c 7 D C e T c O o W k F 6 n 5 4 R V F e 7 U D 2 z S M n 8 w J B X V + x S W v n X f e u O R o 0 s P / B N e n q m e R / j M Y e 2 9 n l x h 5 e A + L 5 G F O B 7 o N Q G / / A V B L A Q I t A B Q A A g A I A A J b 9 1 Z T 6 W Q z q A A A A P k A A A A S A A A A A A A A A A A A A A A A A A A A A A B D b 2 5 m a W c v U G F j a 2 F n Z S 5 4 b W x Q S w E C L Q A U A A I A C A A C W / d W D 8 r p q 6 Q A A A D p A A A A E w A A A A A A A A A A A A A A A A D 0 A A A A W 0 N v b n R l b n R f V H l w Z X N d L n h t b F B L A Q I t A B Q A A g A I A A J b 9 1 b 3 D u a 9 u g E A A E Y E A A A T A A A A A A A A A A A A A A A A A O U B A A B G b 3 J t d W x h c y 9 T Z W N 0 a W 9 u M S 5 t U E s F B g A A A A A D A A M A w g A A A O w D 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o Z A A A A A A A A O B 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p b m R p Y S U y M H N 0 Y W Z m P C 9 J d G V t U G F 0 a D 4 8 L 0 l 0 Z W 1 M b 2 N h d G l v b j 4 8 U 3 R h Y m x l R W 5 0 c m l l c z 4 8 R W 5 0 c n k g V H l w Z T 0 i S X N Q c m l 2 Y X R l I i B W Y W x 1 Z T 0 i b D A i I C 8 + P E V u d H J 5 I F R 5 c G U 9 I l J l c 3 V s d F R 5 c G U i I F Z h b H V l P S J z V G F i b G U i I C 8 + P E V u d H J 5 I F R 5 c G U 9 I k F k Z G V k V G 9 E Y X R h T W 9 k Z W w i I F Z h b H V l P S J s M C I g L z 4 8 R W 5 0 c n k g V H l w Z T 0 i R m l s b E x h c 3 R V c G R h d G V k I i B W Y W x 1 Z T 0 i Z D I w M j M t M D c t M j N U M D Q 6 N D U 6 M z c u N T c 1 N z A y M 1 o i I C 8 + P E V u d H J 5 I F R 5 c G U 9 I k Z p b G x F c n J v c k N v Z G U i I F Z h b H V l P S J z V W 5 r b m 9 3 b i I g L z 4 8 R W 5 0 c n k g V H l w Z T 0 i R m l s b E N v b H V t b k 5 h b W V z I i B W Y W x 1 Z T 0 i c 1 s m c X V v d D t O Y W 1 l J n F 1 b 3 Q 7 L C Z x d W 9 0 O 0 d l b m R l c i Z x d W 9 0 O y w m c X V v d D t B Z 2 U m c X V v d D s s J n F 1 b 3 Q 7 U m F 0 a W 5 n J n F 1 b 3 Q 7 L C Z x d W 9 0 O 0 R h d G U g S m 9 p b m V k J n F 1 b 3 Q 7 L C Z x d W 9 0 O 0 R l c G F y d G 1 l b n Q m c X V v d D s s J n F 1 b 3 Q 7 U 2 F s Y X J 5 J n F 1 b 3 Q 7 L C Z x d W 9 0 O 0 N v d W 5 0 c n k m c X V v d D t d I i A v P j x F b n R y e S B U e X B l P S J G a W x s Q 2 9 s d W 1 u V H l w Z X M i I F Z h b H V l P S J z Q m d Z R k F B Y 0 d C U U E 9 I i A v P j x F b n R y e S B U e X B l P S J G a W x s R X J y b 3 J D b 3 V u d C I g V m F s d W U 9 I m w w I i A v P j x F b n R y e S B U e X B l P S J G a W x s Q 2 9 1 b n Q i I F Z h b H V l P S J s M T E y I i A v P j x F b n R y e S B U e X B l P S J G a W x s U 3 R h d H V z I i B W Y W x 1 Z T 0 i c 0 N v b X B s Z X R l I i A v P j x F b n R y e S B U e X B l P S J G a W x s V G F y Z 2 V 0 I i B W Y W x 1 Z T 0 i c 2 l u Z G l h X 3 N 0 Y W Z m X z I i I C 8 + P E V u d H J 5 I F R 5 c G U 9 I k 5 h b W V V c G R h d G V k Q W Z 0 Z X J G a W x s I i B W Y W x 1 Z T 0 i b D A i I C 8 + P E V u d H J 5 I F R 5 c G U 9 I k x v Y W R l Z F R v Q W 5 h b H l z a X N T Z X J 2 a W N l c y I g V m F s d W U 9 I m w w I i A v P j x F b n R y e S B U e X B l P S J C d W Z m Z X J O Z X h 0 U m V m c m V z a C I g V m F s d W U 9 I m w x I i A v P j x F b n R y e S B U e X B l P S J G a W x s R W 5 h Y m x l Z C I g V m F s d W U 9 I m w x I i A v P j x F b n R y e S B U e X B l P S J G a W x s V G 9 E Y X R h T W 9 k Z W x F b m F i b G V k I i B W Y W x 1 Z T 0 i b D A 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g s J n F 1 b 3 Q 7 a 2 V 5 Q 2 9 s d W 1 u T m F t Z X M m c X V v d D s 6 W 1 0 s J n F 1 b 3 Q 7 c X V l c n l S Z W x h d G l v b n N o a X B z J n F 1 b 3 Q 7 O l t d L C Z x d W 9 0 O 2 N v b H V t b k l k Z W 5 0 a X R p Z X M m c X V v d D s 6 W y Z x d W 9 0 O 1 N l Y 3 R p b 2 4 x L 2 l u Z G l h I H N 0 Y W Z m L 0 N o Y W 5 n Z W Q g V H l w Z S 5 7 T m F t Z S w w f S Z x d W 9 0 O y w m c X V v d D t T Z W N 0 a W 9 u M S 9 p b m R p Y S B z d G F m Z i 9 D a G F u Z 2 V k I F R 5 c G U u e 0 d l b m R l c i w x f S Z x d W 9 0 O y w m c X V v d D t T Z W N 0 a W 9 u M S 9 p b m R p Y S B z d G F m Z i 9 D a G F u Z 2 V k I F R 5 c G U u e 0 F n Z S w y f S Z x d W 9 0 O y w m c X V v d D t T Z W N 0 a W 9 u M S 9 p b m R p Y S B z d G F m Z i 9 D a G F u Z 2 V k I F R 5 c G U u e 1 J h d G l u Z y w z f S Z x d W 9 0 O y w m c X V v d D t T Z W N 0 a W 9 u M S 9 p b m R p Y S B z d G F m Z i 9 D a G F u Z 2 V k I F R 5 c G U u e 0 R h d G U g S m 9 p b m V k L D R 9 J n F 1 b 3 Q 7 L C Z x d W 9 0 O 1 N l Y 3 R p b 2 4 x L 2 l u Z G l h I H N 0 Y W Z m L 0 N o Y W 5 n Z W Q g V H l w Z S 5 7 R G V w Y X J 0 b W V u d C w 1 f S Z x d W 9 0 O y w m c X V v d D t T Z W N 0 a W 9 u M S 9 p b m R p Y S B z d G F m Z i 9 D a G F u Z 2 V k I F R 5 c G U u e 1 N h b G F y e S w 2 f S Z x d W 9 0 O y w m c X V v d D t T Z W N 0 a W 9 u M S 9 p b m R p Y S B z d G F m Z i 9 B Z G R l Z C B D d X N 0 b 2 0 u e 0 N v d W 5 0 c n k s N 3 0 m c X V v d D t d L C Z x d W 9 0 O 0 N v b H V t b k N v d W 5 0 J n F 1 b 3 Q 7 O j g s J n F 1 b 3 Q 7 S 2 V 5 Q 2 9 s d W 1 u T m F t Z X M m c X V v d D s 6 W 1 0 s J n F 1 b 3 Q 7 Q 2 9 s d W 1 u S W R l b n R p d G l l c y Z x d W 9 0 O z p b J n F 1 b 3 Q 7 U 2 V j d G l v b j E v a W 5 k a W E g c 3 R h Z m Y v Q 2 h h b m d l Z C B U e X B l L n t O Y W 1 l L D B 9 J n F 1 b 3 Q 7 L C Z x d W 9 0 O 1 N l Y 3 R p b 2 4 x L 2 l u Z G l h I H N 0 Y W Z m L 0 N o Y W 5 n Z W Q g V H l w Z S 5 7 R 2 V u Z G V y L D F 9 J n F 1 b 3 Q 7 L C Z x d W 9 0 O 1 N l Y 3 R p b 2 4 x L 2 l u Z G l h I H N 0 Y W Z m L 0 N o Y W 5 n Z W Q g V H l w Z S 5 7 Q W d l L D J 9 J n F 1 b 3 Q 7 L C Z x d W 9 0 O 1 N l Y 3 R p b 2 4 x L 2 l u Z G l h I H N 0 Y W Z m L 0 N o Y W 5 n Z W Q g V H l w Z S 5 7 U m F 0 a W 5 n L D N 9 J n F 1 b 3 Q 7 L C Z x d W 9 0 O 1 N l Y 3 R p b 2 4 x L 2 l u Z G l h I H N 0 Y W Z m L 0 N o Y W 5 n Z W Q g V H l w Z S 5 7 R G F 0 Z S B K b 2 l u Z W Q s N H 0 m c X V v d D s s J n F 1 b 3 Q 7 U 2 V j d G l v b j E v a W 5 k a W E g c 3 R h Z m Y v Q 2 h h b m d l Z C B U e X B l L n t E Z X B h c n R t Z W 5 0 L D V 9 J n F 1 b 3 Q 7 L C Z x d W 9 0 O 1 N l Y 3 R p b 2 4 x L 2 l u Z G l h I H N 0 Y W Z m L 0 N o Y W 5 n Z W Q g V H l w Z S 5 7 U 2 F s Y X J 5 L D Z 9 J n F 1 b 3 Q 7 L C Z x d W 9 0 O 1 N l Y 3 R p b 2 4 x L 2 l u Z G l h I H N 0 Y W Z m L 0 F k Z G V k I E N 1 c 3 R v b S 5 7 Q 2 9 1 b n R y e S w 3 f S Z x d W 9 0 O 1 0 s J n F 1 b 3 Q 7 U m V s Y X R p b 2 5 z a G l w S W 5 m b y Z x d W 9 0 O z p b X X 0 i I C 8 + P C 9 T d G F i b G V F b n R y a W V z P j w v S X R l b T 4 8 S X R l b T 4 8 S X R l b U x v Y 2 F 0 a W 9 u P j x J d G V t V H l w Z T 5 G b 3 J t d W x h P C 9 J d G V t V H l w Z T 4 8 S X R l b V B h d G g + U 2 V j d G l v b j E v a W 5 k a W E l M j B z d G F m Z i 9 T b 3 V y Y 2 U 8 L 0 l 0 Z W 1 Q Y X R o P j w v S X R l b U x v Y 2 F 0 a W 9 u P j x T d G F i b G V F b n R y a W V z I C 8 + P C 9 J d G V t P j x J d G V t P j x J d G V t T G 9 j Y X R p b 2 4 + P E l 0 Z W 1 U e X B l P k Z v c m 1 1 b G E 8 L 0 l 0 Z W 1 U e X B l P j x J d G V t U G F 0 a D 5 T Z W N 0 a W 9 u M S 9 p b m R p Y S U y M H N 0 Y W Z m L 0 N o Y W 5 n Z W Q l M j B U e X B l P C 9 J d G V t U G F 0 a D 4 8 L 0 l 0 Z W 1 M b 2 N h d G l v b j 4 8 U 3 R h Y m x l R W 5 0 c m l l c y A v P j w v S X R l b T 4 8 S X R l b T 4 8 S X R l b U x v Y 2 F 0 a W 9 u P j x J d G V t V H l w Z T 5 G b 3 J t d W x h P C 9 J d G V t V H l w Z T 4 8 S X R l b V B h d G g + U 2 V j d G l v b j E v a W 5 k a W E l M j B z d G F m Z i 9 B Z G R l Z C U y M E N 1 c 3 R v b T w v S X R l b V B h d G g + P C 9 J d G V t T G 9 j Y X R p b 2 4 + P F N 0 Y W J s Z U V u d H J p Z X M g L z 4 8 L 0 l 0 Z W 0 + P E l 0 Z W 0 + P E l 0 Z W 1 M b 2 N h d G l v b j 4 8 S X R l b V R 5 c G U + R m 9 y b X V s Y T w v S X R l b V R 5 c G U + P E l 0 Z W 1 Q Y X R o P l N l Y 3 R p b 2 4 x L 3 N 0 Y W Z m 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U m V s Y X R p b 2 5 z a G l w S W 5 m b 0 N v b n R h a W 5 l c i I g V m F s d W U 9 I n N 7 J n F 1 b 3 Q 7 Y 2 9 s d W 1 u Q 2 9 1 b n Q m c X V v d D s 6 O C w m c X V v d D t r Z X l D b 2 x 1 b W 5 O Y W 1 l c y Z x d W 9 0 O z p b J n F 1 b 3 Q 7 T m F t Z S Z x d W 9 0 O 1 0 s J n F 1 b 3 Q 7 c X V l c n l S Z W x h d G l v b n N o a X B z J n F 1 b 3 Q 7 O l t d L C Z x d W 9 0 O 2 N v b H V t b k l k Z W 5 0 a X R p Z X M m c X V v d D s 6 W y Z x d W 9 0 O 1 N l Y 3 R p b 2 4 x L 3 N 0 Y W Z m L 0 F w c G V u Z G V k I F F 1 Z X J 5 L n t O Y W 1 l L D B 9 J n F 1 b 3 Q 7 L C Z x d W 9 0 O 1 N l Y 3 R p b 2 4 x L 3 N 0 Y W Z m L 1 J l c G x h Y 2 V k I F Z h b H V l L n t H Z W 5 k Z X I s M X 0 m c X V v d D s s J n F 1 b 3 Q 7 U 2 V j d G l v b j E v c 3 R h Z m Y v Q X B w Z W 5 k Z W Q g U X V l c n k u e 0 R l c G F y d G 1 l b n Q s M n 0 m c X V v d D s s J n F 1 b 3 Q 7 U 2 V j d G l v b j E v c 3 R h Z m Y v Q X B w Z W 5 k Z W Q g U X V l c n k u e 0 F n Z S w z f S Z x d W 9 0 O y w m c X V v d D t T Z W N 0 a W 9 u M S 9 z d G F m Z i 9 D a G F u Z 2 V k I F R 5 c G U u e 0 R h d G U g S m 9 p b m V k L D R 9 J n F 1 b 3 Q 7 L C Z x d W 9 0 O 1 N l Y 3 R p b 2 4 x L 3 N 0 Y W Z m L 0 F w c G V u Z G V k I F F 1 Z X J 5 L n t T Y W x h c n k s N X 0 m c X V v d D s s J n F 1 b 3 Q 7 U 2 V j d G l v b j E v c 3 R h Z m Y v Q X B w Z W 5 k Z W Q g U X V l c n k u e 1 J h d G l u Z y w 2 f S Z x d W 9 0 O y w m c X V v d D t T Z W N 0 a W 9 u M S 9 z d G F m Z i 9 B c H B l b m R l Z C B R d W V y e S 5 7 Q 2 9 1 b n R y e S w 3 f S Z x d W 9 0 O 1 0 s J n F 1 b 3 Q 7 Q 2 9 s d W 1 u Q 2 9 1 b n Q m c X V v d D s 6 O C w m c X V v d D t L Z X l D b 2 x 1 b W 5 O Y W 1 l c y Z x d W 9 0 O z p b J n F 1 b 3 Q 7 T m F t Z S Z x d W 9 0 O 1 0 s J n F 1 b 3 Q 7 Q 2 9 s d W 1 u S W R l b n R p d G l l c y Z x d W 9 0 O z p b J n F 1 b 3 Q 7 U 2 V j d G l v b j E v c 3 R h Z m Y v Q X B w Z W 5 k Z W Q g U X V l c n k u e 0 5 h b W U s M H 0 m c X V v d D s s J n F 1 b 3 Q 7 U 2 V j d G l v b j E v c 3 R h Z m Y v U m V w b G F j Z W Q g V m F s d W U u e 0 d l b m R l c i w x f S Z x d W 9 0 O y w m c X V v d D t T Z W N 0 a W 9 u M S 9 z d G F m Z i 9 B c H B l b m R l Z C B R d W V y e S 5 7 R G V w Y X J 0 b W V u d C w y f S Z x d W 9 0 O y w m c X V v d D t T Z W N 0 a W 9 u M S 9 z d G F m Z i 9 B c H B l b m R l Z C B R d W V y e S 5 7 Q W d l L D N 9 J n F 1 b 3 Q 7 L C Z x d W 9 0 O 1 N l Y 3 R p b 2 4 x L 3 N 0 Y W Z m L 0 N o Y W 5 n Z W Q g V H l w Z S 5 7 R G F 0 Z S B K b 2 l u Z W Q s N H 0 m c X V v d D s s J n F 1 b 3 Q 7 U 2 V j d G l v b j E v c 3 R h Z m Y v Q X B w Z W 5 k Z W Q g U X V l c n k u e 1 N h b G F y e S w 1 f S Z x d W 9 0 O y w m c X V v d D t T Z W N 0 a W 9 u M S 9 z d G F m Z i 9 B c H B l b m R l Z C B R d W V y e S 5 7 U m F 0 a W 5 n L D Z 9 J n F 1 b 3 Q 7 L C Z x d W 9 0 O 1 N l Y 3 R p b 2 4 x L 3 N 0 Y W Z m L 0 F w c G V u Z G V k I F F 1 Z X J 5 L n t D b 3 V u d H J 5 L D d 9 J n F 1 b 3 Q 7 X S w m c X V v d D t S Z W x h d G l v b n N o a X B J b m Z v J n F 1 b 3 Q 7 O l t d f S I g L z 4 8 R W 5 0 c n k g V H l w Z T 0 i R m l s b E x h c 3 R V c G R h d G V k I i B W Y W x 1 Z T 0 i Z D I w M j M t M D c t M j N U M D Q 6 N T Q 6 M z A u N z M 0 N z A 5 O F o i I C 8 + P E V u d H J 5 I F R 5 c G U 9 I k Z p b G x F c n J v c k N v Z G U i I F Z h b H V l P S J z V W 5 r b m 9 3 b i I g L z 4 8 R W 5 0 c n k g V H l w Z T 0 i R m l s b E N v b H V t b k 5 h b W V z I i B W Y W x 1 Z T 0 i c 1 s m c X V v d D t O Y W 1 l J n F 1 b 3 Q 7 L C Z x d W 9 0 O 0 d l b m R l c i Z x d W 9 0 O y w m c X V v d D t E Z X B h c n R t Z W 5 0 J n F 1 b 3 Q 7 L C Z x d W 9 0 O 0 F n Z S Z x d W 9 0 O y w m c X V v d D t E Y X R l I E p v a W 5 l Z C Z x d W 9 0 O y w m c X V v d D t T Y W x h c n k m c X V v d D s s J n F 1 b 3 Q 7 U m F 0 a W 5 n J n F 1 b 3 Q 7 L C Z x d W 9 0 O 0 N v d W 5 0 c n k m c X V v d D t d I i A v P j x F b n R y e S B U e X B l P S J G a W x s Q 2 9 s d W 1 u V H l w Z X M i I F Z h b H V l P S J z Q U F B Q U F B a 0 F B Q U E 9 I i A v P j x F b n R y e S B U e X B l P S J G a W x s R X J y b 3 J D b 3 V u d C I g V m F s d W U 9 I m w w I i A v P j x F b n R y e S B U e X B l P S J G a W x s Q 2 9 1 b n Q i I F Z h b H V l P S J s M T g z I i A v P j x F b n R y e S B U e X B l P S J G a W x s U 3 R h d H V z I i B W Y W x 1 Z T 0 i c 0 N v b X B s Z X R l I i A v P j x F b n R y e S B U e X B l P S J G a W x s Z W R D b 2 1 w b G V 0 Z V J l c 3 V s d F R v V 2 9 y a 3 N o Z W V 0 I i B W Y W x 1 Z T 0 i b D E i I C 8 + P E V u d H J 5 I F R 5 c G U 9 I k F k Z G V k V G 9 E Y X R h T W 9 k Z W w i I F Z h b H V l P S J s M C I g L z 4 8 R W 5 0 c n k g V H l w Z T 0 i R m l s b F R h c m d l d C I g V m F s d W U 9 I n N z d G F m Z i I g L z 4 8 R W 5 0 c n k g V H l w Z T 0 i Q n V m Z m V y T m V 4 d F J l Z n J l c 2 g i I F Z h b H V l P S J s M S I g L z 4 8 R W 5 0 c n k g V H l w Z T 0 i U X V l c n l J R C I g V m F s d W U 9 I n N h Y T Z i O T h h N i 1 k N 2 E 2 L T Q 0 O W U t Y W Q 2 Z i 0 5 Y j N m Y z Y 1 M z F h N T A i I C 8 + P C 9 T d G F i b G V F b n R y a W V z P j w v S X R l b T 4 8 S X R l b T 4 8 S X R l b U x v Y 2 F 0 a W 9 u P j x J d G V t V H l w Z T 5 G b 3 J t d W x h P C 9 J d G V t V H l w Z T 4 8 S X R l b V B h d G g + U 2 V j d G l v b j E v c 3 R h Z m Y v U 2 9 1 c m N l P C 9 J d G V t U G F 0 a D 4 8 L 0 l 0 Z W 1 M b 2 N h d G l v b j 4 8 U 3 R h Y m x l R W 5 0 c m l l c y A v P j w v S X R l b T 4 8 S X R l b T 4 8 S X R l b U x v Y 2 F 0 a W 9 u P j x J d G V t V H l w Z T 5 G b 3 J t d W x h P C 9 J d G V t V H l w Z T 4 8 S X R l b V B h d G g + U 2 V j d G l v b j E v c 3 R h Z m Y v Q W R k Z W Q l M j B D d X N 0 b 2 0 x P C 9 J d G V t U G F 0 a D 4 8 L 0 l 0 Z W 1 M b 2 N h d G l v b j 4 8 U 3 R h Y m x l R W 5 0 c m l l c y A v P j w v S X R l b T 4 8 S X R l b T 4 8 S X R l b U x v Y 2 F 0 a W 9 u P j x J d G V t V H l w Z T 5 G b 3 J t d W x h P C 9 J d G V t V H l w Z T 4 8 S X R l b V B h d G g + U 2 V j d G l v b j E v c 3 R h Z m Y v Q X B w Z W 5 k Z W Q l M j B R d W V y e T w v S X R l b V B h d G g + P C 9 J d G V t T G 9 j Y X R p b 2 4 + P F N 0 Y W J s Z U V u d H J p Z X M g L z 4 8 L 0 l 0 Z W 0 + P E l 0 Z W 0 + P E l 0 Z W 1 M b 2 N h d G l v b j 4 8 S X R l b V R 5 c G U + R m 9 y b X V s Y T w v S X R l b V R 5 c G U + P E l 0 Z W 1 Q Y X R o P l N l Y 3 R p b 2 4 x L 3 N 0 Y W Z m L 1 J l b W 9 2 Z W Q l M j B E d X B s a W N h d G V z P C 9 J d G V t U G F 0 a D 4 8 L 0 l 0 Z W 1 M b 2 N h d G l v b j 4 8 U 3 R h Y m x l R W 5 0 c m l l c y A v P j w v S X R l b T 4 8 S X R l b T 4 8 S X R l b U x v Y 2 F 0 a W 9 u P j x J d G V t V H l w Z T 5 G b 3 J t d W x h P C 9 J d G V t V H l w Z T 4 8 S X R l b V B h d G g + U 2 V j d G l v b j E v c 3 R h Z m Y v U m V w b G F j Z W Q l M j B W Y W x 1 Z T w v S X R l b V B h d G g + P C 9 J d G V t T G 9 j Y X R p b 2 4 + P F N 0 Y W J s Z U V u d H J p Z X M g L z 4 8 L 0 l 0 Z W 0 + P E l 0 Z W 0 + P E l 0 Z W 1 M b 2 N h d G l v b j 4 8 S X R l b V R 5 c G U + R m 9 y b X V s Y T w v S X R l b V R 5 c G U + P E l 0 Z W 1 Q Y X R o P l N l Y 3 R p b 2 4 x L 3 N 0 Y W Z m L 0 Z p b H R l c m V k J T I w U m 9 3 c z w v S X R l b V B h d G g + P C 9 J d G V t T G 9 j Y X R p b 2 4 + P F N 0 Y W J s Z U V u d H J p Z X M g L z 4 8 L 0 l 0 Z W 0 + P E l 0 Z W 0 + P E l 0 Z W 1 M b 2 N h d G l v b j 4 8 S X R l b V R 5 c G U + R m 9 y b X V s Y T w v S X R l b V R 5 c G U + P E l 0 Z W 1 Q Y X R o P l N l Y 3 R p b 2 4 x L 3 N 0 Y W Z m L 0 N o Y W 5 n Z W Q l M j B U e X B l P C 9 J d G V t U G F 0 a D 4 8 L 0 l 0 Z W 1 M b 2 N h d G l v b j 4 8 U 3 R h Y m x l R W 5 0 c m l l c y A v P j w v S X R l b T 4 8 L 0 l 0 Z W 1 z P j w v T G 9 j Y W x Q Y W N r Y W d l T W V 0 Y W R h d G F G a W x l P h Y A A A B Q S w U G A A A A A A A A A A A A A A A A A A A A A A A A J g E A A A E A A A D Q j J 3 f A R X R E Y x 6 A M B P w p f r A Q A A A B q u D I K w C y x F p K T B K w e 5 T f 0 A A A A A A g A A A A A A E G Y A A A A B A A A g A A A A M / s V w y P b b J A W I I p E 9 v e X j Y m Z v K S R V n f L r y 8 F o w 4 U I 1 M A A A A A D o A A A A A C A A A g A A A A s U F / 6 O z 2 B G q T i s D U A 4 u n i G K s U / 3 Z 9 8 5 8 u 1 I c Y t h W N r l Q A A A A y i s I f P a v K b U f i 3 q S 6 D E p f F E H H X W f H Y Z e C F G t Q W f K G E 1 V C p c 4 4 c 4 y 6 G r G M W 9 W m H d F p S R X f E 7 e f a k C H U 7 x V t A q O M o t s g D 1 7 t L d N k O e k U m C K 5 h A A A A A D K n x f k m a N 1 W w F h i o u b b A n L F 7 C t 3 C W 4 z e N 9 0 i g G B 5 p J / a r 9 z L 6 z F K z O C 5 1 p 1 e 7 o m h B 0 t w c s G i O R v I z T 9 8 O x 3 / 4 g = = < / D a t a M a s h u p > 
</file>

<file path=customXml/itemProps1.xml><?xml version="1.0" encoding="utf-8"?>
<ds:datastoreItem xmlns:ds="http://schemas.openxmlformats.org/officeDocument/2006/customXml" ds:itemID="{4F782421-94C1-421D-A7B9-A38BAA80C8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India Staff</vt:lpstr>
      <vt:lpstr>sheet 3</vt:lpstr>
      <vt:lpstr>Staff</vt:lpstr>
      <vt:lpstr>Sheet15</vt:lpstr>
      <vt:lpstr>Employer trend overtime</vt:lpstr>
      <vt:lpstr>Male vs Female Comparison</vt:lpstr>
      <vt:lpstr>Salary Spread</vt:lpstr>
      <vt:lpstr>Salary vs Rating 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Ravishankar</cp:lastModifiedBy>
  <dcterms:created xsi:type="dcterms:W3CDTF">2021-03-14T20:21:32Z</dcterms:created>
  <dcterms:modified xsi:type="dcterms:W3CDTF">2023-07-23T08:42:27Z</dcterms:modified>
</cp:coreProperties>
</file>