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anc\Desktop\BAN 630 Optimization for Analytics\Group Project\401k Investment\"/>
    </mc:Choice>
  </mc:AlternateContent>
  <xr:revisionPtr revIDLastSave="0" documentId="13_ncr:1_{6E41F7C3-B739-46ED-906B-84DBC84FB2CD}" xr6:coauthVersionLast="47" xr6:coauthVersionMax="47" xr10:uidLastSave="{00000000-0000-0000-0000-000000000000}"/>
  <bookViews>
    <workbookView xWindow="-110" yWindow="-110" windowWidth="19420" windowHeight="10300" tabRatio="810" activeTab="1" xr2:uid="{00000000-000D-0000-FFFF-FFFF00000000}"/>
  </bookViews>
  <sheets>
    <sheet name="Model1" sheetId="6" r:id="rId1"/>
    <sheet name="Model2" sheetId="18" r:id="rId2"/>
    <sheet name="Sensitivity Report for Model2" sheetId="17" r:id="rId3"/>
    <sheet name="OneWay Analysis1" sheetId="8" r:id="rId4"/>
    <sheet name="TwoWay Analysis" sheetId="13" r:id="rId5"/>
    <sheet name="RiskMinimizationModel" sheetId="22" r:id="rId6"/>
    <sheet name="Model2 (3)_STS" sheetId="19" state="veryHidden" r:id="rId7"/>
    <sheet name="Model2_STS" sheetId="7" state="veryHidden" r:id="rId8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0</definedName>
    <definedName name="_AtRisk_SimSetting_MultipleCPUModeV8" hidden="1">0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4" hidden="1">'TwoWay Analysis'!$A$1:$A$508</definedName>
    <definedName name="ChartData" localSheetId="3">'OneWay Analysis1'!$Y$5:$Y$10</definedName>
    <definedName name="ChartData1" localSheetId="4">'TwoWay Analysis'!$K$5:$K$10</definedName>
    <definedName name="ChartData2" localSheetId="4">'TwoWay Analysis'!$O$5:$O$25</definedName>
    <definedName name="InputValues" localSheetId="3">'OneWay Analysis1'!$A$5:$A$10</definedName>
    <definedName name="InputValues1" localSheetId="4">'TwoWay Analysis'!$A$5:$A$25</definedName>
    <definedName name="InputValues2" localSheetId="4">'TwoWay Analysis'!$B$4:$G$4</definedName>
    <definedName name="OutputAddresses" localSheetId="3">'OneWay Analysis1'!$B$4:$W$4</definedName>
    <definedName name="OutputAddresses" localSheetId="4">'TwoWay Analysis'!$AZ$2:$AZ$23</definedName>
    <definedName name="OutputValues" localSheetId="3">'OneWay Analysis1'!$B$5:$W$10</definedName>
    <definedName name="OutputValues_1" localSheetId="4">'TwoWay Analysis'!$B$5:$G$25</definedName>
    <definedName name="OutputValues_10" localSheetId="4">'TwoWay Analysis'!$B$212:$G$232</definedName>
    <definedName name="OutputValues_11" localSheetId="4">'TwoWay Analysis'!$B$235:$G$255</definedName>
    <definedName name="OutputValues_12" localSheetId="4">'TwoWay Analysis'!$B$258:$G$278</definedName>
    <definedName name="OutputValues_13" localSheetId="4">'TwoWay Analysis'!$B$281:$G$301</definedName>
    <definedName name="OutputValues_14" localSheetId="4">'TwoWay Analysis'!$B$304:$G$324</definedName>
    <definedName name="OutputValues_15" localSheetId="4">'TwoWay Analysis'!$B$327:$G$347</definedName>
    <definedName name="OutputValues_16" localSheetId="4">'TwoWay Analysis'!$B$350:$G$370</definedName>
    <definedName name="OutputValues_17" localSheetId="4">'TwoWay Analysis'!$B$373:$G$393</definedName>
    <definedName name="OutputValues_18" localSheetId="4">'TwoWay Analysis'!$B$396:$G$416</definedName>
    <definedName name="OutputValues_19" localSheetId="4">'TwoWay Analysis'!$B$419:$G$439</definedName>
    <definedName name="OutputValues_2" localSheetId="4">'TwoWay Analysis'!$B$28:$G$48</definedName>
    <definedName name="OutputValues_20" localSheetId="4">'TwoWay Analysis'!$B$442:$G$462</definedName>
    <definedName name="OutputValues_21" localSheetId="4">'TwoWay Analysis'!$B$465:$G$485</definedName>
    <definedName name="OutputValues_22" localSheetId="4">'TwoWay Analysis'!$B$488:$G$508</definedName>
    <definedName name="OutputValues_3" localSheetId="4">'TwoWay Analysis'!$B$51:$G$71</definedName>
    <definedName name="OutputValues_4" localSheetId="4">'TwoWay Analysis'!$B$74:$G$94</definedName>
    <definedName name="OutputValues_5" localSheetId="4">'TwoWay Analysis'!$B$97:$G$117</definedName>
    <definedName name="OutputValues_6" localSheetId="4">'TwoWay Analysis'!$B$120:$G$140</definedName>
    <definedName name="OutputValues_7" localSheetId="4">'TwoWay Analysis'!$B$143:$G$163</definedName>
    <definedName name="OutputValues_8" localSheetId="4">'TwoWay Analysis'!$B$166:$G$186</definedName>
    <definedName name="OutputValues_9" localSheetId="4">'TwoWay Analysis'!$B$189:$G$209</definedName>
    <definedName name="Pal_Workbook_GUID" hidden="1">"7FE52KW4FM54S15WGYR8SFLC"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Model1!$C$4:$C$24</definedName>
    <definedName name="solver_adj" localSheetId="1" hidden="1">Model2!$C$4:$C$24</definedName>
    <definedName name="solver_adj" localSheetId="5" hidden="1">RiskMinimizationModel!$C$6:$C$26</definedName>
    <definedName name="solver_cvg" localSheetId="0" hidden="1">0.0001</definedName>
    <definedName name="solver_cvg" localSheetId="1" hidden="1">0.0001</definedName>
    <definedName name="solver_cvg" localSheetId="5" hidden="1">0.0001</definedName>
    <definedName name="solver_drv" localSheetId="0" hidden="1">1</definedName>
    <definedName name="solver_drv" localSheetId="1" hidden="1">1</definedName>
    <definedName name="solver_drv" localSheetId="5" hidden="1">1</definedName>
    <definedName name="solver_eng" localSheetId="0" hidden="1">2</definedName>
    <definedName name="solver_eng" localSheetId="1" hidden="1">2</definedName>
    <definedName name="solver_eng" localSheetId="3" hidden="1">1</definedName>
    <definedName name="solver_eng" localSheetId="5" hidden="1">2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5" hidden="1">1</definedName>
    <definedName name="solver_itr" localSheetId="0" hidden="1">2147483647</definedName>
    <definedName name="solver_itr" localSheetId="1" hidden="1">2147483647</definedName>
    <definedName name="solver_itr" localSheetId="5" hidden="1">2147483647</definedName>
    <definedName name="solver_lhs0" localSheetId="5" hidden="1">RiskMinimizationModel!$B$33</definedName>
    <definedName name="solver_lhs1" localSheetId="0" hidden="1">Model1!$B$33:$B$36</definedName>
    <definedName name="solver_lhs1" localSheetId="1" hidden="1">Model2!$B$32:$B$35</definedName>
    <definedName name="solver_lhs1" localSheetId="5" hidden="1">RiskMinimizationModel!$B$33</definedName>
    <definedName name="solver_lhs2" localSheetId="0" hidden="1">Model1!$B$37</definedName>
    <definedName name="solver_lhs2" localSheetId="1" hidden="1">Model2!$B$36</definedName>
    <definedName name="solver_lhs2" localSheetId="5" hidden="1">RiskMinimizationModel!$B$32</definedName>
    <definedName name="solver_lhs3" localSheetId="0" hidden="1">Model1!$B$38</definedName>
    <definedName name="solver_lhs3" localSheetId="1" hidden="1">Model2!$B$37</definedName>
    <definedName name="solver_lhs3" localSheetId="5" hidden="1">RiskMinimizationModel!$B$33</definedName>
    <definedName name="solver_mip" localSheetId="0" hidden="1">2147483647</definedName>
    <definedName name="solver_mip" localSheetId="1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5" hidden="1">30</definedName>
    <definedName name="solver_mrt" localSheetId="0" hidden="1">0.075</definedName>
    <definedName name="solver_mrt" localSheetId="1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5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5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5" hidden="1">2147483647</definedName>
    <definedName name="solver_num" localSheetId="0" hidden="1">3</definedName>
    <definedName name="solver_num" localSheetId="1" hidden="1">3</definedName>
    <definedName name="solver_num" localSheetId="3" hidden="1">0</definedName>
    <definedName name="solver_num" localSheetId="5" hidden="1">2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5" hidden="1">1</definedName>
    <definedName name="solver_opt" localSheetId="0" hidden="1">Model1!$C$29</definedName>
    <definedName name="solver_opt" localSheetId="1" hidden="1">Model2!$C$29</definedName>
    <definedName name="solver_opt" localSheetId="3" hidden="1">'OneWay Analysis1'!$AC$29</definedName>
    <definedName name="solver_opt" localSheetId="5" hidden="1">RiskMinimizationModel!$C$29</definedName>
    <definedName name="solver_opt" localSheetId="2" hidden="1">'Sensitivity Report for Model2'!$A$1</definedName>
    <definedName name="solver_pre" localSheetId="0" hidden="1">0.000001</definedName>
    <definedName name="solver_pre" localSheetId="1" hidden="1">0.000001</definedName>
    <definedName name="solver_pre" localSheetId="5" hidden="1">0.000001</definedName>
    <definedName name="solver_rbv" localSheetId="0" hidden="1">1</definedName>
    <definedName name="solver_rbv" localSheetId="1" hidden="1">1</definedName>
    <definedName name="solver_rbv" localSheetId="5" hidden="1">1</definedName>
    <definedName name="solver_rel0" localSheetId="5" hidden="1">2</definedName>
    <definedName name="solver_rel1" localSheetId="0" hidden="1">3</definedName>
    <definedName name="solver_rel1" localSheetId="1" hidden="1">3</definedName>
    <definedName name="solver_rel1" localSheetId="5" hidden="1">2</definedName>
    <definedName name="solver_rel2" localSheetId="0" hidden="1">1</definedName>
    <definedName name="solver_rel2" localSheetId="1" hidden="1">1</definedName>
    <definedName name="solver_rel2" localSheetId="5" hidden="1">3</definedName>
    <definedName name="solver_rel3" localSheetId="0" hidden="1">2</definedName>
    <definedName name="solver_rel3" localSheetId="1" hidden="1">2</definedName>
    <definedName name="solver_rel3" localSheetId="5" hidden="1">2</definedName>
    <definedName name="solver_rhs0" localSheetId="5" hidden="1">RiskMinimizationModel!$D$33</definedName>
    <definedName name="solver_rhs1" localSheetId="0" hidden="1">Model1!$D$33:$D$36</definedName>
    <definedName name="solver_rhs1" localSheetId="1" hidden="1">Model2!$D$32:$D$35</definedName>
    <definedName name="solver_rhs1" localSheetId="5" hidden="1">RiskMinimizationModel!$D$33</definedName>
    <definedName name="solver_rhs2" localSheetId="0" hidden="1">Model1!$D$37</definedName>
    <definedName name="solver_rhs2" localSheetId="1" hidden="1">Model2!$D$36</definedName>
    <definedName name="solver_rhs2" localSheetId="5" hidden="1">RiskMinimizationModel!$D$32</definedName>
    <definedName name="solver_rhs3" localSheetId="0" hidden="1">Model1!$D$38</definedName>
    <definedName name="solver_rhs3" localSheetId="1" hidden="1">Model2!$D$37</definedName>
    <definedName name="solver_rhs3" localSheetId="5" hidden="1">RiskMinimizationModel!$D$33</definedName>
    <definedName name="solver_rlx" localSheetId="0" hidden="1">2</definedName>
    <definedName name="solver_rlx" localSheetId="1" hidden="1">1</definedName>
    <definedName name="solver_rlx" localSheetId="5" hidden="1">1</definedName>
    <definedName name="solver_rsd" localSheetId="0" hidden="1">0</definedName>
    <definedName name="solver_rsd" localSheetId="1" hidden="1">0</definedName>
    <definedName name="solver_rsd" localSheetId="5" hidden="1">0</definedName>
    <definedName name="solver_scl" localSheetId="0" hidden="1">1</definedName>
    <definedName name="solver_scl" localSheetId="1" hidden="1">2</definedName>
    <definedName name="solver_scl" localSheetId="5" hidden="1">2</definedName>
    <definedName name="solver_sho" localSheetId="0" hidden="1">2</definedName>
    <definedName name="solver_sho" localSheetId="1" hidden="1">2</definedName>
    <definedName name="solver_sho" localSheetId="5" hidden="1">2</definedName>
    <definedName name="solver_ssz" localSheetId="0" hidden="1">100</definedName>
    <definedName name="solver_ssz" localSheetId="1" hidden="1">100</definedName>
    <definedName name="solver_ssz" localSheetId="5" hidden="1">100</definedName>
    <definedName name="solver_tim" localSheetId="0" hidden="1">2147483647</definedName>
    <definedName name="solver_tim" localSheetId="1" hidden="1">2147483647</definedName>
    <definedName name="solver_tim" localSheetId="5" hidden="1">2147483647</definedName>
    <definedName name="solver_tol" localSheetId="0" hidden="1">0.01</definedName>
    <definedName name="solver_tol" localSheetId="1" hidden="1">0.05</definedName>
    <definedName name="solver_tol" localSheetId="5" hidden="1">0.05</definedName>
    <definedName name="solver_typ" localSheetId="0" hidden="1">1</definedName>
    <definedName name="solver_typ" localSheetId="1" hidden="1">1</definedName>
    <definedName name="solver_typ" localSheetId="3" hidden="1">1</definedName>
    <definedName name="solver_typ" localSheetId="5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5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3" hidden="1">3</definedName>
    <definedName name="solver_ver" localSheetId="5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2" l="1"/>
  <c r="J35" i="17"/>
  <c r="J36" i="17"/>
  <c r="J37" i="17"/>
  <c r="J38" i="17"/>
  <c r="J39" i="17"/>
  <c r="J34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9" i="17"/>
  <c r="B32" i="22" l="1"/>
  <c r="B33" i="22"/>
  <c r="B32" i="18" l="1" a="1"/>
  <c r="B32" i="18" s="1"/>
  <c r="I9" i="17"/>
  <c r="I19" i="17"/>
  <c r="B37" i="18"/>
  <c r="B36" i="18"/>
  <c r="B35" i="18" a="1"/>
  <c r="B35" i="18" s="1"/>
  <c r="B34" i="18"/>
  <c r="B33" i="18"/>
  <c r="C29" i="18"/>
  <c r="I35" i="17"/>
  <c r="I36" i="17"/>
  <c r="I37" i="17"/>
  <c r="I38" i="17"/>
  <c r="I39" i="17"/>
  <c r="I34" i="17"/>
  <c r="I14" i="17"/>
  <c r="I10" i="17"/>
  <c r="I11" i="17"/>
  <c r="I12" i="17"/>
  <c r="I13" i="17"/>
  <c r="I15" i="17"/>
  <c r="I16" i="17"/>
  <c r="I17" i="17"/>
  <c r="I18" i="17"/>
  <c r="I20" i="17"/>
  <c r="I21" i="17"/>
  <c r="I22" i="17"/>
  <c r="I23" i="17"/>
  <c r="I24" i="17"/>
  <c r="I25" i="17"/>
  <c r="I26" i="17"/>
  <c r="I27" i="17"/>
  <c r="I28" i="17"/>
  <c r="I29" i="17"/>
  <c r="B37" i="6" l="1" a="1"/>
  <c r="B37" i="6" s="1"/>
  <c r="B38" i="6"/>
  <c r="B33" i="6" a="1"/>
  <c r="B33" i="6" s="1"/>
  <c r="O1" i="13" l="1"/>
  <c r="K1" i="13"/>
  <c r="Q4" i="13"/>
  <c r="N4" i="13"/>
  <c r="N5" i="13" s="1"/>
  <c r="M4" i="13"/>
  <c r="J4" i="13"/>
  <c r="J5" i="13" s="1"/>
  <c r="O17" i="13"/>
  <c r="O18" i="13"/>
  <c r="K9" i="13"/>
  <c r="O13" i="13"/>
  <c r="O25" i="13"/>
  <c r="O24" i="13"/>
  <c r="O15" i="13"/>
  <c r="O19" i="13"/>
  <c r="O11" i="13"/>
  <c r="O20" i="13"/>
  <c r="O12" i="13"/>
  <c r="K6" i="13"/>
  <c r="O14" i="13"/>
  <c r="K8" i="13"/>
  <c r="O22" i="13"/>
  <c r="O6" i="13"/>
  <c r="K7" i="13"/>
  <c r="O9" i="13"/>
  <c r="O7" i="13"/>
  <c r="O23" i="13"/>
  <c r="O21" i="13"/>
  <c r="O16" i="13"/>
  <c r="O10" i="13"/>
  <c r="K5" i="13"/>
  <c r="O5" i="13"/>
  <c r="K10" i="13"/>
  <c r="O8" i="13"/>
  <c r="Y1" i="8" l="1"/>
  <c r="X4" i="8"/>
  <c r="Y10" i="8" s="1"/>
  <c r="Y5" i="8" l="1"/>
  <c r="Y6" i="8"/>
  <c r="Y7" i="8"/>
  <c r="Y8" i="8"/>
  <c r="Y9" i="8"/>
  <c r="B36" i="6" a="1"/>
  <c r="B36" i="6" s="1"/>
  <c r="B35" i="6"/>
  <c r="B34" i="6"/>
  <c r="C2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Hwang</author>
  </authors>
  <commentList>
    <comment ref="B5" authorId="0" shapeId="0" xr:uid="{EC36FC55-6019-4511-9AEF-86124C8457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" authorId="0" shapeId="0" xr:uid="{4EEFE988-50F4-4531-A26A-552ED73576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" authorId="0" shapeId="0" xr:uid="{A907AEF5-7594-4E06-8D88-2B5D639D67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" authorId="0" shapeId="0" xr:uid="{D2E7AB27-C47C-4193-A992-FEC52B1C29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D25A9A42-E731-466C-9CA3-EE33B90D60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AF0CAD3C-10CB-4B11-9B03-209FF72858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Hwang</author>
  </authors>
  <commentList>
    <comment ref="B5" authorId="0" shapeId="0" xr:uid="{CADE8936-FB5B-4EEA-9373-7058C208A3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" authorId="0" shapeId="0" xr:uid="{0812BF4B-913C-4FE5-B5F7-03F89A6977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" authorId="0" shapeId="0" xr:uid="{633320E4-900B-481D-9257-468CA1F963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" authorId="0" shapeId="0" xr:uid="{763E1A5A-2399-447A-B785-EFD39852B6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884989E5-3C78-46F6-B2A1-E491C27C38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14916BF2-B9A5-48D1-A0A6-AE14D451B5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BEE0A8CD-3B81-44DB-A152-A3E391BF7F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" authorId="0" shapeId="0" xr:uid="{2B143BBC-EEBE-4EB4-9711-0503B62304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" authorId="0" shapeId="0" xr:uid="{829B961D-F660-4B32-934B-0219CC7A56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A5579389-B435-4E62-8090-6D1F698C75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97A37E3B-1ED4-4793-8E6D-4F4D15FBEA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C90E949C-3E1D-4A0B-81EA-53A893929A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3E9A8C56-6ABD-496D-A94A-18E1156F1D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" authorId="0" shapeId="0" xr:uid="{2BA02B0C-D8F6-436A-A47B-28E8C4E7F7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" authorId="0" shapeId="0" xr:uid="{5DA3D022-C574-4F15-B4A7-98114CE205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" authorId="0" shapeId="0" xr:uid="{3094A076-950A-4655-B4BE-7F6AA0C385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DBD94DB1-9D46-4846-8487-70844C47CC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2FC86DFF-8297-409E-8F56-14F12ED568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06F98377-8042-44B2-9F1F-AE18EAE179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" authorId="0" shapeId="0" xr:uid="{85E5B150-01A3-4018-B6D8-51BE126512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" authorId="0" shapeId="0" xr:uid="{7E142585-3707-4283-9D87-E61CA84B2C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" authorId="0" shapeId="0" xr:uid="{D0EB6BD8-36E0-4E4D-96C2-A76B3FAAB5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" authorId="0" shapeId="0" xr:uid="{22CAA439-82EB-40BD-B3E4-AC734AC99B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" authorId="0" shapeId="0" xr:uid="{2D45935F-EFD8-4ACB-8F5B-901AFF3746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" authorId="0" shapeId="0" xr:uid="{112FA3A5-FD1A-4EC7-9C7A-1E4E990909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" authorId="0" shapeId="0" xr:uid="{C3A3856E-1BAE-4A95-AA94-E2EF0735F9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" authorId="0" shapeId="0" xr:uid="{5609268E-876F-4245-A14D-DDCA17881A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" authorId="0" shapeId="0" xr:uid="{1DAD9F35-FB4D-4DE7-9A2B-40CF2149A6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" authorId="0" shapeId="0" xr:uid="{6A6F4195-6B19-405F-B787-B95FECEDB2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" authorId="0" shapeId="0" xr:uid="{D1BC91B4-0462-4486-9A30-22D772933E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" authorId="0" shapeId="0" xr:uid="{4B71F13E-2CCA-46E3-8B3E-FEC15E562F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" authorId="0" shapeId="0" xr:uid="{03A03CD4-E99C-474A-A38A-C5C82DD3B6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" authorId="0" shapeId="0" xr:uid="{110DA2E4-F93A-4B69-B8C7-92ADC75C40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" authorId="0" shapeId="0" xr:uid="{E0675413-AD6B-4862-8651-DB0902F021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" authorId="0" shapeId="0" xr:uid="{B95F8B5E-96EC-46D0-8923-9F2CAA619D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" authorId="0" shapeId="0" xr:uid="{B5BC8257-E2A6-4E3E-A865-9A860EFF55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" authorId="0" shapeId="0" xr:uid="{E7B4CC94-3479-48E5-9CFE-8F2C4D1301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" authorId="0" shapeId="0" xr:uid="{1D2BD21C-51AF-41F2-9A7B-99EF900427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" authorId="0" shapeId="0" xr:uid="{249AFD95-3FAC-4ED3-9AB7-021AF83845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" authorId="0" shapeId="0" xr:uid="{9D9AC889-DD76-4A03-8785-E26FF535D8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" authorId="0" shapeId="0" xr:uid="{A22DD4C6-E56F-4327-A210-E21F26D207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" authorId="0" shapeId="0" xr:uid="{CB5711D9-C194-4447-94F6-1426EF575B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" authorId="0" shapeId="0" xr:uid="{2B2C0020-7E02-4D25-9112-106B99C354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" authorId="0" shapeId="0" xr:uid="{37C8837B-5260-4284-BFDA-73D776E32C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" authorId="0" shapeId="0" xr:uid="{886272D4-0DB4-48E6-AD79-814AE6DDDC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" authorId="0" shapeId="0" xr:uid="{6B1AB3BA-D166-40E3-B7FD-E96FD6B234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" authorId="0" shapeId="0" xr:uid="{B98321E3-BAFE-40F8-9645-2FA2636158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" authorId="0" shapeId="0" xr:uid="{89E70F51-9AE4-449E-97CA-84C0F85964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" authorId="0" shapeId="0" xr:uid="{3A955788-3BAD-48A4-9A86-F0FE7A06F0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" authorId="0" shapeId="0" xr:uid="{B3B0378B-CFD7-4A0D-A363-035AE846F9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" authorId="0" shapeId="0" xr:uid="{FCEF386F-A972-405E-AC50-DDBF2EB876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" authorId="0" shapeId="0" xr:uid="{556E4B72-EEC2-470C-A660-BF33259594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" authorId="0" shapeId="0" xr:uid="{61B0F76C-5DD6-4BA3-8708-19D920E49E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" authorId="0" shapeId="0" xr:uid="{8B063460-6513-4390-BB4C-731B53E62D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" authorId="0" shapeId="0" xr:uid="{064DB5AC-DFFA-482A-A20F-6067B83939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" authorId="0" shapeId="0" xr:uid="{204D97AE-8395-4AF4-8EDA-A1494CA78E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" authorId="0" shapeId="0" xr:uid="{29ED102A-D645-46B3-A735-461CEAC83B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" authorId="0" shapeId="0" xr:uid="{4B641242-F244-4AE8-B25B-DB3FFB594C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" authorId="0" shapeId="0" xr:uid="{88641D3C-CD94-4E04-9D95-A2CA181EA5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" authorId="0" shapeId="0" xr:uid="{BBE409D2-EDA4-46B7-8BB1-D1150C96F8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" authorId="0" shapeId="0" xr:uid="{76788373-31AA-4769-8EB4-32FFAF1E80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" authorId="0" shapeId="0" xr:uid="{CF6F2E6F-9047-44DB-9102-4B5A9D2499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" authorId="0" shapeId="0" xr:uid="{17BEA25F-46D0-4999-A58B-3D5AAD3718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" authorId="0" shapeId="0" xr:uid="{68035FC3-EF16-41B3-AE7F-B31E547E38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" authorId="0" shapeId="0" xr:uid="{D8102664-8B18-4286-B355-22831A320A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" authorId="0" shapeId="0" xr:uid="{CF298093-B19D-4619-B6F3-E63E16283D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" authorId="0" shapeId="0" xr:uid="{DB3C8582-A614-439E-AA2B-4A19DBBF7E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" authorId="0" shapeId="0" xr:uid="{E923EAA5-0D3F-4839-ACAE-8E44C0B524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" authorId="0" shapeId="0" xr:uid="{C17F63ED-813C-4715-B7CE-568672220E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" authorId="0" shapeId="0" xr:uid="{5B127641-82DB-49B1-8471-73C05DD475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" authorId="0" shapeId="0" xr:uid="{9B4EEA1B-41E7-466A-AFD7-D9F594A58B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" authorId="0" shapeId="0" xr:uid="{8093A7AC-64FB-48C0-AEED-C0EA66DA8A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" authorId="0" shapeId="0" xr:uid="{4126B3FF-5B78-4019-AA3A-1D78E3968D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" authorId="0" shapeId="0" xr:uid="{425995BF-12D4-45B8-99DC-A31D2323D0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" authorId="0" shapeId="0" xr:uid="{BC7838C2-9346-4E72-ABEB-18EED2A3B7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" authorId="0" shapeId="0" xr:uid="{22C08C86-D38A-4687-8366-8B63E7F260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" authorId="0" shapeId="0" xr:uid="{EBCCF97F-2C5B-4510-BF39-04BB27E9FA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" authorId="0" shapeId="0" xr:uid="{3C370A31-A7CA-450F-91E3-EFDB0F6D4C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" authorId="0" shapeId="0" xr:uid="{923C63D5-E0D2-4124-802E-4CF4FA33F0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" authorId="0" shapeId="0" xr:uid="{F9B12E22-1CC9-4785-AA31-B293091654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" authorId="0" shapeId="0" xr:uid="{29E6C2A1-068C-426F-946F-9E86795A13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" authorId="0" shapeId="0" xr:uid="{820D955F-BBAB-405B-909A-AA897C0548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" authorId="0" shapeId="0" xr:uid="{5077C119-47EA-47DC-A71F-3BAAAD41FF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" authorId="0" shapeId="0" xr:uid="{D137EEFF-93CA-42CF-8FCC-1801457FBA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" authorId="0" shapeId="0" xr:uid="{64ABCE48-496F-4F84-9D46-F38B176CEE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" authorId="0" shapeId="0" xr:uid="{BADC3E86-B840-4442-A758-DE4057265E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" authorId="0" shapeId="0" xr:uid="{303B6734-E959-48A2-963C-8D7840F481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" authorId="0" shapeId="0" xr:uid="{8F9EE399-2DBC-4D45-9BB2-0584E18B5F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" authorId="0" shapeId="0" xr:uid="{E15A4ADE-E6D6-42D1-AFE8-1A3CAB3DFD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" authorId="0" shapeId="0" xr:uid="{81A704B0-814C-4E6F-80A2-C8395E02B5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" authorId="0" shapeId="0" xr:uid="{96D842E2-6AD4-4E29-99C2-35DACD86EF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" authorId="0" shapeId="0" xr:uid="{69AAE826-BF70-41A0-96A3-DEFF905515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" authorId="0" shapeId="0" xr:uid="{B786F900-4325-4544-AB4E-88BE8E27D6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" authorId="0" shapeId="0" xr:uid="{BAE697A6-ABB3-46C9-B8AC-372B89C63C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" authorId="0" shapeId="0" xr:uid="{119D771D-D38A-4C96-80C9-32301D3CE4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" authorId="0" shapeId="0" xr:uid="{87FE7E09-22C3-4EB7-BFCE-4C90B510D0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" authorId="0" shapeId="0" xr:uid="{CE0FB939-7AF0-428E-9441-6907FFA4B4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" authorId="0" shapeId="0" xr:uid="{4B614465-55DC-4D01-BA8E-2F6B13B693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" authorId="0" shapeId="0" xr:uid="{4C925D05-B4BC-47F3-AA9B-44A1B7688C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" authorId="0" shapeId="0" xr:uid="{063B6D44-B1A6-47A7-9FCC-16C73DEDA4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" authorId="0" shapeId="0" xr:uid="{454AD323-5352-43C6-9EE7-6555364C21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" authorId="0" shapeId="0" xr:uid="{CBB3E9BE-F575-46C5-80ED-B041AB0BBC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" authorId="0" shapeId="0" xr:uid="{D963D57C-2387-4F8F-81E4-CFA90A3336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" authorId="0" shapeId="0" xr:uid="{AD01C0B2-FF80-4ECB-8202-63C731C0F6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" authorId="0" shapeId="0" xr:uid="{975BA5F4-45A7-4880-ADB0-47D043EA48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" authorId="0" shapeId="0" xr:uid="{5B49837A-D554-47E5-952A-24CD70610D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" authorId="0" shapeId="0" xr:uid="{C6468F8B-9AC0-4F38-BEAD-D183AE01E7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" authorId="0" shapeId="0" xr:uid="{CA8EAF4C-7141-45CD-B3F3-6AFF6AEFE4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" authorId="0" shapeId="0" xr:uid="{22705E7F-B353-4048-A2E1-5B43C576F7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" authorId="0" shapeId="0" xr:uid="{DEBC472A-0F5E-4628-9B49-49A038A46E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" authorId="0" shapeId="0" xr:uid="{D20619B6-3B8B-437E-ACBE-A252DCB59C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" authorId="0" shapeId="0" xr:uid="{1C33DDB9-DAA1-4149-B22E-24CA1CF86E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" authorId="0" shapeId="0" xr:uid="{ACE33F62-F294-4686-8937-6E732061D8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" authorId="0" shapeId="0" xr:uid="{20FEF9A8-C6A2-4FC5-A783-46FBB54DBD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" authorId="0" shapeId="0" xr:uid="{777ABD36-77BC-4FCF-A921-89098BACB8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" authorId="0" shapeId="0" xr:uid="{905FEFAA-8A31-498C-96FA-5F23CB0A15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" authorId="0" shapeId="0" xr:uid="{95D7F055-BE1C-41FD-A8DB-79A71080C3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" authorId="0" shapeId="0" xr:uid="{45D9697C-639D-42B9-8E09-2F3DF2BBF0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" authorId="0" shapeId="0" xr:uid="{7953FFB6-4318-4B76-A29D-BE233A0DED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" authorId="0" shapeId="0" xr:uid="{C36B296F-CD77-46FA-B681-26CBC52529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5" authorId="0" shapeId="0" xr:uid="{D5C75410-D8B9-448A-8693-6B97864D34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" authorId="0" shapeId="0" xr:uid="{2F0DF564-0B01-44A4-9EBC-6E03407123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" authorId="0" shapeId="0" xr:uid="{6868AE87-4975-490F-841B-205C32DD15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" authorId="0" shapeId="0" xr:uid="{93CE1A7F-25F6-43FE-89AD-AF9C26C739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" authorId="0" shapeId="0" xr:uid="{27ACCB01-F699-4088-B6F7-3AB6F8C18D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" authorId="0" shapeId="0" xr:uid="{EC62D794-41D9-42E1-92DB-330BAA1643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8" authorId="0" shapeId="0" xr:uid="{2EC0CCBF-8C41-43E0-86FE-5C45C149DC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" authorId="0" shapeId="0" xr:uid="{CD02D792-59E1-42FE-AB2F-F087E09F00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" authorId="0" shapeId="0" xr:uid="{AC15ADEB-DB8C-4FD6-975E-29E039ED3F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8" authorId="0" shapeId="0" xr:uid="{AFD5FDB1-3F3F-4E1B-B682-FFE11CA405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" authorId="0" shapeId="0" xr:uid="{77D2B737-9F4B-4D44-AB29-EF1B9AA80A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" authorId="0" shapeId="0" xr:uid="{4FF0A0AA-039E-4144-B304-190583882A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5A912CBB-65F3-4658-BA11-4B9FB4BBE9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" authorId="0" shapeId="0" xr:uid="{FB8E1FA7-6229-4878-97F4-87D3D0B104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" authorId="0" shapeId="0" xr:uid="{CD112041-E3A7-47D0-90BA-5828A3D969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9" authorId="0" shapeId="0" xr:uid="{B7472083-4780-4DEF-A83D-224E39929E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9" authorId="0" shapeId="0" xr:uid="{FDC196AE-DC1A-42D3-A561-83BF96FDE6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" authorId="0" shapeId="0" xr:uid="{C49C1540-CCED-4C85-AB54-0AD9BE2895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" authorId="0" shapeId="0" xr:uid="{0FE5D508-4E43-4CB8-8AE8-B2763EB53C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" authorId="0" shapeId="0" xr:uid="{EA76CB78-80FC-4618-99E7-5B2FA0420D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" authorId="0" shapeId="0" xr:uid="{AAFE4149-E15A-4621-8129-C2D992D05A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" authorId="0" shapeId="0" xr:uid="{5ADF20E4-D030-4111-ABB8-807AE0F94C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" authorId="0" shapeId="0" xr:uid="{3EE9881D-228C-446B-B2F7-B321B6DA59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" authorId="0" shapeId="0" xr:uid="{07987933-6BE8-472B-B0B7-647577F48E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1" authorId="0" shapeId="0" xr:uid="{26434E2E-CF66-410B-B3E7-2B41BC08BD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" authorId="0" shapeId="0" xr:uid="{6484F410-A0EF-4785-9639-E25840D9DF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" authorId="0" shapeId="0" xr:uid="{BF2A965A-FBE3-4EA4-9E49-209379524C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" authorId="0" shapeId="0" xr:uid="{7D77E495-EB63-49C5-ADB5-8DBD728146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" authorId="0" shapeId="0" xr:uid="{2298671E-7CAA-4DFC-9007-486EA1C504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" authorId="0" shapeId="0" xr:uid="{FD90E0C0-640D-40EB-828D-E0B7565D13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2" authorId="0" shapeId="0" xr:uid="{8A0A9420-B5E3-457E-912C-83D5A9F870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2" authorId="0" shapeId="0" xr:uid="{C7BDB41A-2DB7-4E8F-99EF-02398D17CC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" authorId="0" shapeId="0" xr:uid="{37A3B6B0-C132-469C-A71D-4EA9F453F8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2" authorId="0" shapeId="0" xr:uid="{34C17B4C-44B6-4E4D-851D-A5F33E8163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2" authorId="0" shapeId="0" xr:uid="{020828F2-6830-4F30-88F3-1578F4407D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2" authorId="0" shapeId="0" xr:uid="{E5829B19-7895-422F-8C9B-31AD9277DB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" authorId="0" shapeId="0" xr:uid="{3BE84FF7-90EC-4B62-84B4-1FC9370090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" authorId="0" shapeId="0" xr:uid="{D53E298D-A75F-4F10-89D5-E2FCB71402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" authorId="0" shapeId="0" xr:uid="{06B6054C-CAFD-4982-9E2C-6C37B08659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" authorId="0" shapeId="0" xr:uid="{830EF002-5E66-4D69-8464-F5B3DD91DA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" authorId="0" shapeId="0" xr:uid="{ADBC6890-5A5E-415A-9221-CCA036C63B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" authorId="0" shapeId="0" xr:uid="{4AFFFA2B-9C10-459E-8B2E-F32BA9C78E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" authorId="0" shapeId="0" xr:uid="{30B70060-6DA3-42E2-840A-2436CBF1E0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" authorId="0" shapeId="0" xr:uid="{BD29AC8C-E5CC-40A7-8AE7-DA6BE2E9E8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" authorId="0" shapeId="0" xr:uid="{5B5C62F2-DA94-4213-A2FE-F95A961132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" authorId="0" shapeId="0" xr:uid="{96A066C9-3B8D-4004-AD8D-F5B0072652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" authorId="0" shapeId="0" xr:uid="{54193F00-83D2-4A10-BAD0-79671DF8D0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" authorId="0" shapeId="0" xr:uid="{0E37FB2E-E0B7-4A9D-AD07-56CB17B41E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5" authorId="0" shapeId="0" xr:uid="{1A13AD79-0AE2-4CA7-AC62-EA63FB2F28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" authorId="0" shapeId="0" xr:uid="{AE988C1A-B444-40B9-9E5D-4194CBD7B5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" authorId="0" shapeId="0" xr:uid="{D3C840FF-397A-4904-912B-D3C93BF64D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" authorId="0" shapeId="0" xr:uid="{F7029E03-F72D-4A94-B0C4-7AE031D4CA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" authorId="0" shapeId="0" xr:uid="{FFE8860A-99DE-49BB-BB75-815DC80174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" authorId="0" shapeId="0" xr:uid="{189948F0-CB80-4000-9E5F-ED505D934E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" authorId="0" shapeId="0" xr:uid="{5D786738-06F9-44D1-B6F4-E9BD8EE14A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" authorId="0" shapeId="0" xr:uid="{67569D25-D302-43DA-9F67-9CE84816C6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" authorId="0" shapeId="0" xr:uid="{1CB16795-9C79-4450-A100-FA504F0775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" authorId="0" shapeId="0" xr:uid="{A0CB3AC7-96F7-4617-9FE9-0C23399A2E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" authorId="0" shapeId="0" xr:uid="{02990B6F-23E8-4AD0-B506-06CD45A09E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" authorId="0" shapeId="0" xr:uid="{2625121A-D3F6-4EBF-94D4-CF9924039E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7" authorId="0" shapeId="0" xr:uid="{4DD48BEA-CA10-43BD-9FF2-4879622348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" authorId="0" shapeId="0" xr:uid="{EBAB0D52-2121-4C21-B003-E46EE27A36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" authorId="0" shapeId="0" xr:uid="{128EFA10-AB7A-47EE-A4C5-EFF1F6E51F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" authorId="0" shapeId="0" xr:uid="{EF911F56-4670-4719-B588-1F347B5743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7" authorId="0" shapeId="0" xr:uid="{F2239D9F-35D2-4579-ADAE-B3E8C70F61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7" authorId="0" shapeId="0" xr:uid="{4D27649F-EFDF-4DE6-B9F8-62818DE1C1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" authorId="0" shapeId="0" xr:uid="{47D17C6F-C3C4-4686-92FE-855123CBFC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" authorId="0" shapeId="0" xr:uid="{27476631-F8E6-4455-AC00-CBFDEC52DA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" authorId="0" shapeId="0" xr:uid="{6953E3EE-DD5E-4A20-9602-95404A70D8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" authorId="0" shapeId="0" xr:uid="{A955525D-D7AF-41AB-8A61-31AD77C9BA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" authorId="0" shapeId="0" xr:uid="{A9FE77D4-0FA1-4F22-9B40-8361E29A83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" authorId="0" shapeId="0" xr:uid="{E2B4E559-8FC0-40E4-AECD-C9CA3B354D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9" authorId="0" shapeId="0" xr:uid="{95DF6396-4235-489C-A105-E8AD2C5A58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" authorId="0" shapeId="0" xr:uid="{56F4E271-2B36-4780-8C54-2D2B109D0B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" authorId="0" shapeId="0" xr:uid="{527A00B5-A5C5-4536-AE58-2968CEBAC4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" authorId="0" shapeId="0" xr:uid="{C229D996-D68D-4143-8866-5B66C88C97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9" authorId="0" shapeId="0" xr:uid="{FAFFECE1-30A6-4735-B108-9A3175B0B6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9" authorId="0" shapeId="0" xr:uid="{17FA204A-6A54-4566-8AAB-D82764EF02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" authorId="0" shapeId="0" xr:uid="{915F4173-2BEA-4DCF-BBFA-8265B24C91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" authorId="0" shapeId="0" xr:uid="{EFD51CA2-077A-4623-B6EB-CA48048434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" authorId="0" shapeId="0" xr:uid="{D16586D4-A61D-4B3B-9BD9-2354C85012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" authorId="0" shapeId="0" xr:uid="{BB519F9F-D2D2-4834-8BBE-2183927C16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" authorId="0" shapeId="0" xr:uid="{9524B29B-0038-48C2-8BA2-472A3B41C2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" authorId="0" shapeId="0" xr:uid="{18EBBA3F-79EB-42EF-BE9F-C8155EB16D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" authorId="0" shapeId="0" xr:uid="{F2683941-D0AA-4FAA-88A3-BCA76EA05F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" authorId="0" shapeId="0" xr:uid="{D167AC9B-2C9E-44A4-B85F-E5C42EA149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" authorId="0" shapeId="0" xr:uid="{E722EDA0-FD79-4BD8-B788-8A9DE2C692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" authorId="0" shapeId="0" xr:uid="{E1F05DF8-E081-451C-B48F-958634A949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" authorId="0" shapeId="0" xr:uid="{4F5A125C-63F8-46A0-9A82-981B59FC66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" authorId="0" shapeId="0" xr:uid="{96357E49-6279-405B-97D5-ECCBBC0BED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" authorId="0" shapeId="0" xr:uid="{3F70F624-0D17-4A50-B762-C9CD1CE1F2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" authorId="0" shapeId="0" xr:uid="{F28A53F9-D336-4D39-8139-9E94FB094A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" authorId="0" shapeId="0" xr:uid="{92E5B8A4-EC5C-41CB-8AF0-2D35AF3738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" authorId="0" shapeId="0" xr:uid="{CC72494A-79D3-4BBC-AE5B-B472D400A2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" authorId="0" shapeId="0" xr:uid="{AD2A91FE-BBFF-400A-BA8F-DDB03CC6AB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" authorId="0" shapeId="0" xr:uid="{FD819150-0B17-4AB9-9307-0C6E742001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" authorId="0" shapeId="0" xr:uid="{3C9771C4-3F72-4A43-92ED-2F796AF057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" authorId="0" shapeId="0" xr:uid="{89A67B1B-5582-4C19-A729-761A90EF05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" authorId="0" shapeId="0" xr:uid="{750631B9-7184-40F8-9594-A7B3C53E2E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" authorId="0" shapeId="0" xr:uid="{439C6CE7-C0A7-4D7F-8C50-A8A995D449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" authorId="0" shapeId="0" xr:uid="{6C4EF174-EFA0-4F74-9197-577712AF09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" authorId="0" shapeId="0" xr:uid="{2DFE943B-B305-47E3-BDAF-5CE46E5D12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4" authorId="0" shapeId="0" xr:uid="{1111F370-BF3D-4B9E-A342-9B711F3EA2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" authorId="0" shapeId="0" xr:uid="{747383EA-E333-49C7-BB72-D097C4CCFB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" authorId="0" shapeId="0" xr:uid="{984F917A-43C9-456B-A4D1-7443CAD986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" authorId="0" shapeId="0" xr:uid="{1368113C-C291-46A1-897E-DB150E76A7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" authorId="0" shapeId="0" xr:uid="{A5114C7E-1267-46CE-8B66-ECBE80165C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" authorId="0" shapeId="0" xr:uid="{CEE67244-E59F-4D86-9C47-80102A72F5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" authorId="0" shapeId="0" xr:uid="{6C84A3F9-7C86-49DE-A48C-D34C2A2081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" authorId="0" shapeId="0" xr:uid="{FD89CFF3-BC22-4913-9BBB-1AC3476E34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" authorId="0" shapeId="0" xr:uid="{9B5D1EB0-3D6C-4425-A76A-8462D05F16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" authorId="0" shapeId="0" xr:uid="{7C20D89C-53BB-43DF-B33B-5C60D96B84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" authorId="0" shapeId="0" xr:uid="{1490DBA2-9F4B-4CD4-8CFC-0F8E4A93DD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" authorId="0" shapeId="0" xr:uid="{645A0589-665A-4ABF-8CD7-0935E6E614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6" authorId="0" shapeId="0" xr:uid="{52CC0B93-819E-44F8-997E-8A9ED3CFB6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" authorId="0" shapeId="0" xr:uid="{2B7751B3-A8FE-45E8-8BF2-1A442F7CA9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" authorId="0" shapeId="0" xr:uid="{93ABD09C-63A2-41A3-B72E-06357F2731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6" authorId="0" shapeId="0" xr:uid="{176A3CE1-6D40-47F8-A949-6F0F1E2CFB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6" authorId="0" shapeId="0" xr:uid="{2B70286A-AC98-4956-ADAB-A5B1D72BDE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6" authorId="0" shapeId="0" xr:uid="{C0D571BB-35D8-4786-A6BA-73D160AD0F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" authorId="0" shapeId="0" xr:uid="{2429F12A-50B7-4C74-87B5-7946BB6C2B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" authorId="0" shapeId="0" xr:uid="{298CCDE4-BF3E-408F-913F-EA89F39D72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" authorId="0" shapeId="0" xr:uid="{9C947AF8-1D4D-4966-AB3C-F64EAED183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" authorId="0" shapeId="0" xr:uid="{2428A6F7-1B1B-4CAC-9F1E-0312984036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" authorId="0" shapeId="0" xr:uid="{CEAD2AE8-F472-4208-AD00-ABE1B735F6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" authorId="0" shapeId="0" xr:uid="{A3513D0C-8E52-4DF9-8533-31C55A4A5C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8" authorId="0" shapeId="0" xr:uid="{1B0B8CB4-D407-4945-A103-BE79341974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" authorId="0" shapeId="0" xr:uid="{49E48003-392B-43D9-911E-E8A108715F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" authorId="0" shapeId="0" xr:uid="{F1455C15-1B16-41C2-B4CF-77A9E87C76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" authorId="0" shapeId="0" xr:uid="{4FCB0818-A7A3-44E7-95F3-93AEDCCC5E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8" authorId="0" shapeId="0" xr:uid="{A1F59540-62B3-43A0-8E64-C0BD694544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8" authorId="0" shapeId="0" xr:uid="{5E7DBD71-231B-49C2-912F-2B2ADD0D6B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1" authorId="0" shapeId="0" xr:uid="{371F7FBB-8976-4E0B-B27C-53B0DB4BC6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1" authorId="0" shapeId="0" xr:uid="{F28CFAD8-5C14-4673-9842-546773A7DA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1" authorId="0" shapeId="0" xr:uid="{AEF201FE-E488-4124-8629-6588D58386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1" authorId="0" shapeId="0" xr:uid="{2BA85515-E3B3-4B76-9D87-647FAFB9D4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1" authorId="0" shapeId="0" xr:uid="{D4FC36BC-93D9-4640-BF8C-3DA3D194DD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1" authorId="0" shapeId="0" xr:uid="{86918EE0-08A1-4FF0-824A-DB7A306B9F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2" authorId="0" shapeId="0" xr:uid="{BB1B0D69-ACE7-4A96-A9D9-FE84AB8F4F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2" authorId="0" shapeId="0" xr:uid="{4B4078DF-259F-4720-A83E-EEE312EDA7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2" authorId="0" shapeId="0" xr:uid="{9C754924-5C33-4ECC-837C-B52DC4B7B6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2" authorId="0" shapeId="0" xr:uid="{51E4327E-BCE1-4FC7-904A-A3B704F982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2" authorId="0" shapeId="0" xr:uid="{C121BF53-DDD4-4DF8-BCE0-C3CD2CBC84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2" authorId="0" shapeId="0" xr:uid="{245AF751-4B56-4DFB-826A-B9AA3C0EA3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3" authorId="0" shapeId="0" xr:uid="{12E3469B-7B95-441C-BC70-2344819FB8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3" authorId="0" shapeId="0" xr:uid="{4C6DE28A-7A8B-4BD9-822E-44EF8D690D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3" authorId="0" shapeId="0" xr:uid="{B45A2DFC-9653-4F0C-B242-D333512AA4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3" authorId="0" shapeId="0" xr:uid="{64C4D83B-DFB9-4E12-A9B8-1F7C9C31B2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3" authorId="0" shapeId="0" xr:uid="{B2CD03A2-7FFE-463F-A169-CC0BB0470E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3" authorId="0" shapeId="0" xr:uid="{4E82FD26-5707-402D-81EF-8571BB63F6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4" authorId="0" shapeId="0" xr:uid="{97CF7CDE-133C-4AA0-BB6D-C489B34394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4" authorId="0" shapeId="0" xr:uid="{EE09E154-4ACB-43F5-B831-E69B5727F9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4" authorId="0" shapeId="0" xr:uid="{E98C165E-E216-4AB6-9C28-792F190892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4" authorId="0" shapeId="0" xr:uid="{71B5DB90-6239-4521-AED5-168F68EA0A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4" authorId="0" shapeId="0" xr:uid="{995A5D47-0520-4E93-BF7E-9591699919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4" authorId="0" shapeId="0" xr:uid="{3943F7CC-097F-4DB1-A7F0-6545E43AE7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5" authorId="0" shapeId="0" xr:uid="{2AA09E2D-E078-41BA-9FC3-AB426CFFDE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5" authorId="0" shapeId="0" xr:uid="{2EB1DD08-E860-4D2E-91EC-AF31D2C8A0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5" authorId="0" shapeId="0" xr:uid="{C60B9134-E989-4D8C-9A18-3D12B2CCCF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5" authorId="0" shapeId="0" xr:uid="{0ED396D0-4C46-4890-A44D-182F34BCD2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5" authorId="0" shapeId="0" xr:uid="{70CEED3A-4BAD-447F-8A5E-F1BE3D7388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5" authorId="0" shapeId="0" xr:uid="{E753C52F-B9DA-489B-86FA-37F9E2AC2A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6" authorId="0" shapeId="0" xr:uid="{F87F2B32-6805-464B-9909-71275D919A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6" authorId="0" shapeId="0" xr:uid="{75121497-7D87-44E2-935B-937F70C91B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6" authorId="0" shapeId="0" xr:uid="{7BF4DD2C-D809-4CB1-A8DD-2CE29A8791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6" authorId="0" shapeId="0" xr:uid="{49B16C66-B011-4022-9CDF-6BBACF0E36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6" authorId="0" shapeId="0" xr:uid="{D5AEF6F3-CB9C-4A6D-99F1-DD8BF95A80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6" authorId="0" shapeId="0" xr:uid="{14F805DE-E801-46CC-85C0-D034F57FE9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7" authorId="0" shapeId="0" xr:uid="{F8189863-B007-467C-8821-B2EDE4FD21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7" authorId="0" shapeId="0" xr:uid="{404009F6-E668-4113-8BE2-B1C29AA493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7" authorId="0" shapeId="0" xr:uid="{3C36E98E-430D-417B-B09F-CFC956AADC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7" authorId="0" shapeId="0" xr:uid="{D7050723-30B1-4427-8E34-ABFCBD94B6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7" authorId="0" shapeId="0" xr:uid="{29FD06D3-D152-4EAC-9B0C-7AE62DEDEB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7" authorId="0" shapeId="0" xr:uid="{9DC907E0-5745-4A78-B27B-BC26D78404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8" authorId="0" shapeId="0" xr:uid="{9B0C24B4-2680-420A-B0BA-699EC6F15B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8" authorId="0" shapeId="0" xr:uid="{9E216610-DBB4-46A8-9C94-27006EE9F6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8" authorId="0" shapeId="0" xr:uid="{D276758C-B715-4D5C-A001-2B1D0CBC40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8" authorId="0" shapeId="0" xr:uid="{A81BE5C6-A014-4417-A785-946BB4886E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8" authorId="0" shapeId="0" xr:uid="{B2E28136-AC68-48BD-B41A-FDF1F1392E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8" authorId="0" shapeId="0" xr:uid="{024D2070-DE37-4B9C-AEBE-3C7543A31C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9" authorId="0" shapeId="0" xr:uid="{D9180CC8-9AD7-4E10-BB2D-D8B940C946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9" authorId="0" shapeId="0" xr:uid="{937839EB-545D-406C-B5CD-CC2DBA43EF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9" authorId="0" shapeId="0" xr:uid="{DEFB6779-2AA2-4372-8623-6A2091EFDA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9" authorId="0" shapeId="0" xr:uid="{9D7F76ED-B538-4F7B-9769-D6E66552C8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9" authorId="0" shapeId="0" xr:uid="{007CDEC6-E38C-4527-9037-FF5A000134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9" authorId="0" shapeId="0" xr:uid="{466B349B-0A73-41EA-A52E-CFAF340617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0" authorId="0" shapeId="0" xr:uid="{C15C5626-A714-4C3F-B70D-7B8DC5D180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0" authorId="0" shapeId="0" xr:uid="{1861C61C-7304-47AF-8C0D-CBA89EE543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0" authorId="0" shapeId="0" xr:uid="{B3EED0BA-721C-4DD0-94D0-2DEF75A544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0" authorId="0" shapeId="0" xr:uid="{C6585D3A-CBAA-471F-907C-39B61F34F1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0" authorId="0" shapeId="0" xr:uid="{96026316-48FA-4EC7-8DE5-083B5DE753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0" authorId="0" shapeId="0" xr:uid="{0EC1CDC5-389B-472D-B4B6-3C91F7B948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1" authorId="0" shapeId="0" xr:uid="{F0914A0F-64B5-45DB-B217-542129718D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1" authorId="0" shapeId="0" xr:uid="{97B2312B-8293-4882-9B7B-A9254D7F1E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1" authorId="0" shapeId="0" xr:uid="{D0BFED99-A3B7-422B-90AB-C722A054EE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1" authorId="0" shapeId="0" xr:uid="{3DA35C29-0705-4C1B-AF78-3A508A9F4C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1" authorId="0" shapeId="0" xr:uid="{20068D46-E12C-4E90-900B-2F7642FB67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1" authorId="0" shapeId="0" xr:uid="{A237BF82-48D5-4C47-BA50-9CDAB64EA7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2" authorId="0" shapeId="0" xr:uid="{4BA82EAB-EEAC-458E-B229-44A2D01364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2" authorId="0" shapeId="0" xr:uid="{9251912A-1CCC-4F71-9A8D-ECEF35B4E2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2" authorId="0" shapeId="0" xr:uid="{FEE7B803-955B-46B8-B2D3-DB9332B13D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2" authorId="0" shapeId="0" xr:uid="{98C29755-6870-4B0C-AFF9-5624EDD172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2" authorId="0" shapeId="0" xr:uid="{708BA705-D526-42D6-A60B-000176218D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2" authorId="0" shapeId="0" xr:uid="{B3B95F2E-DF6E-4D89-99B8-A2AFA6CEF6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3" authorId="0" shapeId="0" xr:uid="{2D7F782B-1702-4255-B9BA-EEE1D10C22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3" authorId="0" shapeId="0" xr:uid="{BB61C942-9A46-4500-A4CD-EDE79212F6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3" authorId="0" shapeId="0" xr:uid="{8D99E889-FB49-43BD-A36D-0C247EBD39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3" authorId="0" shapeId="0" xr:uid="{D39E346B-A78E-4BDD-8DC5-DD7E1E1468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3" authorId="0" shapeId="0" xr:uid="{83ADFCC9-8A2A-429D-BD9F-E544F2268D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3" authorId="0" shapeId="0" xr:uid="{C18F37C7-ADF0-43E5-9264-65980E7831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4" authorId="0" shapeId="0" xr:uid="{D04D314B-5DB9-4310-B560-51065229C6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4" authorId="0" shapeId="0" xr:uid="{9C923D91-8626-47DE-9C99-774C5E6783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4" authorId="0" shapeId="0" xr:uid="{5A077B74-E1BC-4586-8718-3F64E10827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4" authorId="0" shapeId="0" xr:uid="{A7413ADF-22E7-48BD-8840-B71CEAD380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4" authorId="0" shapeId="0" xr:uid="{C000C386-8E7C-4BE6-95D0-85C5C61E9C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4" authorId="0" shapeId="0" xr:uid="{CAE1F56E-F98D-4DB9-9970-7BA5E949B0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5" authorId="0" shapeId="0" xr:uid="{519D5092-E699-4DF6-81A0-B2616AE838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5" authorId="0" shapeId="0" xr:uid="{92552E96-96BD-45D2-959F-051174CE8C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5" authorId="0" shapeId="0" xr:uid="{0BAB32D0-CACF-408D-9BC3-BD4A69A2E4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5" authorId="0" shapeId="0" xr:uid="{14298469-0916-42A3-9C77-8DC78A01EA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5" authorId="0" shapeId="0" xr:uid="{B7CAABA5-9F32-4098-9246-CD4EA34C25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5" authorId="0" shapeId="0" xr:uid="{A4B05620-CFFC-4570-BFA3-898D0E1328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6" authorId="0" shapeId="0" xr:uid="{805B757C-681F-4952-B13B-E56A1764EB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6" authorId="0" shapeId="0" xr:uid="{7452A41D-D297-4AA7-ACA4-4654E6DDF9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6" authorId="0" shapeId="0" xr:uid="{58BDE3CB-C3CE-4C4C-80C6-8E99CBFB45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6" authorId="0" shapeId="0" xr:uid="{53F8FAF8-5F00-4432-A576-A32D7A09E7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6" authorId="0" shapeId="0" xr:uid="{4E25A2E6-DCC6-40D8-A738-EFA0CA8C15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6" authorId="0" shapeId="0" xr:uid="{2F337794-B261-4D43-B73E-F694473B52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7" authorId="0" shapeId="0" xr:uid="{3C6532A5-A383-4EB9-A49E-355AFE0C10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7" authorId="0" shapeId="0" xr:uid="{051B6733-BC6C-4177-81FF-4516294B65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7" authorId="0" shapeId="0" xr:uid="{EEEF449F-A7F9-464E-AE84-43DBECAB12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7" authorId="0" shapeId="0" xr:uid="{1C48A74C-1AD6-4535-B049-6E2ABC295D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7" authorId="0" shapeId="0" xr:uid="{DCB5B824-3C9C-47D9-A074-877321A1DC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7" authorId="0" shapeId="0" xr:uid="{51F1D556-6F4F-4F2D-BD8C-AC6BCE1CF0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8" authorId="0" shapeId="0" xr:uid="{5545A6CF-E452-439C-B319-B9D8DB9303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8" authorId="0" shapeId="0" xr:uid="{767FEED2-B59D-425D-A0F5-5CB608D79D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8" authorId="0" shapeId="0" xr:uid="{1B9760D5-1FDE-45B5-9437-DF4621AEA8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8" authorId="0" shapeId="0" xr:uid="{3058ACF2-C964-4CFD-AF49-8D599AA1A1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8" authorId="0" shapeId="0" xr:uid="{7D411B18-06C0-4E66-A6CD-4487B8F82E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8" authorId="0" shapeId="0" xr:uid="{45685598-D38A-4A52-8783-83C8F29B89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69" authorId="0" shapeId="0" xr:uid="{E8E88143-E53C-4296-94ED-E3BF2DA637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69" authorId="0" shapeId="0" xr:uid="{4B5C3C0C-43EA-4C73-AA3F-2CDE6F6B41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69" authorId="0" shapeId="0" xr:uid="{0B679C93-1CE2-4D66-ACD9-2B8C4C718A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69" authorId="0" shapeId="0" xr:uid="{28122A58-EA08-4275-9411-3FF6111875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69" authorId="0" shapeId="0" xr:uid="{49D1010E-0807-4FBF-8544-997026DA21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69" authorId="0" shapeId="0" xr:uid="{E685AF10-D837-4FF5-BCFC-12050CDB7B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0" authorId="0" shapeId="0" xr:uid="{8665F9EA-736C-4416-9699-720CCEF994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0" authorId="0" shapeId="0" xr:uid="{A0A02913-D68D-4F1F-8C55-39F3F3C77F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0" authorId="0" shapeId="0" xr:uid="{12182967-0653-429E-8268-874FCCEFA6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0" authorId="0" shapeId="0" xr:uid="{8D376E1D-9F2F-4F89-9AAC-16172DDDB2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0" authorId="0" shapeId="0" xr:uid="{3768518F-3A03-4977-88BF-CB78B50BCC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0" authorId="0" shapeId="0" xr:uid="{46739279-970C-4430-BA6C-2CCF85AF1D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1" authorId="0" shapeId="0" xr:uid="{DD6BB56C-5CE5-4F96-8825-50B229DDB6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1" authorId="0" shapeId="0" xr:uid="{37ADCC37-91F1-4356-82AD-292A289A68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1" authorId="0" shapeId="0" xr:uid="{A63590E9-6D34-40BE-B048-262C467871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1" authorId="0" shapeId="0" xr:uid="{8E36D321-BEFE-48F9-AD6B-6475BE8B65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1" authorId="0" shapeId="0" xr:uid="{BD97EE64-5705-4D46-A47A-4759E95F7D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1" authorId="0" shapeId="0" xr:uid="{A36FD2E3-8D10-4BAD-92E9-5B7C75A35E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4" authorId="0" shapeId="0" xr:uid="{F2ABC36D-10E8-4766-8612-DB894702BC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4" authorId="0" shapeId="0" xr:uid="{6416EC38-6E9E-4DD8-A0AD-6C9EC5D4C8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4" authorId="0" shapeId="0" xr:uid="{52C323E5-4BCB-44D0-B122-41BAF21328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4" authorId="0" shapeId="0" xr:uid="{546FDA60-1CA0-47BA-9CF7-B70EBF32DA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4" authorId="0" shapeId="0" xr:uid="{C72F9419-1DC2-4F21-B447-EEFC92F243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4" authorId="0" shapeId="0" xr:uid="{D6D8649E-6B1F-42B3-9510-4C22FF420B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5" authorId="0" shapeId="0" xr:uid="{350232CC-2022-4DE2-9D26-0F25C5C7FA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5" authorId="0" shapeId="0" xr:uid="{0413C65D-9D31-44C4-86DC-6E3F5D042D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5" authorId="0" shapeId="0" xr:uid="{287FE96F-A3CD-44D7-9A58-DE17A319FD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5" authorId="0" shapeId="0" xr:uid="{32B0358C-089B-4B27-AFE2-28373AC1AC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5" authorId="0" shapeId="0" xr:uid="{CA8B28F9-76D0-4470-929D-D28B203C09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5" authorId="0" shapeId="0" xr:uid="{93D26796-8212-41BA-BB79-3BA339C790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6" authorId="0" shapeId="0" xr:uid="{9F339DC6-5D03-4505-831F-40DAC6935D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6" authorId="0" shapeId="0" xr:uid="{697AF349-22FE-487C-B894-2122C1C87E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6" authorId="0" shapeId="0" xr:uid="{B6657A03-6ACE-46F6-B77F-6E780BBA4B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6" authorId="0" shapeId="0" xr:uid="{740C4DC6-E015-42B9-93AD-BE9AB04DF9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6" authorId="0" shapeId="0" xr:uid="{E274C47B-13EE-4459-AC22-9D0FA01C25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6" authorId="0" shapeId="0" xr:uid="{B839EC6A-751E-4D64-8855-B21DA8ECBD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7" authorId="0" shapeId="0" xr:uid="{63DA2314-CE95-4E31-B45F-9141B2FFDE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7" authorId="0" shapeId="0" xr:uid="{2DA8F291-9723-4F7B-A4E5-70A236BE0B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7" authorId="0" shapeId="0" xr:uid="{BCE2C7E1-1B8A-4EF9-8F0F-2613A8DAE2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7" authorId="0" shapeId="0" xr:uid="{F81C97E9-DE16-42A0-A14C-3C5BC924F3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7" authorId="0" shapeId="0" xr:uid="{7274E5B9-D451-439B-8FC6-0C22DAD215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7" authorId="0" shapeId="0" xr:uid="{82A27879-006E-4D82-BFD7-6689F50664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8" authorId="0" shapeId="0" xr:uid="{F29180EC-AFEC-46A7-872D-F95ED5EEEF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8" authorId="0" shapeId="0" xr:uid="{85A1071E-4E83-4D57-9E67-423BDEA5B3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8" authorId="0" shapeId="0" xr:uid="{34ADBF24-D0D2-4038-93CA-2AD3D7C98D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8" authorId="0" shapeId="0" xr:uid="{35FC47DF-9B92-4DE7-8EC7-40B873EBB7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8" authorId="0" shapeId="0" xr:uid="{DD47A560-3946-4790-9B7E-42ACC01F30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8" authorId="0" shapeId="0" xr:uid="{EC8EB7CE-D30C-495D-B8C2-DAE4F9DB3A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79" authorId="0" shapeId="0" xr:uid="{554EC29B-92C5-4078-B065-0EF935ABAC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79" authorId="0" shapeId="0" xr:uid="{1BD80B42-E6C7-4604-A332-8F0294B4CB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79" authorId="0" shapeId="0" xr:uid="{09C4F756-FA78-4BAC-B444-FBDE83A3BE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79" authorId="0" shapeId="0" xr:uid="{B9C50961-856E-4070-BDD3-617FC85FAD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79" authorId="0" shapeId="0" xr:uid="{D408705E-901B-4D52-8E49-96820B098F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79" authorId="0" shapeId="0" xr:uid="{7DE89750-6F33-4AE4-ABDB-A7EA6E4BC3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0" authorId="0" shapeId="0" xr:uid="{6270C373-436E-4C3C-9B15-1DCB82CF79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0" authorId="0" shapeId="0" xr:uid="{F6DC8CA3-F25B-4530-B020-F23473811E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0" authorId="0" shapeId="0" xr:uid="{DE86ED03-16FD-4293-B7F5-71DB2B494C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0" authorId="0" shapeId="0" xr:uid="{BC1AAE31-5124-4E63-8A5F-19B72EC138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0" authorId="0" shapeId="0" xr:uid="{5730FFDB-533B-4065-B33C-0C494AEECF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0" authorId="0" shapeId="0" xr:uid="{69E1C1B5-FCD9-4008-892B-DDB78F4689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1" authorId="0" shapeId="0" xr:uid="{2E76AE2A-E5E5-4DEB-BB4F-7608159119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1" authorId="0" shapeId="0" xr:uid="{2C88323F-9357-487E-BDAC-ACCECA9FA1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1" authorId="0" shapeId="0" xr:uid="{4DE49255-D6B6-45E8-8703-B46772F9FD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1" authorId="0" shapeId="0" xr:uid="{A3BCF14E-772D-438B-B9F0-B5A0638DC5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1" authorId="0" shapeId="0" xr:uid="{2CB06151-270A-4917-8716-18C1A6D872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1" authorId="0" shapeId="0" xr:uid="{5E95F008-6CD8-4DC1-95CE-92DF57EE7B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2" authorId="0" shapeId="0" xr:uid="{35FC6D75-7EC4-4CC6-9613-31083BB9AB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2" authorId="0" shapeId="0" xr:uid="{4A61218C-C952-4ABF-8925-DB30067C64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2" authorId="0" shapeId="0" xr:uid="{428786B9-2B30-416B-BBD6-CF13B77271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2" authorId="0" shapeId="0" xr:uid="{4ABB7C13-9870-4602-93AE-9279AE5440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2" authorId="0" shapeId="0" xr:uid="{CB4C0CCF-1DD3-46D9-84AD-91CA590218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2" authorId="0" shapeId="0" xr:uid="{04B2D28C-29A7-4FA4-9D3D-AD82C6DA78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3" authorId="0" shapeId="0" xr:uid="{D9E59FB6-B913-4775-8DF6-064ECA2C75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3" authorId="0" shapeId="0" xr:uid="{8A50141F-9679-47F5-9D24-6F5F29FD76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3" authorId="0" shapeId="0" xr:uid="{A9FE09EC-7EBC-462E-9C56-C1C15DFBB1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3" authorId="0" shapeId="0" xr:uid="{8785ADFA-1086-4E24-80F2-DC19D6A250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3" authorId="0" shapeId="0" xr:uid="{234564BE-A60A-438E-B86D-D8EE48DD7D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3" authorId="0" shapeId="0" xr:uid="{0F123B18-B7D4-4384-B3BC-CAA948F852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4" authorId="0" shapeId="0" xr:uid="{B5615E9C-E275-4774-9E60-97BCDC41D8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4" authorId="0" shapeId="0" xr:uid="{291A5D8D-968D-45DF-A825-46A4D1BF79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4" authorId="0" shapeId="0" xr:uid="{D0DBF800-BA25-4959-B987-D440B14DE7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4" authorId="0" shapeId="0" xr:uid="{BBA6FA3F-4DC3-46FA-A414-DCFF345FD8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4" authorId="0" shapeId="0" xr:uid="{69415303-EC83-4875-BEEE-AB2B3F2BCD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4" authorId="0" shapeId="0" xr:uid="{D8700517-6321-4A6E-BCE6-8A8E401487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5" authorId="0" shapeId="0" xr:uid="{1E6C5C34-B279-46FF-AE67-5FB2E77AF3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5" authorId="0" shapeId="0" xr:uid="{4C5BEC7A-5E0E-49B4-87A0-844001802B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5" authorId="0" shapeId="0" xr:uid="{C3A6B92B-398F-45FE-9ACA-BBF81E0A1C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5" authorId="0" shapeId="0" xr:uid="{BCB2424F-7D7F-4A6E-9DB2-CF326A7C29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5" authorId="0" shapeId="0" xr:uid="{BC74A0B7-25A1-4816-B536-69AE2B7B9A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5" authorId="0" shapeId="0" xr:uid="{2327F190-2980-4B68-9D1E-422F071D79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6" authorId="0" shapeId="0" xr:uid="{1B987657-FC56-4031-AE73-0FA0A7BBB1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6" authorId="0" shapeId="0" xr:uid="{81C68740-F531-4418-8DA0-3111AC4183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6" authorId="0" shapeId="0" xr:uid="{CBB15B73-F482-4393-8E15-7D3714A10A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6" authorId="0" shapeId="0" xr:uid="{45E533EA-879D-445F-8601-CB3AD30311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6" authorId="0" shapeId="0" xr:uid="{73D9DFAA-B849-49FC-8D71-CD2C58AC74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6" authorId="0" shapeId="0" xr:uid="{7646DC96-6099-4755-A6D9-484482E190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7" authorId="0" shapeId="0" xr:uid="{CBD642E8-AC3E-4DDF-9C6E-CA27E9DB28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7" authorId="0" shapeId="0" xr:uid="{DBC7BF0C-17F2-4809-BDE1-E882554998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7" authorId="0" shapeId="0" xr:uid="{FA9C2F5D-C3C2-4252-9344-F52BC91368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7" authorId="0" shapeId="0" xr:uid="{2A076594-D4F5-45D7-8AB2-53F67286B9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7" authorId="0" shapeId="0" xr:uid="{34B5531E-6F62-488C-8F13-536ECDF8D2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7" authorId="0" shapeId="0" xr:uid="{B2EEB2E8-4694-4E49-94FD-F7E7FDD887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8" authorId="0" shapeId="0" xr:uid="{1E26F31A-61A4-4D60-BEB3-BC327423CC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8" authorId="0" shapeId="0" xr:uid="{17BD4E7E-B1AB-4FF0-925C-13A039E9E2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8" authorId="0" shapeId="0" xr:uid="{5B604BF3-7425-4EC1-B4D8-0BD6AF0712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8" authorId="0" shapeId="0" xr:uid="{527B530B-C5F1-4692-AC87-9EF29D728D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8" authorId="0" shapeId="0" xr:uid="{F9594478-24D4-46F3-88CE-FDDD7FDCD6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8" authorId="0" shapeId="0" xr:uid="{23A4141C-4D73-45F7-AC8F-13BCE54910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89" authorId="0" shapeId="0" xr:uid="{5814BC44-3EE2-47A0-8297-FE8BEA5865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89" authorId="0" shapeId="0" xr:uid="{865702B7-8794-4DAA-AD5D-D19FFD1FD1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89" authorId="0" shapeId="0" xr:uid="{8FCFAFFE-2776-4436-87AD-E86AB62EE6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89" authorId="0" shapeId="0" xr:uid="{41B7B9C1-06FE-408B-9B57-56101B14A6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89" authorId="0" shapeId="0" xr:uid="{978964C9-3408-47DD-8061-A109F240B3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89" authorId="0" shapeId="0" xr:uid="{EEB87560-BCB3-46D3-9312-1172D02DDB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0" authorId="0" shapeId="0" xr:uid="{BE816186-F825-468C-A3F0-11C7B439BC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0" authorId="0" shapeId="0" xr:uid="{0651DCAB-37F3-469D-96C8-1D5A39E860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0" authorId="0" shapeId="0" xr:uid="{8690CBBB-511D-48D7-8F75-EEE71373C1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0" authorId="0" shapeId="0" xr:uid="{23D11C32-CB71-4624-BB68-1D866A1B2B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0" authorId="0" shapeId="0" xr:uid="{41786620-4B9F-4B61-BBC7-E2AB991702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0" authorId="0" shapeId="0" xr:uid="{8CA93429-B8DF-4D66-B936-90B41A9767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1" authorId="0" shapeId="0" xr:uid="{653F5579-D363-49E2-B930-25D23429D4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1" authorId="0" shapeId="0" xr:uid="{34900C76-E673-4B38-8F32-E061F39D0E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1" authorId="0" shapeId="0" xr:uid="{2E9C4554-7FAA-4C10-9FB2-4989250257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1" authorId="0" shapeId="0" xr:uid="{30ADA5AB-64FF-43CF-BE90-6225856783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1" authorId="0" shapeId="0" xr:uid="{747AB1EE-413E-4F62-8731-D7538B4D98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1" authorId="0" shapeId="0" xr:uid="{DF300CD6-14DB-4089-A0AA-CD3EED268B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2" authorId="0" shapeId="0" xr:uid="{4A95FD5C-5DF7-41BF-8344-AB4ABA8C8A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2" authorId="0" shapeId="0" xr:uid="{F6F48D0D-A459-4293-8340-F9EB23371F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2" authorId="0" shapeId="0" xr:uid="{6AE2B235-E8BE-4763-B234-3891E4A18F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2" authorId="0" shapeId="0" xr:uid="{396A737C-7456-4D3A-9E67-375A60C40C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2" authorId="0" shapeId="0" xr:uid="{1ED8CC47-AC89-4DD9-8FFA-35DB121BEE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2" authorId="0" shapeId="0" xr:uid="{5688C7B1-2036-42F8-A303-4497DDA40B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3" authorId="0" shapeId="0" xr:uid="{0113F2FC-157C-4024-8BB9-1C3E878897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3" authorId="0" shapeId="0" xr:uid="{FFA246BE-2F51-468B-89E2-736B448BC3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3" authorId="0" shapeId="0" xr:uid="{4B5E04DB-9924-44DC-88CD-5D1F76091A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3" authorId="0" shapeId="0" xr:uid="{132B4618-02E1-4FE3-9FCC-9538027E46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3" authorId="0" shapeId="0" xr:uid="{E2B5A0B5-4497-43AE-B74D-87A611B327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3" authorId="0" shapeId="0" xr:uid="{1CD73B20-F9D8-4892-B74F-B0E89CF36D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4" authorId="0" shapeId="0" xr:uid="{AD6303C2-42CE-4AF2-A45D-7B6405A5AA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4" authorId="0" shapeId="0" xr:uid="{7DB0CC01-FA29-4182-B1FC-BFBF3535F4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4" authorId="0" shapeId="0" xr:uid="{0F55CFE5-A396-482F-8C35-8763798B78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4" authorId="0" shapeId="0" xr:uid="{CFB0CD2C-A552-4E91-B98D-24A36063C5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94" authorId="0" shapeId="0" xr:uid="{B938392B-0BED-4A28-A474-3C50DD7489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94" authorId="0" shapeId="0" xr:uid="{01C779F5-7F7A-4C2E-AC61-E1887900E4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97" authorId="0" shapeId="0" xr:uid="{7A2E1278-16B0-4EA8-9541-6240D6A49F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7" authorId="0" shapeId="0" xr:uid="{3E884681-C0A2-4C2D-82D3-8FD32D7E06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7" authorId="0" shapeId="0" xr:uid="{8A2918B7-EB6C-4FB7-A3E7-FA85AA6C01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7" authorId="0" shapeId="0" xr:uid="{16E65B8E-9224-40F6-95B8-138EEC8D33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7" authorId="0" shapeId="0" xr:uid="{BD894616-E7A3-415D-A88B-D3FD0189E7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7" authorId="0" shapeId="0" xr:uid="{72F2FF90-0D7A-48BB-9886-177B5F2BC3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8" authorId="0" shapeId="0" xr:uid="{581C4908-C0DA-48C9-8BDA-DB4396869A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8" authorId="0" shapeId="0" xr:uid="{7F2414FF-9B21-4679-92AD-9C5D917C48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8" authorId="0" shapeId="0" xr:uid="{44CE954D-9FB7-47D6-9701-04C26F28D4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8" authorId="0" shapeId="0" xr:uid="{3A9E391C-0243-48FF-B294-4C70DF1A5E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8" authorId="0" shapeId="0" xr:uid="{48758CB7-18C7-486A-A557-CFBF9BF297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8" authorId="0" shapeId="0" xr:uid="{A038B9F6-936F-4F97-A03D-248ECF2C70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9" authorId="0" shapeId="0" xr:uid="{182CB986-F8A9-40E8-8ED4-C692D03F56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99" authorId="0" shapeId="0" xr:uid="{C3091445-FE8A-44C5-BE26-83C81B22C4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99" authorId="0" shapeId="0" xr:uid="{B457B081-A593-453E-98B1-5C083AEBC5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99" authorId="0" shapeId="0" xr:uid="{00215547-A368-4E9A-B559-42265CC51B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9" authorId="0" shapeId="0" xr:uid="{84F65F1F-2859-4EB6-B37B-7A3B20A19F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9" authorId="0" shapeId="0" xr:uid="{824A962A-AABC-4475-9687-30541279EC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0" authorId="0" shapeId="0" xr:uid="{48139244-67E7-46EF-9E6E-4B328EF3C9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0" authorId="0" shapeId="0" xr:uid="{43603252-F356-443E-9C6C-CFA10D547C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0" authorId="0" shapeId="0" xr:uid="{3E47C446-5BB9-4023-8D8C-11F327E5A4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0" authorId="0" shapeId="0" xr:uid="{CC6A2EE5-AE75-4158-BD3D-0668702472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0" authorId="0" shapeId="0" xr:uid="{767E809F-6F88-4C25-A7E5-F280E3CA24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0" authorId="0" shapeId="0" xr:uid="{235B6FED-FBCC-4EB6-AA6D-7672604B7D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1" authorId="0" shapeId="0" xr:uid="{39E42E8F-B916-4939-A66D-EFD795B80B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1" authorId="0" shapeId="0" xr:uid="{1AF9F8C9-86D3-4D0F-AF59-28DEC1E2EC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1" authorId="0" shapeId="0" xr:uid="{297F8050-3C56-4169-837D-1F7C461F74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1" authorId="0" shapeId="0" xr:uid="{D241DC33-717F-4FEA-826D-B0B269751E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1" authorId="0" shapeId="0" xr:uid="{C5773695-31AB-4743-B370-84BA976379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1" authorId="0" shapeId="0" xr:uid="{756CD189-A251-4973-822C-C674C833D8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2" authorId="0" shapeId="0" xr:uid="{A5D7B763-76A3-4BD8-95A2-072D01FA79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2" authorId="0" shapeId="0" xr:uid="{8C2F8108-68DD-4B10-A0EF-84135593A8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2" authorId="0" shapeId="0" xr:uid="{1D85F56D-AC7A-4FB6-92F8-7817B4A512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2" authorId="0" shapeId="0" xr:uid="{819BE37A-2D91-44F1-9E0E-51EB954239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2" authorId="0" shapeId="0" xr:uid="{0231B84B-8CAA-4CC3-87F4-E7775C16F8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2" authorId="0" shapeId="0" xr:uid="{301CBE3A-CD16-4423-A6F7-1C837F4EEA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3" authorId="0" shapeId="0" xr:uid="{CAF06348-A8B4-444B-AE03-0868085A71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3" authorId="0" shapeId="0" xr:uid="{2536E790-DF14-4794-97CF-798A563F80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3" authorId="0" shapeId="0" xr:uid="{67859272-9371-46F5-B0C3-16C04BED86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3" authorId="0" shapeId="0" xr:uid="{53DBABA7-7549-423F-B2F7-9F3BDC355B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3" authorId="0" shapeId="0" xr:uid="{310A419E-00C9-4E34-972C-6818C917C7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3" authorId="0" shapeId="0" xr:uid="{51EA63A5-DF81-474C-A256-DB00B6CD05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4" authorId="0" shapeId="0" xr:uid="{9490F882-044C-4D78-B541-98238DF30D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4" authorId="0" shapeId="0" xr:uid="{660B4620-ADC2-4FE7-A86B-A7123EE929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4" authorId="0" shapeId="0" xr:uid="{A080AA74-A8D4-40BC-A322-D25E3D6654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4" authorId="0" shapeId="0" xr:uid="{5C850FE6-08DF-4FFB-AF23-BAA0723AB8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4" authorId="0" shapeId="0" xr:uid="{79CEBECA-168C-4453-ACB8-59B5027A70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4" authorId="0" shapeId="0" xr:uid="{890D4C06-E16A-4651-AFAC-BA1DFB1E20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5" authorId="0" shapeId="0" xr:uid="{D7663040-9D01-42E0-AAD5-2B1A46F1B3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5" authorId="0" shapeId="0" xr:uid="{67BD0E70-3DC2-4650-BE5F-270875335A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5" authorId="0" shapeId="0" xr:uid="{ABE232F4-86AC-4333-8B54-1017F54A11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5" authorId="0" shapeId="0" xr:uid="{B7013C8B-DD30-4654-B29F-D3180FDF93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5" authorId="0" shapeId="0" xr:uid="{3AEBF8B7-5781-4ED5-8472-955FE3FD6D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5" authorId="0" shapeId="0" xr:uid="{5C2A95B8-BA1D-46FE-8767-30D80F2D90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6" authorId="0" shapeId="0" xr:uid="{F452784F-11EA-4E3F-AB61-9F825C5046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6" authorId="0" shapeId="0" xr:uid="{AB4D245E-0B18-40AF-8A48-C4065DC6A6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6" authorId="0" shapeId="0" xr:uid="{B9BEA8B2-5F09-4B20-A20F-A3F1A64F5D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6" authorId="0" shapeId="0" xr:uid="{BA80D1EF-DB6C-4695-9178-CE06C40009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6" authorId="0" shapeId="0" xr:uid="{BE4DF97E-0037-44FC-8C0C-268802034F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6" authorId="0" shapeId="0" xr:uid="{3982D417-D03F-46C4-B774-FC271ABB12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7" authorId="0" shapeId="0" xr:uid="{5F509BF5-5A5B-4744-ADB8-CA029EB812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7" authorId="0" shapeId="0" xr:uid="{EBE2C55A-8178-496E-8ECD-E3BAF53553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7" authorId="0" shapeId="0" xr:uid="{7DE2E25F-3310-4E24-AE56-9214588986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7" authorId="0" shapeId="0" xr:uid="{1E14D29D-5D97-4379-9C63-CB6590F7A4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7" authorId="0" shapeId="0" xr:uid="{EB5BCF25-C4D6-4756-AF24-E07C3D5192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7" authorId="0" shapeId="0" xr:uid="{0504EB30-8407-41AB-BA6E-CF203D0BB8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8" authorId="0" shapeId="0" xr:uid="{938D819C-3542-469D-892C-1B57165F72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8" authorId="0" shapeId="0" xr:uid="{23E7AB9E-B92B-4CAD-BEE9-3A3B47B9B8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8" authorId="0" shapeId="0" xr:uid="{47D79C24-467A-4F30-B835-175B2C9953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8" authorId="0" shapeId="0" xr:uid="{B49DFE57-C7A8-41F2-A22C-92060E4747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8" authorId="0" shapeId="0" xr:uid="{7F1BA979-8DF2-47C4-AAD0-D508BDD8A0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8" authorId="0" shapeId="0" xr:uid="{6F5C9B2F-DC54-4B38-A22B-279A7FBFFC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09" authorId="0" shapeId="0" xr:uid="{86BDB3DC-C424-40D2-AFE8-A7B6F0C75E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09" authorId="0" shapeId="0" xr:uid="{8E67B8AF-AA78-44F8-818A-F7F6E384C8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09" authorId="0" shapeId="0" xr:uid="{6958F011-AC6E-4D5D-A897-B1FDA1A8AA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09" authorId="0" shapeId="0" xr:uid="{58B432DA-DFD4-43C4-863B-A9CD02E24B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09" authorId="0" shapeId="0" xr:uid="{75C29085-32F9-4EBA-85E8-138649E82F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09" authorId="0" shapeId="0" xr:uid="{72AFF85E-92BC-4968-84B9-C8B01FF227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0" authorId="0" shapeId="0" xr:uid="{E9930207-8663-4F36-9650-A192F56044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0" authorId="0" shapeId="0" xr:uid="{8B948311-79C1-4DC3-A6D4-C6BA0476BD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0" authorId="0" shapeId="0" xr:uid="{27DCB854-51AF-4CB9-8C74-D5482F89F4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0" authorId="0" shapeId="0" xr:uid="{EE263FA8-87E9-41FF-B588-B19D946D6B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0" authorId="0" shapeId="0" xr:uid="{D9019BFC-24E6-4EC7-B807-9957CEF307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0" authorId="0" shapeId="0" xr:uid="{816E25ED-65D5-440A-80DA-310DB71BFB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1" authorId="0" shapeId="0" xr:uid="{F3202DC1-149F-4AE3-B483-3C294F099C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1" authorId="0" shapeId="0" xr:uid="{50FC6728-E186-40C8-AEDB-E0159D5F81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1" authorId="0" shapeId="0" xr:uid="{DB72BE12-3C61-4D77-AFE3-DCF00133E4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1" authorId="0" shapeId="0" xr:uid="{D74A1048-CE07-4732-8639-78CE7CC956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1" authorId="0" shapeId="0" xr:uid="{A78D2FED-9EB2-4C10-8671-3D79CA4330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1" authorId="0" shapeId="0" xr:uid="{4EDFF7D7-45C9-4A80-B47E-5ABE30B297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2" authorId="0" shapeId="0" xr:uid="{52BBC898-16CF-4E08-ADCC-C8B831B227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2" authorId="0" shapeId="0" xr:uid="{38FCA600-39D4-44D7-9D26-5338AD749C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2" authorId="0" shapeId="0" xr:uid="{E22E2F30-557C-4435-8910-C30073A190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2" authorId="0" shapeId="0" xr:uid="{336FFA75-3F2B-4AD4-B2F4-A599FAAE0A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2" authorId="0" shapeId="0" xr:uid="{1C5FA7F1-CDAD-400B-BC17-DDB792E94A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2" authorId="0" shapeId="0" xr:uid="{A6E6A965-43EB-49E8-AAEE-B2B2DB0E9C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3" authorId="0" shapeId="0" xr:uid="{C0AB069F-8A7B-4973-BCFC-721CEBAC6A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3" authorId="0" shapeId="0" xr:uid="{FFD69DEE-2C1C-4E1F-9943-95CBA50BAE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3" authorId="0" shapeId="0" xr:uid="{301A16D0-033E-4BCC-A45E-3BCC9E55B1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3" authorId="0" shapeId="0" xr:uid="{D4B28582-AC7F-4B22-86F1-DA75A0287B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3" authorId="0" shapeId="0" xr:uid="{6F3F3FC3-36FD-4523-8355-83CCF88956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3" authorId="0" shapeId="0" xr:uid="{68A990C6-3235-485E-A179-2E3F5E410E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4" authorId="0" shapeId="0" xr:uid="{ABDE0049-379B-448A-B3AD-85E75277AC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4" authorId="0" shapeId="0" xr:uid="{A74B045D-EDCD-440C-83FD-6571D1F28E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4" authorId="0" shapeId="0" xr:uid="{971215CE-F4D5-4B19-889D-D4D9EE480B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4" authorId="0" shapeId="0" xr:uid="{AD522CDD-2935-4C42-9A37-C607E48E57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4" authorId="0" shapeId="0" xr:uid="{5C9C9DE4-CD91-4B5E-AABA-A18CE81FD8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4" authorId="0" shapeId="0" xr:uid="{DEE327F0-A381-4A7A-AD33-C9700FB11D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5" authorId="0" shapeId="0" xr:uid="{9EF461F7-CFD8-41D5-B974-81E5D24DD4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5" authorId="0" shapeId="0" xr:uid="{948F23CD-C537-4D14-B3FE-351E8CA312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5" authorId="0" shapeId="0" xr:uid="{49DF6E2B-4456-40A9-A29C-5640481496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5" authorId="0" shapeId="0" xr:uid="{AEC51099-62A2-4FC4-959F-605082B76C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5" authorId="0" shapeId="0" xr:uid="{8028C93B-59EC-4DE1-A92F-E0E26BC5BD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5" authorId="0" shapeId="0" xr:uid="{F33603B2-B0BC-4A37-84E1-1F5C276298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6" authorId="0" shapeId="0" xr:uid="{78103DAF-A979-4BE1-B4F9-9AF83875FB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6" authorId="0" shapeId="0" xr:uid="{55CEA1A8-D74F-4ED4-BD9C-FE8D456241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6" authorId="0" shapeId="0" xr:uid="{BF6B3613-2409-4B5B-B43B-ADDAA83A6E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6" authorId="0" shapeId="0" xr:uid="{12A68866-A3FF-4001-BFFB-EE40C7284C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6" authorId="0" shapeId="0" xr:uid="{214B9118-5D31-4113-8993-BBB28288EF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6" authorId="0" shapeId="0" xr:uid="{87EFFB92-1B18-462D-8682-3D9C6F0DF6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17" authorId="0" shapeId="0" xr:uid="{991ADE31-A06F-4250-A687-FB90AE147D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17" authorId="0" shapeId="0" xr:uid="{200E8560-614D-4C19-9FC2-D6E91F5865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17" authorId="0" shapeId="0" xr:uid="{C0B5D1AA-D735-44F5-847D-09FFDB1009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17" authorId="0" shapeId="0" xr:uid="{09F79327-420D-48F5-A5D9-09E2382584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17" authorId="0" shapeId="0" xr:uid="{9B9E595A-2FC1-4C05-A402-0DB620B94C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17" authorId="0" shapeId="0" xr:uid="{0392DB71-EBC5-4DA9-B113-6E6B0A0BF5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0" authorId="0" shapeId="0" xr:uid="{0AC89FA9-DC7B-48A4-91FD-5717BE6AC7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0" authorId="0" shapeId="0" xr:uid="{D0956BB5-C9D0-459D-A0D8-D22D7EECC3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0" authorId="0" shapeId="0" xr:uid="{F11264D9-8177-4CB3-A61A-5109BF47F5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0" authorId="0" shapeId="0" xr:uid="{5819EC73-CF40-4774-BE60-730D4FBA21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0" authorId="0" shapeId="0" xr:uid="{32832594-A15C-4807-B9D0-B2D116DC95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0" authorId="0" shapeId="0" xr:uid="{12FC26ED-F44C-471C-ACE9-E29D9BBD5F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1" authorId="0" shapeId="0" xr:uid="{A7EFBC80-5474-4EFE-B6C9-E2290D1C36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1" authorId="0" shapeId="0" xr:uid="{C59EEF0D-5949-4656-AD28-8862869A33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1" authorId="0" shapeId="0" xr:uid="{5AE2000F-E45D-4AFC-A09B-D98B853715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1" authorId="0" shapeId="0" xr:uid="{AC47F05B-98EF-46CE-8358-CBC9729A5B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1" authorId="0" shapeId="0" xr:uid="{27370F60-3450-496C-9B14-5C6C2CC33D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1" authorId="0" shapeId="0" xr:uid="{E4E4EB09-13DA-4A1C-8848-E32D8C80F9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2" authorId="0" shapeId="0" xr:uid="{914D37E1-C5AB-4953-8327-73579159B9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2" authorId="0" shapeId="0" xr:uid="{C017B5C2-B928-4166-B812-7ED5474283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2" authorId="0" shapeId="0" xr:uid="{B4795207-FCE8-44FC-B75E-161868B1B6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2" authorId="0" shapeId="0" xr:uid="{2E1FF650-D303-4324-B978-C292C39318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2" authorId="0" shapeId="0" xr:uid="{B609E58A-8A50-4759-9DDF-FF1D1DB374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2" authorId="0" shapeId="0" xr:uid="{5CE7791E-23DB-49B8-AFEF-25147CC2D5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3" authorId="0" shapeId="0" xr:uid="{75693091-1949-4243-870B-476714924E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3" authorId="0" shapeId="0" xr:uid="{04125ADD-0452-46CD-AB90-5404E05AAB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3" authorId="0" shapeId="0" xr:uid="{4D3C887C-CBF2-4136-BC73-779A23AA87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3" authorId="0" shapeId="0" xr:uid="{6CF3D527-CA44-4D5D-BBF4-DBCBD16F0B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3" authorId="0" shapeId="0" xr:uid="{0EE6DB17-8011-429E-B04B-16D5768A8A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3" authorId="0" shapeId="0" xr:uid="{7F1432AD-4D36-4B34-8024-A8335382EA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4" authorId="0" shapeId="0" xr:uid="{BBCDC2F2-2BD9-4862-848E-E64D9E1B14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4" authorId="0" shapeId="0" xr:uid="{CDAC9537-F295-4365-B6C3-FD19E99A94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4" authorId="0" shapeId="0" xr:uid="{C656D92F-915B-4765-B095-F1AB663E48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4" authorId="0" shapeId="0" xr:uid="{9F089353-428B-4BA0-8F2E-06A0D92172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4" authorId="0" shapeId="0" xr:uid="{02746BC9-D792-43C7-B364-853B603BBD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4" authorId="0" shapeId="0" xr:uid="{6A1A0179-4C6A-474F-99CF-C2CEDDAD8A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5" authorId="0" shapeId="0" xr:uid="{393D17FB-4DE9-4124-BF7A-B31B6772F8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5" authorId="0" shapeId="0" xr:uid="{87BF0CFD-5089-4E83-8164-3FBDA4421C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5" authorId="0" shapeId="0" xr:uid="{5BA2BCC0-EA42-4937-A694-0AF6188D02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5" authorId="0" shapeId="0" xr:uid="{8D73E015-D28F-4DF0-BB83-CAB197E8BE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5" authorId="0" shapeId="0" xr:uid="{2E3B420F-8A1C-4A45-9C9F-63F54FCC5C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5" authorId="0" shapeId="0" xr:uid="{F22F98E9-3CAD-4BD3-B7AF-F443DE2C27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6" authorId="0" shapeId="0" xr:uid="{1D0158F7-EE08-472C-968F-C541818793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6" authorId="0" shapeId="0" xr:uid="{6110D3B9-10A0-4338-8F0A-DA4D7A11D5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6" authorId="0" shapeId="0" xr:uid="{B004D2D4-1D8C-43E6-973E-167E0FE9C7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6" authorId="0" shapeId="0" xr:uid="{995A4796-E8C7-4490-BE64-5AD4BB5156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6" authorId="0" shapeId="0" xr:uid="{148B5F1B-3927-43AF-B062-BC146F18C7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6" authorId="0" shapeId="0" xr:uid="{E15DB1F6-5F09-470B-8FC6-972B2E416B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7" authorId="0" shapeId="0" xr:uid="{485390B3-AB62-4AF7-9755-E35B29D3C0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7" authorId="0" shapeId="0" xr:uid="{909FDA39-0D80-4764-A2B8-CE369466AE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7" authorId="0" shapeId="0" xr:uid="{11F2E5E0-F681-4A56-A9A3-52707E6BF0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7" authorId="0" shapeId="0" xr:uid="{EBA486F8-1E1C-454E-8E4A-6B0E47526A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7" authorId="0" shapeId="0" xr:uid="{661439E5-1C89-4CDF-9222-99C66F56A0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7" authorId="0" shapeId="0" xr:uid="{217E0EC6-1012-466B-9856-CB75F88C37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8" authorId="0" shapeId="0" xr:uid="{6EBC95A0-4EE2-46CD-82A6-BD8AA0F202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8" authorId="0" shapeId="0" xr:uid="{0A74E10E-79F0-4647-A23E-A68804D309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8" authorId="0" shapeId="0" xr:uid="{E0FE8944-16FF-4370-BDBD-FDDBCA5C14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8" authorId="0" shapeId="0" xr:uid="{9B76D700-6B8F-484E-97E9-9AD41197D4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8" authorId="0" shapeId="0" xr:uid="{9F80C7C0-885A-4CF2-9610-DD98CC6BA9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8" authorId="0" shapeId="0" xr:uid="{9E6A008B-43FC-4987-AC54-9E019D366C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29" authorId="0" shapeId="0" xr:uid="{CCF6AD64-8B43-4C0C-BE5C-4D77E6AEFB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29" authorId="0" shapeId="0" xr:uid="{C04A4818-AC79-4331-95D7-727D03CD86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29" authorId="0" shapeId="0" xr:uid="{10745398-2BB1-4BC6-9F61-8183561676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29" authorId="0" shapeId="0" xr:uid="{3CA67D1A-15CC-403F-8A31-42112D1FF1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29" authorId="0" shapeId="0" xr:uid="{5D1990D6-D6DD-480A-92F8-330F90EFE5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29" authorId="0" shapeId="0" xr:uid="{C5DF5BA5-91E5-4223-A13A-DC84815D72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0" authorId="0" shapeId="0" xr:uid="{B2204CD4-7C7C-4DF7-B933-F6E9923D1B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0" authorId="0" shapeId="0" xr:uid="{FE71167F-E91C-4BA7-B79F-1254586429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0" authorId="0" shapeId="0" xr:uid="{87A54B06-E911-457C-95BB-AD25147F3C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0" authorId="0" shapeId="0" xr:uid="{DB0C6232-7049-403E-B1F4-7C7EFBCDAB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0" authorId="0" shapeId="0" xr:uid="{5545D8E6-41BA-4902-A040-3C8F71CE68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0" authorId="0" shapeId="0" xr:uid="{93CC68BF-75B7-405F-9C02-29A2FAC290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1" authorId="0" shapeId="0" xr:uid="{9CD410E9-26D1-4654-A6E8-11FE685A56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1" authorId="0" shapeId="0" xr:uid="{585C7785-25AD-42EB-B661-FAA6F364D4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1" authorId="0" shapeId="0" xr:uid="{074100BF-2F76-47A6-BE65-903FF3A58D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1" authorId="0" shapeId="0" xr:uid="{3805DBE5-A701-47AA-B205-1AAB4636D1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1" authorId="0" shapeId="0" xr:uid="{93B6B8EF-2B2A-4C5C-9880-A18FE128E4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1" authorId="0" shapeId="0" xr:uid="{9717A13F-5162-402C-879F-E72452FA23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2" authorId="0" shapeId="0" xr:uid="{2A79DADF-5D86-458A-9A14-E5F81E2863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2" authorId="0" shapeId="0" xr:uid="{C012F0DF-E20A-42EF-8322-6619895CA7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2" authorId="0" shapeId="0" xr:uid="{7D2662E5-32EA-4125-956C-3BACA80370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2" authorId="0" shapeId="0" xr:uid="{E9DF43A4-81BA-434F-8AA1-CF04B73FBF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2" authorId="0" shapeId="0" xr:uid="{514901A7-D77C-4F25-B826-E2BF96FB17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2" authorId="0" shapeId="0" xr:uid="{E5029A3F-1AED-4A2D-A8A0-D2AD53766A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3" authorId="0" shapeId="0" xr:uid="{8215DE5C-B8AD-4EB5-9825-C7E9C5E690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3" authorId="0" shapeId="0" xr:uid="{31D809AE-FD92-4475-BB68-B4FFE8E164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3" authorId="0" shapeId="0" xr:uid="{B592EB1F-F7E8-419B-9DA4-58DC1A7B8A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3" authorId="0" shapeId="0" xr:uid="{EAA36049-87E6-421A-8F54-5C3A67C129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3" authorId="0" shapeId="0" xr:uid="{1B9F29D3-E621-4794-A6CA-40887E33E5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3" authorId="0" shapeId="0" xr:uid="{47B08030-D09F-411A-91D0-EFDFEF6673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4" authorId="0" shapeId="0" xr:uid="{B1E06422-982B-4D25-84F0-C44AC0E874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4" authorId="0" shapeId="0" xr:uid="{9452089A-FF1B-4761-994A-81B03F7A1F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4" authorId="0" shapeId="0" xr:uid="{42108F25-8C2E-4351-89BF-B32FD67B5E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4" authorId="0" shapeId="0" xr:uid="{502E58A6-DC05-4A65-83C6-A05C6200D3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4" authorId="0" shapeId="0" xr:uid="{4EBBFF9B-C76B-4834-AA87-43EE0929ED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4" authorId="0" shapeId="0" xr:uid="{B61EAC36-B11D-4F8C-A439-ADF4CA78A6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5" authorId="0" shapeId="0" xr:uid="{1BB9371C-BD51-403F-A12D-01B5AFF319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5" authorId="0" shapeId="0" xr:uid="{D54143DB-4AB4-4FD8-95A7-2FEAE08970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5" authorId="0" shapeId="0" xr:uid="{686ED07D-7146-40D3-B01E-7240F50C90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5" authorId="0" shapeId="0" xr:uid="{1E3B7803-D05E-494A-B51D-BE280CC424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5" authorId="0" shapeId="0" xr:uid="{A167FBA9-58C5-4A52-85EF-E50CCBF669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5" authorId="0" shapeId="0" xr:uid="{62D949B9-FC93-4988-BB9B-0D23AE5207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6" authorId="0" shapeId="0" xr:uid="{82C44D15-73EF-44EB-A56A-A6BAFF41C3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6" authorId="0" shapeId="0" xr:uid="{DD2EF13E-9BCF-4A9E-9EF1-93B0191474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6" authorId="0" shapeId="0" xr:uid="{A2FC6AE3-5422-4E92-B92A-F424823062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6" authorId="0" shapeId="0" xr:uid="{CC1791E7-8284-4ABC-9110-E336AF5B6F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6" authorId="0" shapeId="0" xr:uid="{8C2A8D6A-4ED6-431C-80D0-1C92D93625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6" authorId="0" shapeId="0" xr:uid="{7C9B1598-F196-4F56-A73C-0159ADE2AA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7" authorId="0" shapeId="0" xr:uid="{223864DF-266A-43FC-8B93-1B8F9DBB14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7" authorId="0" shapeId="0" xr:uid="{860CA210-A01F-471B-BB65-8F102C811D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7" authorId="0" shapeId="0" xr:uid="{CC6022DC-128E-4E99-840F-E37F172CCD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7" authorId="0" shapeId="0" xr:uid="{E3C52D09-F8C2-4F58-BFE2-4706FCE905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7" authorId="0" shapeId="0" xr:uid="{50AD6236-D2B2-41C0-83E2-2CB401E7AA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7" authorId="0" shapeId="0" xr:uid="{D48AB4A4-6B34-4A71-904E-3538AC83D6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8" authorId="0" shapeId="0" xr:uid="{C372F2C8-A958-4E8C-8E0B-4829EEDBF6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8" authorId="0" shapeId="0" xr:uid="{5EAE29D5-74A7-4AF3-A2FF-7CA508CEB2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8" authorId="0" shapeId="0" xr:uid="{94726B9F-3C47-462D-9740-35CEA9E26A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8" authorId="0" shapeId="0" xr:uid="{14B6C2AB-4383-48CA-A0DE-E93C883494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8" authorId="0" shapeId="0" xr:uid="{7EAB39D1-A947-45A5-B1C0-2AE262A58A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8" authorId="0" shapeId="0" xr:uid="{9E9DD1CD-744C-4D2A-A099-B38AFDEECC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39" authorId="0" shapeId="0" xr:uid="{3E0A12AC-9071-4497-B7EE-A5CA99DBF1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39" authorId="0" shapeId="0" xr:uid="{6D3632F8-A805-485E-87C4-24A774AE98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39" authorId="0" shapeId="0" xr:uid="{8C5739EC-316F-4D27-B4FD-960E5ADB17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39" authorId="0" shapeId="0" xr:uid="{8CE9656A-1487-4C29-9BA7-B8E0276216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39" authorId="0" shapeId="0" xr:uid="{0C291947-2787-4F95-953F-B4D7142FD2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39" authorId="0" shapeId="0" xr:uid="{FBFA053E-CA87-4C3A-B670-9594AF3D62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0" authorId="0" shapeId="0" xr:uid="{E757CC34-523E-4C06-80A5-1F2A86E232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0" authorId="0" shapeId="0" xr:uid="{6D38D312-4646-4C0A-BC21-BBDA592DA5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0" authorId="0" shapeId="0" xr:uid="{1693606C-64A2-4A84-809E-706607F097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0" authorId="0" shapeId="0" xr:uid="{D499DD8C-6E31-4E09-95AC-07218D8972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0" authorId="0" shapeId="0" xr:uid="{AA43D3F0-26AC-452C-BB0D-EC5A3AEA7E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0" authorId="0" shapeId="0" xr:uid="{7D7A5CE1-D6FF-4BD6-B86D-7453E5DC45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3" authorId="0" shapeId="0" xr:uid="{6582596B-B805-4B29-8F10-85B31650C3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3" authorId="0" shapeId="0" xr:uid="{D7E3EF2C-CE30-4583-98A7-44411EC26C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3" authorId="0" shapeId="0" xr:uid="{502310BD-BBD2-4F6C-AA52-3CD4BDD772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3" authorId="0" shapeId="0" xr:uid="{2C8CBF04-9D9C-419C-9F13-ACD3E4B20C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3" authorId="0" shapeId="0" xr:uid="{73AC6A8D-3242-4574-8776-CA0F1AB456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3" authorId="0" shapeId="0" xr:uid="{EAF370AB-836F-4E03-AB83-A18470FF87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4" authorId="0" shapeId="0" xr:uid="{DBA75F10-0A37-4DDA-8C91-2457610225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4" authorId="0" shapeId="0" xr:uid="{20466FF5-8887-47D0-9C29-A195F09DAD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4" authorId="0" shapeId="0" xr:uid="{35641FA2-08C9-49F2-B807-1BF47F4403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4" authorId="0" shapeId="0" xr:uid="{DA7602F9-B136-4991-B029-2C32A6196F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4" authorId="0" shapeId="0" xr:uid="{EDE2A592-A9E8-480E-99FB-EF55516341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4" authorId="0" shapeId="0" xr:uid="{BB62876D-5AA8-4A15-843F-242EB96FC6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5" authorId="0" shapeId="0" xr:uid="{B0A2474F-60C1-4A4C-8559-04FEB2B4E2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5" authorId="0" shapeId="0" xr:uid="{59BCFFEB-FA06-461F-98A0-9C59360091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5" authorId="0" shapeId="0" xr:uid="{81FA0C5C-4BE8-40AE-B431-7706E89F26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5" authorId="0" shapeId="0" xr:uid="{2258AE9E-9065-46DE-B53C-8E3B09D0CF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5" authorId="0" shapeId="0" xr:uid="{63EC1740-0E57-474E-88AF-A30C35A502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5" authorId="0" shapeId="0" xr:uid="{602FEA65-6271-48BF-94A7-209166A52B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6" authorId="0" shapeId="0" xr:uid="{D0DF677F-8CF0-49B6-B346-311CCFEAEE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6" authorId="0" shapeId="0" xr:uid="{DDD25071-AAEF-4977-A1BF-ED99B5BEA4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6" authorId="0" shapeId="0" xr:uid="{434B37D9-2022-40B7-8B87-DABD66DFF3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6" authorId="0" shapeId="0" xr:uid="{B4576FAC-DCA1-45BB-98C2-DF76230505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6" authorId="0" shapeId="0" xr:uid="{F262C3DE-8C4F-43E0-8529-EC6B298D13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6" authorId="0" shapeId="0" xr:uid="{B59EF8DF-0A01-43AA-A2FD-84C2B86E09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7" authorId="0" shapeId="0" xr:uid="{F2DA1AAD-195B-445E-A61A-6517CC348A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7" authorId="0" shapeId="0" xr:uid="{22581A6A-45A3-406A-B3A5-0EA20CD1B9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7" authorId="0" shapeId="0" xr:uid="{7179192B-B148-4FC0-A4B9-1F289826A5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7" authorId="0" shapeId="0" xr:uid="{73A4D799-1292-4CFA-BF3C-7608766ED0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7" authorId="0" shapeId="0" xr:uid="{BA19E718-68AE-4622-BABD-A24A1A3D2E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7" authorId="0" shapeId="0" xr:uid="{15F1FC1E-54A3-4D2F-B00E-5E374C2AB3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8" authorId="0" shapeId="0" xr:uid="{5BA352E5-118E-40A5-AB29-B7A8DB016A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8" authorId="0" shapeId="0" xr:uid="{BC905949-C7E0-49E0-8563-CDA3097B7C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8" authorId="0" shapeId="0" xr:uid="{569FB82A-D35C-4C5C-B5E7-0B8036E71A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8" authorId="0" shapeId="0" xr:uid="{51DC68BA-9B9A-4CF6-AA68-E2245BB929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8" authorId="0" shapeId="0" xr:uid="{54D1BBD9-BFDF-412E-B2C3-7002FCF878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8" authorId="0" shapeId="0" xr:uid="{10E3D886-7732-4FE4-9156-531381C3B6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49" authorId="0" shapeId="0" xr:uid="{CFAA194F-9265-4B96-9F56-F83D6840F8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49" authorId="0" shapeId="0" xr:uid="{706E2F1D-080C-4729-AFF1-AB9FC94265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49" authorId="0" shapeId="0" xr:uid="{6174B8D1-55BA-4805-B056-0026EBA389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49" authorId="0" shapeId="0" xr:uid="{1145AC13-EF27-4869-8F9D-44B70E14D2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49" authorId="0" shapeId="0" xr:uid="{4178386A-2FCC-44F3-A8B8-2C9592CBF3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49" authorId="0" shapeId="0" xr:uid="{0F9076C1-43FC-4D18-9FF4-7A267EAE4A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0" authorId="0" shapeId="0" xr:uid="{C40D16C0-F1AF-4981-8101-C44A523BD0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0" authorId="0" shapeId="0" xr:uid="{DB2671BB-C3FF-470D-9A6A-321D6BEF45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0" authorId="0" shapeId="0" xr:uid="{5C39DB78-90AB-4AB5-966A-238CD188E3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0" authorId="0" shapeId="0" xr:uid="{69D36B9D-B80E-4E47-8E10-3AC6E12405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0" authorId="0" shapeId="0" xr:uid="{EBFC2C2D-A241-4463-9625-51D972988F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0" authorId="0" shapeId="0" xr:uid="{03353013-989C-460E-A693-681E8BF34E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1" authorId="0" shapeId="0" xr:uid="{F1893150-3530-49C2-8ACC-8BBDF1E0EA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1" authorId="0" shapeId="0" xr:uid="{DD5EB3BA-EAD6-4FF0-8F7D-250DB2DFC8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1" authorId="0" shapeId="0" xr:uid="{FB322A59-7885-4290-AF30-76232CB32B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1" authorId="0" shapeId="0" xr:uid="{F7D5E06B-E8BD-4DE8-9AEF-3C33496D61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1" authorId="0" shapeId="0" xr:uid="{06CDE8C6-8E86-4973-B06C-0716133F34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1" authorId="0" shapeId="0" xr:uid="{8B3AC957-02ED-4B94-9AC0-91F5739D98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2" authorId="0" shapeId="0" xr:uid="{6AE446CC-CB2C-45B4-9013-27432F439D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2" authorId="0" shapeId="0" xr:uid="{1F153D1C-0318-4EDD-9566-24F907AEAD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2" authorId="0" shapeId="0" xr:uid="{708D6A07-6FE5-4FFA-AC13-084A7AB993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2" authorId="0" shapeId="0" xr:uid="{B5C7749C-D963-4653-9647-6621CCDA92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2" authorId="0" shapeId="0" xr:uid="{21BA093F-6243-42B6-A276-13787098EB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2" authorId="0" shapeId="0" xr:uid="{7C7C74ED-AD75-4D70-BA04-93A234D547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3" authorId="0" shapeId="0" xr:uid="{74ABE7B6-0001-4F21-BE1C-51854BFA91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3" authorId="0" shapeId="0" xr:uid="{DBB61198-1661-4D5E-B64F-7E8E694309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3" authorId="0" shapeId="0" xr:uid="{56BCC80C-8511-4458-A718-AA289EBAB3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3" authorId="0" shapeId="0" xr:uid="{87DBCD9A-7185-4837-AC36-B5BE376302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3" authorId="0" shapeId="0" xr:uid="{E92FB854-9F89-49F4-90E5-35DF7C6220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3" authorId="0" shapeId="0" xr:uid="{F9D60A15-82E6-4509-8DC4-4DFE7C5116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4" authorId="0" shapeId="0" xr:uid="{0B54CECE-205A-44CE-81B6-D63F4EF93B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4" authorId="0" shapeId="0" xr:uid="{E51FEF74-CC71-4092-AAC1-53CCEAC604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4" authorId="0" shapeId="0" xr:uid="{A03F0941-96FC-4EF4-BBBA-5393187CEB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4" authorId="0" shapeId="0" xr:uid="{FFF06FBB-2BA5-4F8B-B112-9500958D64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4" authorId="0" shapeId="0" xr:uid="{4A8E84C4-0F5B-4586-BD73-579C4943E5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4" authorId="0" shapeId="0" xr:uid="{23506A60-706F-4D91-85C4-CBF6CDC484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5" authorId="0" shapeId="0" xr:uid="{4117F1F0-3A49-4DDB-B099-DCEE087384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5" authorId="0" shapeId="0" xr:uid="{932A243B-4088-4F66-85B9-93D96F32EE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5" authorId="0" shapeId="0" xr:uid="{7218C768-6CEB-4B1E-AFCD-88EEE03AC8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5" authorId="0" shapeId="0" xr:uid="{3ED4365E-0E33-4626-A6A5-267EBBA7C3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5" authorId="0" shapeId="0" xr:uid="{7B566DC8-8ED0-4579-B612-18AF2BB7C7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5" authorId="0" shapeId="0" xr:uid="{7D535216-3A25-43FD-AEB9-E1716D3229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6" authorId="0" shapeId="0" xr:uid="{20142AC7-9389-458E-BF1A-15681D153C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6" authorId="0" shapeId="0" xr:uid="{772286A5-3AFF-4A34-BFCA-868CC320C5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6" authorId="0" shapeId="0" xr:uid="{74CB2222-63B5-4DD2-AD89-B23DB45CBC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6" authorId="0" shapeId="0" xr:uid="{98F33E48-135E-4BBF-A991-24094C5964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6" authorId="0" shapeId="0" xr:uid="{C486E21A-164E-44EB-A986-F4C3A4D040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6" authorId="0" shapeId="0" xr:uid="{422C9ACB-37FF-4608-BFB5-8A5A1C6743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7" authorId="0" shapeId="0" xr:uid="{825BE453-CB61-4E3C-B428-976AF857CB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7" authorId="0" shapeId="0" xr:uid="{982B596D-B308-4E1D-B3D8-6612086DF8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7" authorId="0" shapeId="0" xr:uid="{3954FCD4-D3AC-4EA5-AC54-8D7AC9CA1D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7" authorId="0" shapeId="0" xr:uid="{DF654E6D-EE55-42EA-9E16-DB4CAC4BF7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7" authorId="0" shapeId="0" xr:uid="{2AF61835-0B5C-4211-A30A-854419F9C4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7" authorId="0" shapeId="0" xr:uid="{4438464D-34CF-4069-9B1F-3BEB28CEA3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8" authorId="0" shapeId="0" xr:uid="{E8DC4516-5965-45EC-BD8F-4FE0584E24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8" authorId="0" shapeId="0" xr:uid="{93597533-ADA8-42BC-B0E3-07E8DFB1DE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8" authorId="0" shapeId="0" xr:uid="{39DEB4CA-4F96-4418-96FF-A4BA7F9C23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8" authorId="0" shapeId="0" xr:uid="{6CE934EA-27CB-4395-9427-8E40F3C81E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8" authorId="0" shapeId="0" xr:uid="{1E206983-9D16-450F-9377-EA9C83E91C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8" authorId="0" shapeId="0" xr:uid="{EB1DE596-A2AB-499D-A320-3522EDDAFC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59" authorId="0" shapeId="0" xr:uid="{41AC9086-EABE-4638-A55C-339E725C10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59" authorId="0" shapeId="0" xr:uid="{72B4CA4F-DE83-4C8E-B093-11473EB5F9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59" authorId="0" shapeId="0" xr:uid="{E74E2436-F91B-4884-BD1D-8319BBC17B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59" authorId="0" shapeId="0" xr:uid="{BA2A69C8-5B7D-4C5F-94B8-1C044C0BEE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59" authorId="0" shapeId="0" xr:uid="{8902B35F-42EC-44F2-BD9E-038094F452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59" authorId="0" shapeId="0" xr:uid="{143FF96D-E690-40DE-BD2D-FC20A3D01F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0" authorId="0" shapeId="0" xr:uid="{E3E96EEC-FE22-4112-8D3C-A2E5A0A9EE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0" authorId="0" shapeId="0" xr:uid="{9E2F6DA5-2437-4885-B694-561A968265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0" authorId="0" shapeId="0" xr:uid="{EE588DAB-AE12-47BE-9FB7-ABB6C568AF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0" authorId="0" shapeId="0" xr:uid="{7BDD1FCB-DB1C-4B80-90E5-D59F061D17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0" authorId="0" shapeId="0" xr:uid="{598C9FD2-2392-4914-8E2C-D79BF7EF56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0" authorId="0" shapeId="0" xr:uid="{CE9B7237-42A1-4DD7-9D66-124C7C15FB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1" authorId="0" shapeId="0" xr:uid="{06141188-0C54-43BF-B881-504F624B8B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1" authorId="0" shapeId="0" xr:uid="{72361BFB-F904-431A-8F5B-4B58689371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1" authorId="0" shapeId="0" xr:uid="{95234810-B091-4336-9431-4612758BBA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1" authorId="0" shapeId="0" xr:uid="{0B385AE9-1998-45C1-9FEC-1F6F3515D0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1" authorId="0" shapeId="0" xr:uid="{6B94A6C8-B278-4916-B350-B758B06CFB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1" authorId="0" shapeId="0" xr:uid="{B7372A7A-D411-4AB1-B514-11C0B7828F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2" authorId="0" shapeId="0" xr:uid="{D9659F95-D4D8-4C31-A23A-4AB2617855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2" authorId="0" shapeId="0" xr:uid="{5EC02ED7-11E2-43EC-9616-B0C9842C25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2" authorId="0" shapeId="0" xr:uid="{EFC5A03E-53FF-450B-A499-DDAC7F43D7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2" authorId="0" shapeId="0" xr:uid="{FDBEB8D8-F9A0-4662-9F1A-5AC3D55EEA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2" authorId="0" shapeId="0" xr:uid="{B6A5FBA8-28C7-4EAF-ACE5-D74B4D9998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2" authorId="0" shapeId="0" xr:uid="{D26F5C47-C482-486B-8365-C8A30A501B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3" authorId="0" shapeId="0" xr:uid="{4D90C9A0-D1B7-49DB-8D77-A25FC4591E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3" authorId="0" shapeId="0" xr:uid="{837AF537-9DF1-4E15-9931-A7F759C6FC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3" authorId="0" shapeId="0" xr:uid="{E1C34590-3EB2-438F-AB6A-50E25713DC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3" authorId="0" shapeId="0" xr:uid="{AB1828C8-059F-47BB-B487-3EAF0B036D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3" authorId="0" shapeId="0" xr:uid="{D8273C98-259C-49A9-A585-943E59ECD9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3" authorId="0" shapeId="0" xr:uid="{B986CE0B-F805-4408-9A60-EDB42C7C8C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66" authorId="0" shapeId="0" xr:uid="{61251C82-2472-42BA-9827-2E6F8A73E6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6" authorId="0" shapeId="0" xr:uid="{660D36F1-7FC1-451D-B224-4285903945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6" authorId="0" shapeId="0" xr:uid="{227D4A98-E740-451B-A268-92391BB8AC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6" authorId="0" shapeId="0" xr:uid="{D1756CB9-D51B-4474-9412-983C48E164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6" authorId="0" shapeId="0" xr:uid="{419F541F-A247-46F3-A532-3DF32E1B01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6" authorId="0" shapeId="0" xr:uid="{3B83189B-C3FC-49F5-A54C-2B8831142A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7" authorId="0" shapeId="0" xr:uid="{081B5EE3-EDAA-4A69-B72C-044047AD2E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7" authorId="0" shapeId="0" xr:uid="{86732E0B-BC8B-4BC5-BEF8-8CF9CDF8E3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7" authorId="0" shapeId="0" xr:uid="{E1EB86C4-944F-4972-8A80-08640E09CD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7" authorId="0" shapeId="0" xr:uid="{40E252DE-2BB2-4126-ACF8-2DB477043B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7" authorId="0" shapeId="0" xr:uid="{DCB9ADBA-0880-43E6-8FB0-D78F64798E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7" authorId="0" shapeId="0" xr:uid="{3CF46A3D-81FB-4198-A089-28F04FCF19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8" authorId="0" shapeId="0" xr:uid="{80E9D68D-C81D-47A0-8E36-D2621A08F6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8" authorId="0" shapeId="0" xr:uid="{836BE3D9-13EF-4B7C-97B8-9A3008BD4C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8" authorId="0" shapeId="0" xr:uid="{EB5A4697-B9FA-42B2-96FC-BB59FC3081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8" authorId="0" shapeId="0" xr:uid="{63870993-287D-44A4-B6E1-0B8657B8D2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68" authorId="0" shapeId="0" xr:uid="{3B11B6BD-76CB-49F6-B8D6-F240220FC4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8" authorId="0" shapeId="0" xr:uid="{164C3E5A-E051-476F-BC83-27703D5733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9" authorId="0" shapeId="0" xr:uid="{B8527FDE-724D-4726-8569-E8C9D17FA5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69" authorId="0" shapeId="0" xr:uid="{6D69C42C-4C07-4F06-9CD8-230B5FE8AD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69" authorId="0" shapeId="0" xr:uid="{1AC2D66B-DBF1-47F3-A449-9493DDE960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69" authorId="0" shapeId="0" xr:uid="{50F0A972-002D-4165-B042-D878FF05C1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69" authorId="0" shapeId="0" xr:uid="{BD545510-69BB-40E5-A2FC-BC5F7BB33F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69" authorId="0" shapeId="0" xr:uid="{5D552A64-95F2-424F-82C8-04DD71E0D8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0" authorId="0" shapeId="0" xr:uid="{3D47ACA9-2060-424F-8749-D07216A501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0" authorId="0" shapeId="0" xr:uid="{C6A41572-2A73-483A-8FB8-86A5195D1C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0" authorId="0" shapeId="0" xr:uid="{8F8AE756-8A4C-4CF8-BFF8-C58A3C680E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0" authorId="0" shapeId="0" xr:uid="{C41811CD-0E75-42CA-9C7D-7A4939A3EE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0" authorId="0" shapeId="0" xr:uid="{6C4AC2DE-03FA-45D1-A540-B2FF4D390F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0" authorId="0" shapeId="0" xr:uid="{16680C31-5374-416F-8EA3-19BD51B9F5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1" authorId="0" shapeId="0" xr:uid="{962AA4A0-7A79-4E58-B6D8-3C4982E343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1" authorId="0" shapeId="0" xr:uid="{5947595B-B708-4290-9A84-D702B73438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1" authorId="0" shapeId="0" xr:uid="{F2E8CBEB-E978-4DE6-804F-967A150608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1" authorId="0" shapeId="0" xr:uid="{6B2C26F3-7139-4431-B9A4-D804E8291F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1" authorId="0" shapeId="0" xr:uid="{56919276-9B46-49A7-9AC6-15EE8DAABD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1" authorId="0" shapeId="0" xr:uid="{7D47A497-44F6-455A-963C-2BAADB9AF8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2" authorId="0" shapeId="0" xr:uid="{5F9C0A62-A2B2-402D-B34A-B225FADB07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2" authorId="0" shapeId="0" xr:uid="{02EC2AEE-724F-4E2A-AACB-357B3DE5BA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2" authorId="0" shapeId="0" xr:uid="{A5DCDC0A-E987-4807-BD0F-1AEC7AFBAD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2" authorId="0" shapeId="0" xr:uid="{68460B49-B258-48A0-A5DD-226A0CAC02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2" authorId="0" shapeId="0" xr:uid="{96CC23E4-26BA-4D6C-8159-8AB835AAEA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2" authorId="0" shapeId="0" xr:uid="{DE1ADFEB-7634-4878-A08A-A751CBB8A3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3" authorId="0" shapeId="0" xr:uid="{52315D47-6642-4640-BAD0-92452C5A26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3" authorId="0" shapeId="0" xr:uid="{9988783F-40C6-42A5-B294-5A39D7DE1A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3" authorId="0" shapeId="0" xr:uid="{B2FA1FF6-6F7E-40F0-9859-AD514863EA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3" authorId="0" shapeId="0" xr:uid="{A0ED9A32-3A81-4634-9439-4C685EB080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3" authorId="0" shapeId="0" xr:uid="{4C1E5CA1-504F-4129-9D55-2DA19D7B3D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3" authorId="0" shapeId="0" xr:uid="{7D7C433B-E9C3-4B09-AAB6-B889544BDD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4" authorId="0" shapeId="0" xr:uid="{DCC6417E-4254-4428-B01E-160E52E71F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4" authorId="0" shapeId="0" xr:uid="{ACA92D6B-6700-4700-8D7C-A4F822DAB5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4" authorId="0" shapeId="0" xr:uid="{BC0B02D0-2268-4E98-9816-B9EDCCCCC6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4" authorId="0" shapeId="0" xr:uid="{9C11624C-9AE9-474A-A5EA-0D18143FA0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4" authorId="0" shapeId="0" xr:uid="{FDB1139B-3ADE-4696-A356-02EA116D02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4" authorId="0" shapeId="0" xr:uid="{2A9BE744-6D1D-4B1D-A1BC-611463C668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5" authorId="0" shapeId="0" xr:uid="{FFC11D31-B5D5-46D3-8731-B37AA77420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5" authorId="0" shapeId="0" xr:uid="{C0CD4462-3192-4363-AF75-8C91098270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5" authorId="0" shapeId="0" xr:uid="{E5782B19-C655-409B-A659-3C942B18CF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5" authorId="0" shapeId="0" xr:uid="{1EB414FB-5FAC-424F-A48D-76D3B031C6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5" authorId="0" shapeId="0" xr:uid="{BE01862E-45A7-4201-B624-F015FC2BE3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5" authorId="0" shapeId="0" xr:uid="{2028888E-742C-4A89-B4E9-9828023384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6" authorId="0" shapeId="0" xr:uid="{A24EB9CE-E9E7-461E-8FAB-AD29AC8985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6" authorId="0" shapeId="0" xr:uid="{BE972811-00BE-4FA6-A617-01EB513373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6" authorId="0" shapeId="0" xr:uid="{8858A98B-94EB-40D8-95C2-911A546F51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6" authorId="0" shapeId="0" xr:uid="{4DF83E2E-DDC5-4E6C-A8FD-8F7862C04D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6" authorId="0" shapeId="0" xr:uid="{171CCC3A-99CA-4DE5-8FFA-FA683A3590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6" authorId="0" shapeId="0" xr:uid="{6E42DDED-C7E5-4A97-B7A9-3419D96A96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7" authorId="0" shapeId="0" xr:uid="{A21FD822-76A4-4CBF-B72D-935F86C632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7" authorId="0" shapeId="0" xr:uid="{4EB9C2BB-9D5E-4FD9-9D5F-D9CA7E2A81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7" authorId="0" shapeId="0" xr:uid="{045F9E09-7CD5-4A6B-B9A2-99CAD8C1F1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7" authorId="0" shapeId="0" xr:uid="{F0CBB40E-1D31-493A-A30C-040C8CF937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7" authorId="0" shapeId="0" xr:uid="{B7855DCE-8AB1-4932-A1A0-88D3E4A443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7" authorId="0" shapeId="0" xr:uid="{C3BE3D11-67E1-4C20-AB1E-7FB5076B86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8" authorId="0" shapeId="0" xr:uid="{A53EEFB6-C5D8-4CBB-A4D7-1ABDF28679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8" authorId="0" shapeId="0" xr:uid="{CE28D427-9E53-45C8-A265-0B35AE86F6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8" authorId="0" shapeId="0" xr:uid="{6D71FB4C-6E31-4535-86CF-8B0224DC43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8" authorId="0" shapeId="0" xr:uid="{23CB4166-D04C-4ADC-8601-3432842C43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8" authorId="0" shapeId="0" xr:uid="{8E816E90-6AF9-4B3B-B7C7-8AAF4C9ECE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8" authorId="0" shapeId="0" xr:uid="{A3C805DD-965B-4225-ABB6-BE47EFC8C2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79" authorId="0" shapeId="0" xr:uid="{4DA45B8B-0E1E-4EC7-B1ED-8AC5D75413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79" authorId="0" shapeId="0" xr:uid="{8E917955-5066-4E04-B940-6464ABAECD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79" authorId="0" shapeId="0" xr:uid="{69E21DD8-1725-4714-A6E6-4D4DEBC89B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79" authorId="0" shapeId="0" xr:uid="{5183F690-5F29-49CE-8430-0E1612BDF6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79" authorId="0" shapeId="0" xr:uid="{B7782C4B-0EAB-4F8D-A6F3-F6E6498BD5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79" authorId="0" shapeId="0" xr:uid="{58440E23-6F40-49DF-86E0-54CADF375C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0" authorId="0" shapeId="0" xr:uid="{0A9A2D4D-8891-4B49-BD5A-977AD59D6C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0" authorId="0" shapeId="0" xr:uid="{5C6DC7D0-3010-4F76-8717-8BDB2F5950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0" authorId="0" shapeId="0" xr:uid="{7F08CDA7-12AC-484C-A8E9-72297FB17E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0" authorId="0" shapeId="0" xr:uid="{7ED60DAF-252D-42BF-B4F8-4E08EA33CB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0" authorId="0" shapeId="0" xr:uid="{6E633EA6-E29D-4E0F-8A28-ACB009E54F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0" authorId="0" shapeId="0" xr:uid="{2CDF54E5-B2DC-4955-A062-FFA0BFF41B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1" authorId="0" shapeId="0" xr:uid="{CE8606D2-F10B-45A4-95E0-BD2CF44815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1" authorId="0" shapeId="0" xr:uid="{01A938D7-AA11-491B-9C00-59921971D9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1" authorId="0" shapeId="0" xr:uid="{117480DC-0B67-49DA-B708-20285CAD64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1" authorId="0" shapeId="0" xr:uid="{8970B191-5928-44F2-809F-A359F74627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1" authorId="0" shapeId="0" xr:uid="{2DAEB109-874F-4ECD-A7D5-DEB8ED6582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1" authorId="0" shapeId="0" xr:uid="{B17107CA-823E-4E23-900B-2BEA756E12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2" authorId="0" shapeId="0" xr:uid="{47BD1253-17A6-4C55-8B76-30CA6027EC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2" authorId="0" shapeId="0" xr:uid="{C8784340-7556-44CA-ACF8-F46DB74330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2" authorId="0" shapeId="0" xr:uid="{006D97A4-3577-4C46-A1B3-F79A2B1E68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2" authorId="0" shapeId="0" xr:uid="{D8F73134-6BF5-4028-86B0-6CEE8AA1FF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2" authorId="0" shapeId="0" xr:uid="{100118E4-9FB6-4488-952F-1A0F8650A8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2" authorId="0" shapeId="0" xr:uid="{1EB57E10-62B8-4D75-8F39-B2665F4641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3" authorId="0" shapeId="0" xr:uid="{9C3C83EF-FDF7-422E-8375-2C746BA05F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3" authorId="0" shapeId="0" xr:uid="{B501F057-0213-49D2-AF79-540675EF97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3" authorId="0" shapeId="0" xr:uid="{6373755B-A429-4787-8CD2-67059D816E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3" authorId="0" shapeId="0" xr:uid="{6CD5A9B5-94E2-4C47-A902-F9AB6CBC0D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3" authorId="0" shapeId="0" xr:uid="{27F81974-0151-4FD4-8C49-7AAB5E6BC6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3" authorId="0" shapeId="0" xr:uid="{8ACD949B-D4A9-4206-8E19-A214E37F3E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4" authorId="0" shapeId="0" xr:uid="{EEAEE123-4DB8-48AD-9829-E2C8E904C8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4" authorId="0" shapeId="0" xr:uid="{2F5EA5D0-AA6E-4E6E-8613-B2A8D5AFF2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4" authorId="0" shapeId="0" xr:uid="{55429AD3-5604-4B61-BEFC-A5A83124E9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4" authorId="0" shapeId="0" xr:uid="{B856C0B0-423D-4BB7-9131-E93B59B9D6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4" authorId="0" shapeId="0" xr:uid="{6737D62D-36E4-4607-B3B0-6D27CA7B64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4" authorId="0" shapeId="0" xr:uid="{A81B909A-1FE2-4B23-B214-4C4DDDE58E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5" authorId="0" shapeId="0" xr:uid="{EA53FEF7-40C3-4BAF-8AA1-47B7FCB697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5" authorId="0" shapeId="0" xr:uid="{897D9E66-3D72-419D-B6C9-EB168C5F1B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5" authorId="0" shapeId="0" xr:uid="{6822993B-12E2-48AE-9E7D-E647435D31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5" authorId="0" shapeId="0" xr:uid="{72A39485-AFEF-46EC-AF7C-530AAE7575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5" authorId="0" shapeId="0" xr:uid="{F9A1A88E-4726-4C8A-B0D6-FBA86BBD5E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5" authorId="0" shapeId="0" xr:uid="{334E1A86-1025-4BD6-8CEE-361986DCF8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6" authorId="0" shapeId="0" xr:uid="{0B58F746-660E-4C5A-AE17-B915032257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6" authorId="0" shapeId="0" xr:uid="{8E0B6ED0-86D7-4697-82DB-79796642C6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6" authorId="0" shapeId="0" xr:uid="{34837F6A-6A91-4152-9A9A-B544E0EF4F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86" authorId="0" shapeId="0" xr:uid="{243801D4-8E61-4AE0-B134-254B5AAB0A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86" authorId="0" shapeId="0" xr:uid="{AE3FB4B7-259C-4575-944F-E59C1DB501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86" authorId="0" shapeId="0" xr:uid="{6E6E0928-AFDF-4C66-81F1-E9B32059F5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89" authorId="0" shapeId="0" xr:uid="{6DCD1879-B1B9-4713-9840-AE738BA68B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89" authorId="0" shapeId="0" xr:uid="{F0643648-58BE-4FA9-8C87-78212A4EC8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89" authorId="0" shapeId="0" xr:uid="{AB13D1EC-B205-46A8-996C-CFF1134E20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9" authorId="0" shapeId="0" xr:uid="{4AE89477-772E-4530-A4B0-CAA5E8B267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9" authorId="0" shapeId="0" xr:uid="{256A1591-2F7A-4FC5-B56F-27E900CC92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9" authorId="0" shapeId="0" xr:uid="{7FE76B32-79B2-4B83-BABA-02B5A06638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0" authorId="0" shapeId="0" xr:uid="{B1EDEB33-0314-4350-8B2B-378FB91102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0" authorId="0" shapeId="0" xr:uid="{23B5724D-A3C6-433A-879D-E6B15BA1A3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0" authorId="0" shapeId="0" xr:uid="{080523FC-FB1A-4F48-A6B0-51B9DB702E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0" authorId="0" shapeId="0" xr:uid="{C5468D05-445F-4645-9144-96028DFA78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0" authorId="0" shapeId="0" xr:uid="{75FBD678-13B6-4C02-BBC1-2B751106C1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0" authorId="0" shapeId="0" xr:uid="{45C340F9-6CF7-493C-B466-A7B6DAEBDD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1" authorId="0" shapeId="0" xr:uid="{FF83747C-B4FE-4254-AE85-D9A61AF235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1" authorId="0" shapeId="0" xr:uid="{BE1FD86E-D8F3-41F9-B839-658D5705C1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1" authorId="0" shapeId="0" xr:uid="{BA87A44B-3CBC-4CD9-924E-00A7B5ABB1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1" authorId="0" shapeId="0" xr:uid="{9FB3CD3E-9F9D-42A7-8319-707DDAB402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1" authorId="0" shapeId="0" xr:uid="{81B8E2F0-8E3A-41AE-92B8-AA191ADAD8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1" authorId="0" shapeId="0" xr:uid="{59EBDDDE-903B-4DDF-A961-CB5ED3C237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2" authorId="0" shapeId="0" xr:uid="{AE17917D-C700-47F3-B5D3-AA308A0BAD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2" authorId="0" shapeId="0" xr:uid="{B5F1C027-A780-4041-8694-A2AEA7AD7F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2" authorId="0" shapeId="0" xr:uid="{7CD509E3-B839-4AD0-9B51-4CE7436232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2" authorId="0" shapeId="0" xr:uid="{4425113C-82EB-4CA4-935A-C1593F5503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2" authorId="0" shapeId="0" xr:uid="{E7F6B6CA-908A-4692-97E8-BA0B2D3711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2" authorId="0" shapeId="0" xr:uid="{DB9D0EBC-5171-4F33-AC51-6E0E344925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3" authorId="0" shapeId="0" xr:uid="{960B7011-6124-4B96-A487-AA6C2C6DC2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3" authorId="0" shapeId="0" xr:uid="{336277E0-3C40-4E27-9A88-C601BF6FB5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3" authorId="0" shapeId="0" xr:uid="{0E89F07F-BCBF-4B7C-87B3-48BCCAEA78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3" authorId="0" shapeId="0" xr:uid="{BCA0556A-2A15-47ED-98FA-281A7A29AD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3" authorId="0" shapeId="0" xr:uid="{5FF3C76B-38AA-497B-8995-DF55B6FD49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3" authorId="0" shapeId="0" xr:uid="{0EB2FE49-FB75-4AF9-858F-714F11328B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4" authorId="0" shapeId="0" xr:uid="{BD58BB05-F91A-4AA0-B6F0-0BD4DFA594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4" authorId="0" shapeId="0" xr:uid="{AC8F1416-F5D2-4B01-B9DD-57EEC6406C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4" authorId="0" shapeId="0" xr:uid="{A0D5294A-274F-4D33-9E17-3EEC489DB5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4" authorId="0" shapeId="0" xr:uid="{26FAD916-2A59-43D8-8AFA-ADB5474052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4" authorId="0" shapeId="0" xr:uid="{BB2AA456-1D61-425A-BEFB-72014A84BE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4" authorId="0" shapeId="0" xr:uid="{CFD76D21-654F-4792-9279-388D3C7AE1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5" authorId="0" shapeId="0" xr:uid="{CEB44707-7C72-415A-96BA-EA39BBEA37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5" authorId="0" shapeId="0" xr:uid="{9A21FA30-525E-4F3A-A203-0CD8204FFD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5" authorId="0" shapeId="0" xr:uid="{BE0DCF67-E909-45CB-97AD-5CFA8AF8CF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5" authorId="0" shapeId="0" xr:uid="{A97744AB-4B80-4E91-83BB-E9FC957168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5" authorId="0" shapeId="0" xr:uid="{D4A595DD-BFCA-4096-8494-B45346CD99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5" authorId="0" shapeId="0" xr:uid="{FF932C70-2E5C-4100-9710-099ACC9B68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6" authorId="0" shapeId="0" xr:uid="{D7568C28-696D-429E-8185-F6AFC698D0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6" authorId="0" shapeId="0" xr:uid="{A44CB51A-5701-4623-8B78-E6A2C1EA73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6" authorId="0" shapeId="0" xr:uid="{EDC19F22-D4FD-478E-B53F-1A783701479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6" authorId="0" shapeId="0" xr:uid="{7549A0A3-68EB-4062-8309-9C5003C558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6" authorId="0" shapeId="0" xr:uid="{A9158C89-C959-49BA-950C-E1DA1D115E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6" authorId="0" shapeId="0" xr:uid="{DB4E071F-DE27-4806-B5B7-4E64C3A2F0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7" authorId="0" shapeId="0" xr:uid="{D36912E2-6CA9-4921-BE8E-E549BE69E4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7" authorId="0" shapeId="0" xr:uid="{C626411A-689A-4104-A54D-C4FBB6622D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7" authorId="0" shapeId="0" xr:uid="{D0A5D98E-7F8E-4E68-9A1B-3B59EA55A0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7" authorId="0" shapeId="0" xr:uid="{2E606A19-6E41-49AD-B97E-688AA0E163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7" authorId="0" shapeId="0" xr:uid="{D3288985-9BB3-4CBF-9453-1182FB9A23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7" authorId="0" shapeId="0" xr:uid="{9F2ABF21-12E4-44A5-B992-6753963969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8" authorId="0" shapeId="0" xr:uid="{1FF75B33-3827-4AFB-AD7F-C8EA6E52C4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8" authorId="0" shapeId="0" xr:uid="{7D0E0450-9A24-4119-B4F4-82EB246A07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8" authorId="0" shapeId="0" xr:uid="{10DCA180-8EC7-48ED-9F58-089CB3DCA4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8" authorId="0" shapeId="0" xr:uid="{08DA4C4F-F9CF-4C46-A1DA-F2BCAB6436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8" authorId="0" shapeId="0" xr:uid="{3D01CE0B-7931-4066-A2B6-69B6815C22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8" authorId="0" shapeId="0" xr:uid="{86BF10C8-FE89-46C9-8EB8-F6743E1A58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199" authorId="0" shapeId="0" xr:uid="{D29AFC8D-D5A3-4578-9B36-879ED1B531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199" authorId="0" shapeId="0" xr:uid="{D2BA53DA-37BA-42F4-814D-2A9737CE56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199" authorId="0" shapeId="0" xr:uid="{02A7D8AB-0B37-47D0-904B-54024DDBBB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199" authorId="0" shapeId="0" xr:uid="{6DBB63F7-EBB2-4A67-89EE-6E2478DB47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199" authorId="0" shapeId="0" xr:uid="{0EA47828-0516-47C8-924B-762E2B8C45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199" authorId="0" shapeId="0" xr:uid="{9F797BE2-F0C3-4859-ADF7-9076694CA6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0" authorId="0" shapeId="0" xr:uid="{FB43E9D2-1893-45AF-9343-776E8BC1DE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0" authorId="0" shapeId="0" xr:uid="{4431C663-A617-4492-8DEE-3AF9B4F694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0" authorId="0" shapeId="0" xr:uid="{9856726E-557C-49B7-A428-BA233FFEE9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0" authorId="0" shapeId="0" xr:uid="{D1237A4C-AE29-4AE4-BA15-B2E30051A9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0" authorId="0" shapeId="0" xr:uid="{7D4E04EC-0FB2-4093-8ED9-3EEFA8F042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0" authorId="0" shapeId="0" xr:uid="{F4B7C659-83EB-4F05-B147-4C12D0F305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1" authorId="0" shapeId="0" xr:uid="{FA1EBFEB-2523-4C5E-8A1B-40ACD68E99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1" authorId="0" shapeId="0" xr:uid="{094F2995-C9B4-487E-9A31-E0F8A19A2B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1" authorId="0" shapeId="0" xr:uid="{F46F53C3-DE0D-443F-B6F0-7C3DA28CFE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1" authorId="0" shapeId="0" xr:uid="{DCE994A4-71D7-4DE6-B96A-5D735FDB36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1" authorId="0" shapeId="0" xr:uid="{186B9666-69A5-483D-88FD-6BD305223D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1" authorId="0" shapeId="0" xr:uid="{03F689E8-545A-4305-945E-984D362FA1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2" authorId="0" shapeId="0" xr:uid="{4415F1AE-EDDC-4C1E-BE2E-50E745BE76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2" authorId="0" shapeId="0" xr:uid="{DA681C5C-A8AE-4684-BFE3-437457AB03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2" authorId="0" shapeId="0" xr:uid="{D074F455-F1CA-4229-A77C-506F1BA7F9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2" authorId="0" shapeId="0" xr:uid="{ACE59419-DE58-4DB8-B183-5D10D473CF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2" authorId="0" shapeId="0" xr:uid="{B30C0C2B-B525-4145-8AC0-A989A32575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2" authorId="0" shapeId="0" xr:uid="{6C4E4248-3655-4888-90CD-35E6060F70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3" authorId="0" shapeId="0" xr:uid="{A81292DE-05C0-402C-8442-968D3F2FCA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3" authorId="0" shapeId="0" xr:uid="{625A190F-A48F-4611-9694-320795BA97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3" authorId="0" shapeId="0" xr:uid="{C76BF332-563D-41F9-AD2C-16D6BAF45A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3" authorId="0" shapeId="0" xr:uid="{2F3F4A7B-EC9B-4D0B-872A-F1812B26C8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3" authorId="0" shapeId="0" xr:uid="{687B55DC-2887-4B37-BBF2-691FDB94C0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3" authorId="0" shapeId="0" xr:uid="{B188B5BE-4519-4462-A437-133C1E366F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4" authorId="0" shapeId="0" xr:uid="{10391617-B8D1-4F93-8B04-1DF4725F74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4" authorId="0" shapeId="0" xr:uid="{49C207DB-B272-467E-BDD4-B9CA5A65A0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4" authorId="0" shapeId="0" xr:uid="{F5BF4B55-DCF6-47AD-8684-362692E73D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4" authorId="0" shapeId="0" xr:uid="{858595A0-99C3-4E89-B1EF-3776E9C059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4" authorId="0" shapeId="0" xr:uid="{A479C499-1352-41C3-93C9-34302920BB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4" authorId="0" shapeId="0" xr:uid="{8689B311-79E6-4F6D-A3AC-802B66E4F9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5" authorId="0" shapeId="0" xr:uid="{4981D780-7B9F-4F2A-80C2-9BF8F1F504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5" authorId="0" shapeId="0" xr:uid="{5C009B59-B0CE-400A-BECD-C318394B33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5" authorId="0" shapeId="0" xr:uid="{5E3CF8B5-3A6F-40B1-9392-414F00110E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5" authorId="0" shapeId="0" xr:uid="{D2787F0F-199F-4D71-9F5E-C3A2664382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5" authorId="0" shapeId="0" xr:uid="{68C1139C-90D0-4ADA-9833-913C00C636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5" authorId="0" shapeId="0" xr:uid="{7659083E-7578-49DC-BA4C-D25CFCC727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6" authorId="0" shapeId="0" xr:uid="{5E79320B-D70C-4CAA-BFB8-0787BBB291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6" authorId="0" shapeId="0" xr:uid="{B18AB64B-24B1-4720-BE12-F3D687E237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6" authorId="0" shapeId="0" xr:uid="{437567FF-DC10-4D17-A6A0-A8D9C0098E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6" authorId="0" shapeId="0" xr:uid="{502C7D9A-BD5F-4904-8CFF-30DAE951E1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6" authorId="0" shapeId="0" xr:uid="{505046B7-8ECB-4835-8DC1-4A1FE9D664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6" authorId="0" shapeId="0" xr:uid="{4C33DF5E-24E2-407E-844B-D0F0D3C35D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7" authorId="0" shapeId="0" xr:uid="{AC03D8B7-5CAB-4858-86D2-BC7B35E3DF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7" authorId="0" shapeId="0" xr:uid="{874AC8A5-8FB6-43C7-B8B2-BEA572FACA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7" authorId="0" shapeId="0" xr:uid="{9550785E-CCDF-4480-AF35-F004E9BA54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7" authorId="0" shapeId="0" xr:uid="{47ACA7E9-3E7D-4551-A0BC-D653F096D7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7" authorId="0" shapeId="0" xr:uid="{77342684-647B-4B10-B981-ED6C51E194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7" authorId="0" shapeId="0" xr:uid="{0E78ACEB-893F-4798-B065-360AD629B5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8" authorId="0" shapeId="0" xr:uid="{EA90065E-0BF7-4F3A-8ABB-43EA884540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8" authorId="0" shapeId="0" xr:uid="{60B62C19-F892-4C94-B695-AD881351D9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8" authorId="0" shapeId="0" xr:uid="{ACDDF064-5CB1-4678-96A2-D3204BAF22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8" authorId="0" shapeId="0" xr:uid="{9298EDB6-A24D-4CAC-A7C1-FAC665AF87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8" authorId="0" shapeId="0" xr:uid="{699AD421-31CE-4F62-8E8F-7CFFA394DE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8" authorId="0" shapeId="0" xr:uid="{FD3EE7A9-387D-4DD7-9639-1B7CCD0F47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09" authorId="0" shapeId="0" xr:uid="{5944CB20-E142-41BF-B7BD-4E28159C86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09" authorId="0" shapeId="0" xr:uid="{33A6A9DD-D68E-4FD9-A137-2BEC64BE6D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09" authorId="0" shapeId="0" xr:uid="{5AF337CB-8C3D-4A04-8230-EEDE851452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09" authorId="0" shapeId="0" xr:uid="{11E0CDAA-F582-4960-8C3E-3C1B760B52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09" authorId="0" shapeId="0" xr:uid="{BC318098-97A0-4D88-9497-5F28C33324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09" authorId="0" shapeId="0" xr:uid="{BB32B10C-0A7B-43C7-80C8-9AC9B44549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2" authorId="0" shapeId="0" xr:uid="{29A2FEB2-6B7D-4041-B2B7-FC28183817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2" authorId="0" shapeId="0" xr:uid="{102C30CB-E714-41BE-B29F-851B9D3B80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2" authorId="0" shapeId="0" xr:uid="{D28F0D59-30CF-48EF-B4BF-27007FC278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12" authorId="0" shapeId="0" xr:uid="{F6A7639B-E972-4D60-AD25-71A3DF6127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2" authorId="0" shapeId="0" xr:uid="{76A5519E-DE0E-4196-B62E-F1932F4421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2" authorId="0" shapeId="0" xr:uid="{E9C51C0C-FC38-4340-BA8D-BCD197DD8D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3" authorId="0" shapeId="0" xr:uid="{219EDCA1-397C-4408-8AB0-22039F71CB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3" authorId="0" shapeId="0" xr:uid="{D5FF0A16-E8E8-480F-9734-3770AF9221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3" authorId="0" shapeId="0" xr:uid="{BCEFC953-F765-45E1-A6E2-5CBFB1D81B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13" authorId="0" shapeId="0" xr:uid="{DCB4D25E-483F-4280-969A-67E441C505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3" authorId="0" shapeId="0" xr:uid="{2A5E7B97-1A09-4964-B233-732A0A13F7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3" authorId="0" shapeId="0" xr:uid="{843084C3-9416-4472-809E-3FD6AF8028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4" authorId="0" shapeId="0" xr:uid="{E14740FE-2B6D-4579-8B58-A06B9442DB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4" authorId="0" shapeId="0" xr:uid="{6EFFF442-516F-413A-B489-7B24272DE6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4" authorId="0" shapeId="0" xr:uid="{38E8CF85-DB74-4977-BF01-3C13CF7DB4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4" authorId="0" shapeId="0" xr:uid="{064DBC73-B29D-4C0E-A5E5-7365DE197C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4" authorId="0" shapeId="0" xr:uid="{7FD0EAA4-83C3-40B4-9D4B-D0B3D7EE0E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4" authorId="0" shapeId="0" xr:uid="{0B9EC1A7-C91D-4C65-A569-25F5CA9B8B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5" authorId="0" shapeId="0" xr:uid="{B11A1BD7-5144-4BC9-875C-D975171282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5" authorId="0" shapeId="0" xr:uid="{B4E16433-925E-4D22-ADAC-F65793ECAC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5" authorId="0" shapeId="0" xr:uid="{079632F2-1D85-4C84-8BFC-4E10C292C6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5" authorId="0" shapeId="0" xr:uid="{2857FEE0-9A61-47DA-867D-FBB7A2F62C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5" authorId="0" shapeId="0" xr:uid="{D827A577-8DD3-49C8-BAEA-DDBB8EA26E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5" authorId="0" shapeId="0" xr:uid="{1E2EF750-80E7-42E0-9737-80BF69BCAD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6" authorId="0" shapeId="0" xr:uid="{2A34C1A0-6197-4423-957D-313041B768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6" authorId="0" shapeId="0" xr:uid="{7BB09FC7-94C9-4BE9-A586-E68349B0A9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6" authorId="0" shapeId="0" xr:uid="{DA0D8974-603C-44E3-B783-3C859E2E8A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6" authorId="0" shapeId="0" xr:uid="{DAD38DB5-A153-4C3B-A418-80D9E672A3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6" authorId="0" shapeId="0" xr:uid="{36BE14C4-1FAA-4BB5-9535-C899C0520E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6" authorId="0" shapeId="0" xr:uid="{7C305A0D-A909-4BCE-8C86-556F9A39A1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7" authorId="0" shapeId="0" xr:uid="{FC36A976-50D8-4E12-A6C9-BE77E990BE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7" authorId="0" shapeId="0" xr:uid="{BC7D7F55-4C09-4459-A90C-3C1C27C696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7" authorId="0" shapeId="0" xr:uid="{68BA0C19-F2EB-4DA2-96B0-38B5213EE3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7" authorId="0" shapeId="0" xr:uid="{CCB67BF0-4F93-4F17-8C8D-9EEEE83D7A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7" authorId="0" shapeId="0" xr:uid="{FC96FD19-4089-4DD0-9B07-FC369CCDD4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7" authorId="0" shapeId="0" xr:uid="{01686541-9162-4845-BB23-30651A44BD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8" authorId="0" shapeId="0" xr:uid="{B3AE3622-11B7-46B5-AE83-8837183CF8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8" authorId="0" shapeId="0" xr:uid="{092F39C1-4784-4514-962A-E171C3BCB4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8" authorId="0" shapeId="0" xr:uid="{BCC28B92-D69D-4627-B06D-AE4EC4D1E1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8" authorId="0" shapeId="0" xr:uid="{052E66AA-D9B4-4047-AEF3-1A260CA0A1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8" authorId="0" shapeId="0" xr:uid="{3BD22939-5DC6-47B8-8FDC-A67A8815F8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8" authorId="0" shapeId="0" xr:uid="{8B508C1D-30DB-4D35-9FD9-7A1A84180E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19" authorId="0" shapeId="0" xr:uid="{F0FAD96B-0269-4777-A8FA-93F83534A5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19" authorId="0" shapeId="0" xr:uid="{7E9D1684-E2DC-4861-BA3A-A52F76D941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19" authorId="0" shapeId="0" xr:uid="{A63A337F-2ED4-44E5-B19E-8B319CF3C6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19" authorId="0" shapeId="0" xr:uid="{8AB9B8DF-3288-4766-B2F1-B517EB7366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19" authorId="0" shapeId="0" xr:uid="{756B35B9-C846-4C6C-8876-8FAC66C394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19" authorId="0" shapeId="0" xr:uid="{8C309457-78FA-4BEB-AD61-6F7E6F0500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0" authorId="0" shapeId="0" xr:uid="{A6E42398-5923-428E-9A43-5A039AD9D2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0" authorId="0" shapeId="0" xr:uid="{A59903AD-153A-4D73-94F8-D8BF47AB2D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0" authorId="0" shapeId="0" xr:uid="{64659760-9AEC-407B-AF0B-D9A9A5245B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0" authorId="0" shapeId="0" xr:uid="{3F0FFD44-7528-470B-90A3-78FC1351DD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0" authorId="0" shapeId="0" xr:uid="{BD7EBFFF-E5CE-4E99-92AF-CB55793EAD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0" authorId="0" shapeId="0" xr:uid="{5C600A5B-40F2-4D3C-B83B-8121F7A5EB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1" authorId="0" shapeId="0" xr:uid="{D2420AA0-68B3-4F85-AB6A-476866AEC3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1" authorId="0" shapeId="0" xr:uid="{DBDF5107-3D7D-485E-B89C-3DB515E685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1" authorId="0" shapeId="0" xr:uid="{98594B31-D552-4ACD-BC8B-FEF9F8AEDB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1" authorId="0" shapeId="0" xr:uid="{911D65D3-A5F2-44C0-8BA6-FBA537FFA6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1" authorId="0" shapeId="0" xr:uid="{C46BDE7E-396B-4BF8-BF9F-904BA3FACC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1" authorId="0" shapeId="0" xr:uid="{3B9ACD45-C22B-444C-85B1-EADBFE11BE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2" authorId="0" shapeId="0" xr:uid="{B4F3104A-8F23-4144-AD23-A62009845F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2" authorId="0" shapeId="0" xr:uid="{13F6357D-D293-4BE2-BD1B-1C0CD3CF82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2" authorId="0" shapeId="0" xr:uid="{50CEFDC1-6513-482A-AF26-45026F7158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2" authorId="0" shapeId="0" xr:uid="{5DBFD135-6DFF-4F9B-BDD9-5AB7698F44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2" authorId="0" shapeId="0" xr:uid="{220F7578-9ABA-4A3F-8C22-B19BFC44BA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2" authorId="0" shapeId="0" xr:uid="{1213B978-67E6-4F44-9E3F-EE8E0E47B1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3" authorId="0" shapeId="0" xr:uid="{F4450B31-5BB3-4B27-AD5E-C650AB4FC6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3" authorId="0" shapeId="0" xr:uid="{D78C7A8D-3613-48C0-B29E-F0E3881B5D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3" authorId="0" shapeId="0" xr:uid="{0ADF88B4-476B-40BE-8454-FD9DCF5771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3" authorId="0" shapeId="0" xr:uid="{EEBC514C-A842-4FD8-8326-83F4B935E1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3" authorId="0" shapeId="0" xr:uid="{371154D3-7BD3-4B0F-8581-94B101032B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3" authorId="0" shapeId="0" xr:uid="{CCA72C12-00B8-49F3-8A08-82EA6BE469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4" authorId="0" shapeId="0" xr:uid="{D1CB1ADA-804D-45CC-824B-6F8812E3DF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4" authorId="0" shapeId="0" xr:uid="{F8B4D384-153F-4B1E-9FDD-BBE66DA3EA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4" authorId="0" shapeId="0" xr:uid="{ABAF0777-CE5D-414F-83E7-BA79D19DE4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4" authorId="0" shapeId="0" xr:uid="{19F73DA8-21C5-450E-BE6C-3975C9C41B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4" authorId="0" shapeId="0" xr:uid="{2D82E7BB-2B12-40E8-9BD4-EC0E8B9A69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4" authorId="0" shapeId="0" xr:uid="{13C0DE0C-C237-40B8-A066-706ECB4FC9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5" authorId="0" shapeId="0" xr:uid="{6759E4FC-37B8-4224-A8A5-FC83313EFE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5" authorId="0" shapeId="0" xr:uid="{0CDAD77D-992C-4A3A-9EBE-6168DFCD16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5" authorId="0" shapeId="0" xr:uid="{BC7B6E07-FD6C-453E-AD21-CDFA47CA47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5" authorId="0" shapeId="0" xr:uid="{4B73FA5A-C5BF-43EB-B01E-0B660285B7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5" authorId="0" shapeId="0" xr:uid="{3B897A1D-8A7B-452F-99B8-D39C64AACE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5" authorId="0" shapeId="0" xr:uid="{303DA278-51EF-44D6-9D67-DCEC196252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6" authorId="0" shapeId="0" xr:uid="{F75A0411-73A6-4DEE-835F-500CB46D6B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6" authorId="0" shapeId="0" xr:uid="{F0AC7EEE-4464-4D2A-B665-423C36C7C6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6" authorId="0" shapeId="0" xr:uid="{C84DEAD4-3012-4D53-9C8D-CA8826D1DF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6" authorId="0" shapeId="0" xr:uid="{CA58838C-ED8B-43E4-82BA-521517B1F0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6" authorId="0" shapeId="0" xr:uid="{35AF4AC0-8675-47AB-901D-A81CDB927B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6" authorId="0" shapeId="0" xr:uid="{3EBFA485-5C44-48EF-B0C7-9B67000E1E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7" authorId="0" shapeId="0" xr:uid="{464FE9DB-EC9F-4F4B-A74A-C68BC3D66B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7" authorId="0" shapeId="0" xr:uid="{41640E20-40FB-4507-8EEA-89148E5C36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7" authorId="0" shapeId="0" xr:uid="{655FA054-C248-43C2-AE1F-B1F6738994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7" authorId="0" shapeId="0" xr:uid="{7B3924F7-D939-4FA9-A588-219D0963DA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7" authorId="0" shapeId="0" xr:uid="{70DFB692-4ABC-435B-B201-BEDAB5725C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7" authorId="0" shapeId="0" xr:uid="{CC7F6FCC-5747-4856-9339-F1EA31BE05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8" authorId="0" shapeId="0" xr:uid="{C632A8FF-F0D7-4C4E-9F51-0FC9E9B27C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8" authorId="0" shapeId="0" xr:uid="{E52405C1-4C99-438D-A541-492AF5C0F2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8" authorId="0" shapeId="0" xr:uid="{98B782A6-A8C3-41FC-9D60-7377AEA612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8" authorId="0" shapeId="0" xr:uid="{627C9E5A-1D11-4E10-81AA-820E217853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8" authorId="0" shapeId="0" xr:uid="{DFCD722D-583D-4EE4-AD8B-67BE9D0FE7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8" authorId="0" shapeId="0" xr:uid="{BEC7BF60-0B37-4174-BA06-246180F00D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29" authorId="0" shapeId="0" xr:uid="{2E091882-F547-4CD1-A081-45564739D2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29" authorId="0" shapeId="0" xr:uid="{72CE218A-4903-4804-88C8-C041D5F9C9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29" authorId="0" shapeId="0" xr:uid="{2FDA45AD-AECB-4769-A96B-D1C95DDB61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29" authorId="0" shapeId="0" xr:uid="{619B7132-132A-4611-90D1-986A8F844F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29" authorId="0" shapeId="0" xr:uid="{104C52FB-ADCF-46B6-BC16-FD907D2A9F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29" authorId="0" shapeId="0" xr:uid="{9C83680C-8473-4DD3-88BD-92CF3B0F9D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0" authorId="0" shapeId="0" xr:uid="{376DCC41-FFE7-4897-9604-0C39392AEE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0" authorId="0" shapeId="0" xr:uid="{A448729E-90C1-4387-866A-567F85FF42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0" authorId="0" shapeId="0" xr:uid="{A6E7E0FF-0C26-4AE6-86EF-2B8DE70B99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0" authorId="0" shapeId="0" xr:uid="{2D14D83F-2B42-4D75-A245-6E58C99BE4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0" authorId="0" shapeId="0" xr:uid="{99392A63-2AB6-4792-A439-C1171E07D1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0" authorId="0" shapeId="0" xr:uid="{D21C7A53-0B61-44EA-A1CE-00BCAABBB2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1" authorId="0" shapeId="0" xr:uid="{8FE95FEA-8407-422A-AC51-77FF851277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1" authorId="0" shapeId="0" xr:uid="{C72525CA-3318-4ED9-9CD7-4F31FA06C6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1" authorId="0" shapeId="0" xr:uid="{ED43B874-7E05-4530-800A-CA61ED143C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1" authorId="0" shapeId="0" xr:uid="{1AD3DFFB-C3B8-4BC1-A165-AA1DBD60B7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1" authorId="0" shapeId="0" xr:uid="{1AB3BC02-C219-4682-8F67-D3998E1950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1" authorId="0" shapeId="0" xr:uid="{6BB27D75-5C71-4310-8C11-20BC756980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2" authorId="0" shapeId="0" xr:uid="{F98FDA86-11C0-4662-AC99-E793493F11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2" authorId="0" shapeId="0" xr:uid="{66938906-0BC5-4CB5-A205-29028BB4A1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2" authorId="0" shapeId="0" xr:uid="{D5FB00A4-FCC5-4D9E-8465-21E29DF621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2" authorId="0" shapeId="0" xr:uid="{071F7C6D-EEB8-4493-A25F-77E8382853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2" authorId="0" shapeId="0" xr:uid="{48460888-30F1-491D-AC22-10763C8052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2" authorId="0" shapeId="0" xr:uid="{6E887E8A-A728-49AB-A0D3-AEFD5FD9AE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5" authorId="0" shapeId="0" xr:uid="{851B4815-70F4-44CD-8A67-E8795AFF50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5" authorId="0" shapeId="0" xr:uid="{5C2A9C3C-425E-460A-97AA-0404342173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5" authorId="0" shapeId="0" xr:uid="{86D015FC-AB6F-4B22-BFF5-50362A97FE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35" authorId="0" shapeId="0" xr:uid="{C2AB540D-1C85-45F5-864B-7136CAA913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35" authorId="0" shapeId="0" xr:uid="{89CE3AD3-CA65-48A6-A0B3-D70F41C2B1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5" authorId="0" shapeId="0" xr:uid="{FE721653-A47F-4C99-B607-BB34AD3BDC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6" authorId="0" shapeId="0" xr:uid="{B52B7C4F-BB43-40C2-B868-15CCD0D5C0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6" authorId="0" shapeId="0" xr:uid="{48EB0E92-3695-46A7-93B1-B87860804F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6" authorId="0" shapeId="0" xr:uid="{37792FF9-B5C7-4103-A04C-211C4A7143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36" authorId="0" shapeId="0" xr:uid="{12E62F5E-F73E-4D1E-803C-F5DBBD0A83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36" authorId="0" shapeId="0" xr:uid="{83292F23-2968-4FE6-A8C0-6CBF3A1007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6" authorId="0" shapeId="0" xr:uid="{54D6C4B0-A382-4279-9DD7-DE5857BE38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7" authorId="0" shapeId="0" xr:uid="{9FD315FF-3511-4BE4-B472-2366779FD0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7" authorId="0" shapeId="0" xr:uid="{9AB9FEEB-0328-4FA1-9617-1D87A9B158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7" authorId="0" shapeId="0" xr:uid="{0FEBD6D5-0B02-4D9D-8BB3-351DEA4BB1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7" authorId="0" shapeId="0" xr:uid="{99527574-AA7D-4258-90BB-AD30E4C866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37" authorId="0" shapeId="0" xr:uid="{BCFE5827-4B99-487E-956F-E6A9B48F45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7" authorId="0" shapeId="0" xr:uid="{B93A0340-99CE-44E3-B4B2-5F246341CC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8" authorId="0" shapeId="0" xr:uid="{0A698E38-CBA1-4993-ADBC-E286E96E8B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8" authorId="0" shapeId="0" xr:uid="{2D3180F1-0AB6-4CF6-8FDE-6E16C0E49B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8" authorId="0" shapeId="0" xr:uid="{E4124746-3ACC-4CB9-9F3C-66F9515A2D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8" authorId="0" shapeId="0" xr:uid="{A5401CAF-7D8E-473A-B67C-CEFFA91572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8" authorId="0" shapeId="0" xr:uid="{223B5EC9-038F-4D92-B1E5-86E967D107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8" authorId="0" shapeId="0" xr:uid="{8DFB4765-7602-491B-80D0-EBD5266049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39" authorId="0" shapeId="0" xr:uid="{2197DFEB-ADC9-452B-B5A3-53CCE5B02A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39" authorId="0" shapeId="0" xr:uid="{A6572EBF-7340-42D9-AAB5-1A2DA81535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39" authorId="0" shapeId="0" xr:uid="{EFBCFE98-105C-4D4A-AD2F-5255063492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39" authorId="0" shapeId="0" xr:uid="{DDFCF783-11DB-41E1-AEE8-E8B2FDAA8F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39" authorId="0" shapeId="0" xr:uid="{9C3D5DF4-C190-424B-9033-C6060BC675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39" authorId="0" shapeId="0" xr:uid="{8F55163B-C4A6-4609-B0EB-4BD0E4CA1B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0" authorId="0" shapeId="0" xr:uid="{C5A1F18A-BD0D-4CD4-9BA9-3FB748A59E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0" authorId="0" shapeId="0" xr:uid="{9B5B1518-61B3-493F-9DB5-A1C29BE31A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0" authorId="0" shapeId="0" xr:uid="{603BD8EB-AE0A-4F55-9380-7E3A85984F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0" authorId="0" shapeId="0" xr:uid="{961CB314-84D2-4015-8D3B-7577E0E5A7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0" authorId="0" shapeId="0" xr:uid="{76BC7A2E-1D69-4B5B-B5B6-C1E30718F6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0" authorId="0" shapeId="0" xr:uid="{EDD03611-040E-4D86-9DB9-958C759273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1" authorId="0" shapeId="0" xr:uid="{B2396151-71DB-4918-BC6A-C2F554FCEC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1" authorId="0" shapeId="0" xr:uid="{E2866422-1CE6-4E6E-8217-78873CBFBB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1" authorId="0" shapeId="0" xr:uid="{FB061ADD-6DBE-40F8-8E26-481BF6637B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1" authorId="0" shapeId="0" xr:uid="{92495A26-C855-4C22-8A96-D749A9566C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1" authorId="0" shapeId="0" xr:uid="{46E78ED3-2F3D-4D29-9E14-FE483DAD55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1" authorId="0" shapeId="0" xr:uid="{059063CB-4022-4D62-9C38-F21A279984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2" authorId="0" shapeId="0" xr:uid="{3D456FED-F256-48E1-A37A-4A4AFBBE41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2" authorId="0" shapeId="0" xr:uid="{3274D13D-893D-44D4-8B36-B81C270A6C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2" authorId="0" shapeId="0" xr:uid="{8E9C7611-97BA-49A0-9333-E30B944ED5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2" authorId="0" shapeId="0" xr:uid="{7335D4E5-6732-4485-B0B4-680E8F5BBA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2" authorId="0" shapeId="0" xr:uid="{CAD8547B-5470-4C57-8B88-9A674AC929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2" authorId="0" shapeId="0" xr:uid="{CB326D4E-93FC-4841-94BC-DA3AE27C7B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3" authorId="0" shapeId="0" xr:uid="{CE473DA3-809E-4295-8C9E-9F54ACEAF1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3" authorId="0" shapeId="0" xr:uid="{0C0C19EA-FBFC-42BC-9FA6-A5740A0D87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3" authorId="0" shapeId="0" xr:uid="{23B27D96-F3B2-4407-B5EA-61468D195A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3" authorId="0" shapeId="0" xr:uid="{38A53A6D-708C-4963-B566-2F5222D36A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3" authorId="0" shapeId="0" xr:uid="{A271912E-96DB-49E3-BF96-31B9866F40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3" authorId="0" shapeId="0" xr:uid="{A170B8F4-5CA9-41A7-B94C-8E98478AB3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4" authorId="0" shapeId="0" xr:uid="{527CBE7D-602F-43CF-A2CF-966216AAA8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4" authorId="0" shapeId="0" xr:uid="{1BFAC49A-752D-40E6-B6BC-8A086EAB39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4" authorId="0" shapeId="0" xr:uid="{A3AC0B6F-90F2-4688-A088-71BABE8473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4" authorId="0" shapeId="0" xr:uid="{FB1FF353-2FFC-4656-9101-47CB83BAD3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4" authorId="0" shapeId="0" xr:uid="{C08AB67E-4FD5-4EB7-8D55-95824E81E6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4" authorId="0" shapeId="0" xr:uid="{43E7983A-F940-4DA5-BAD2-0EFA6F1FBB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5" authorId="0" shapeId="0" xr:uid="{0414CD1E-9869-44E7-8EF8-59B2FD77C1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5" authorId="0" shapeId="0" xr:uid="{CA8C4F47-9321-4237-BAF7-0573324EB7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5" authorId="0" shapeId="0" xr:uid="{719782E8-7A73-45B9-A450-51DA2A1A53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5" authorId="0" shapeId="0" xr:uid="{30CC7827-D1AD-41D4-821E-D9FA46AF5D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5" authorId="0" shapeId="0" xr:uid="{EABA7B36-1CEB-4B06-871F-61D5FD656A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5" authorId="0" shapeId="0" xr:uid="{31EA4738-6F54-441C-AAF5-4337A5C090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6" authorId="0" shapeId="0" xr:uid="{A6959AC4-0C97-4DD7-9A8F-ED7FCF5661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6" authorId="0" shapeId="0" xr:uid="{A142A9BE-F31F-41C6-B57D-F48DC98C7F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6" authorId="0" shapeId="0" xr:uid="{491300F9-90A5-409D-871C-97B0F8C7F1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6" authorId="0" shapeId="0" xr:uid="{C842A7B2-5A5C-4BB5-80D4-B11B02E202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6" authorId="0" shapeId="0" xr:uid="{F058FE3C-0C53-44F3-8383-B37D0165D6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6" authorId="0" shapeId="0" xr:uid="{5E5697D1-D8AA-400B-A668-DE16A02A21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7" authorId="0" shapeId="0" xr:uid="{0890785B-CC0D-4F76-ABB7-3100DDCE65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7" authorId="0" shapeId="0" xr:uid="{749783D0-F9A8-4395-BBB0-57D5AA216B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7" authorId="0" shapeId="0" xr:uid="{C239436B-9E6C-4B50-8422-1494CD9613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7" authorId="0" shapeId="0" xr:uid="{86FC0BF0-F211-401A-9927-D2F8DCC3CF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7" authorId="0" shapeId="0" xr:uid="{37979DE3-1954-4FA9-A78B-1ADF733BD9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7" authorId="0" shapeId="0" xr:uid="{77837052-D973-4E22-ADC7-69C127042C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8" authorId="0" shapeId="0" xr:uid="{278FF3D6-E886-4534-B9A9-CA23957845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8" authorId="0" shapeId="0" xr:uid="{0B14FF95-D7E4-4F08-AD55-A96BDA8D54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8" authorId="0" shapeId="0" xr:uid="{D943D4A4-A298-4B4B-AACA-8F37033372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8" authorId="0" shapeId="0" xr:uid="{66DC2207-A9AB-458A-847E-5C33329A4D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8" authorId="0" shapeId="0" xr:uid="{F15DE962-08F0-4015-B149-A8A174E1FD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8" authorId="0" shapeId="0" xr:uid="{3AD30E82-E654-4E44-9EE6-3BB209F9D4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49" authorId="0" shapeId="0" xr:uid="{22B0BDF0-08FA-4C72-B1CE-2241B7155A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49" authorId="0" shapeId="0" xr:uid="{6ABDB82B-2A9C-4453-AF0C-91571DCB28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49" authorId="0" shapeId="0" xr:uid="{2BD2B5C6-FBA6-4F2E-9C99-EE6B4422A5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49" authorId="0" shapeId="0" xr:uid="{BA4E6545-FB9B-414B-B735-CAE20E2AAC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49" authorId="0" shapeId="0" xr:uid="{FD4D96DC-4531-485D-AE22-24B56CC4C5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49" authorId="0" shapeId="0" xr:uid="{DD458F51-FFFC-4355-B452-7E7C07C533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50" authorId="0" shapeId="0" xr:uid="{B67D9C0B-E1BE-4BAA-A656-B5A0EC4C98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0" authorId="0" shapeId="0" xr:uid="{AE4E370F-B1FB-47CA-9453-1A367FB480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0" authorId="0" shapeId="0" xr:uid="{62A2BA74-1E90-48C1-965F-AF7D8895B8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0" authorId="0" shapeId="0" xr:uid="{23FCE5EE-619E-4207-BE94-E3C5087FFC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0" authorId="0" shapeId="0" xr:uid="{2F6646E1-ED84-4F3D-913C-7574DA6C8C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0" authorId="0" shapeId="0" xr:uid="{1DBF2890-79A6-409C-A2B2-9DAE11D573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51" authorId="0" shapeId="0" xr:uid="{5AD745A0-2497-4F92-96BC-725526B3DA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1" authorId="0" shapeId="0" xr:uid="{94990366-3333-47AB-B352-E304463D12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1" authorId="0" shapeId="0" xr:uid="{361403FB-E245-4A78-8F86-65E47A9F70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1" authorId="0" shapeId="0" xr:uid="{0C9DF34F-38F2-462F-9590-463ED6DDD3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1" authorId="0" shapeId="0" xr:uid="{F59F535C-2C2E-47C5-8B62-36963F09B7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1" authorId="0" shapeId="0" xr:uid="{1341799F-B26A-4D74-BFF2-E06CFFF3AA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52" authorId="0" shapeId="0" xr:uid="{BEAE5DEA-A5DE-4440-A489-C11A95CFFB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2" authorId="0" shapeId="0" xr:uid="{C78BCA82-1891-4A17-9443-EA0D0CB14B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2" authorId="0" shapeId="0" xr:uid="{479920CA-5DEB-4615-A677-815DF9CDF8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2" authorId="0" shapeId="0" xr:uid="{C29729D5-5029-41F6-AC9D-4DC100111A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2" authorId="0" shapeId="0" xr:uid="{0A015E5F-2CA9-4453-9DBB-C7633E9851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2" authorId="0" shapeId="0" xr:uid="{276D630F-4B56-436E-8232-C4BDE87AA9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53" authorId="0" shapeId="0" xr:uid="{DDC12D98-D791-4BD8-BF14-EE60366635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3" authorId="0" shapeId="0" xr:uid="{6D1B8F2B-958E-4109-BC0A-329A21881A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3" authorId="0" shapeId="0" xr:uid="{76135BC3-4ACE-4CC8-8686-2C30E89CB1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3" authorId="0" shapeId="0" xr:uid="{5AC00C6E-2228-4ED0-96C7-2AFBE05E6B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3" authorId="0" shapeId="0" xr:uid="{9AC947A8-C8C1-44A9-A8D8-1E78833E5A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3" authorId="0" shapeId="0" xr:uid="{6D24F18A-24F9-460C-A79E-5A12720AE6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54" authorId="0" shapeId="0" xr:uid="{CEC7726C-A690-4497-ABFA-7C1111DA04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4" authorId="0" shapeId="0" xr:uid="{86AB6642-0815-4086-A806-2BBF37A41E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4" authorId="0" shapeId="0" xr:uid="{2C0D3935-044C-4C58-B80C-F8A90C2EF0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4" authorId="0" shapeId="0" xr:uid="{BADE2BF7-4156-49A4-835D-B6DD337DFF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4" authorId="0" shapeId="0" xr:uid="{77FE1CF1-458A-458F-B8AE-4F6F209AE9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4" authorId="0" shapeId="0" xr:uid="{82B2EC5C-11D7-49CA-B2E7-5FF4AE77C9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55" authorId="0" shapeId="0" xr:uid="{95D51973-584C-4EB3-88A1-AC4D97E339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5" authorId="0" shapeId="0" xr:uid="{83DA9F15-620C-4CD7-8E47-01CE2E04E5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5" authorId="0" shapeId="0" xr:uid="{CBD13B94-EF0A-4528-B08C-63211EFB89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55" authorId="0" shapeId="0" xr:uid="{A40C53B7-2310-4E83-992D-8666CE1361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55" authorId="0" shapeId="0" xr:uid="{87B1AED4-4C6C-48A4-BAB4-FFC07EEFF6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55" authorId="0" shapeId="0" xr:uid="{D44730C7-5E8D-4A43-85F8-1EF6475F82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58" authorId="0" shapeId="0" xr:uid="{C5903B26-3BBA-4359-AFB9-BCDDD4309C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8" authorId="0" shapeId="0" xr:uid="{B443C0DF-FFDF-4921-B742-3256C6DE14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8" authorId="0" shapeId="0" xr:uid="{3316E7D3-5D89-4C62-96FE-A6F61359FA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58" authorId="0" shapeId="0" xr:uid="{7BC981A6-3388-4948-A0A0-00E0A1B421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58" authorId="0" shapeId="0" xr:uid="{2FE4685E-658F-4E98-A37E-E2497F6F93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8" authorId="0" shapeId="0" xr:uid="{876F3551-FA94-4DDC-BBBC-71032D7B75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9" authorId="0" shapeId="0" xr:uid="{1FEE1297-AFF9-45DA-8E47-E4747D0024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59" authorId="0" shapeId="0" xr:uid="{0FE5FC0B-5EE5-47B2-8FBB-90854E895E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59" authorId="0" shapeId="0" xr:uid="{8D11C304-6934-48CB-9ABB-771CA6FA70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59" authorId="0" shapeId="0" xr:uid="{B2394C28-0FDE-4F75-892C-2AE7927788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59" authorId="0" shapeId="0" xr:uid="{C6C3C5C6-3BCF-439F-9A70-B50A57824E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9" authorId="0" shapeId="0" xr:uid="{963A8227-EE7D-4A4F-9E75-CF8792B105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0" authorId="0" shapeId="0" xr:uid="{C819D298-3B13-4D5C-A669-5DE1A8F6F4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0" authorId="0" shapeId="0" xr:uid="{79F3DAB1-9780-45F8-A106-9459CB1348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0" authorId="0" shapeId="0" xr:uid="{CFB88D74-DAF1-4560-962D-9D6B212CD0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0" authorId="0" shapeId="0" xr:uid="{300CDC06-A7D8-48CB-993B-CC074F2628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60" authorId="0" shapeId="0" xr:uid="{E14EC1DD-5234-4179-BB0B-C0BD5A2086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60" authorId="0" shapeId="0" xr:uid="{8300855D-86BF-4663-A29C-3718A24B9E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1" authorId="0" shapeId="0" xr:uid="{28DCF5B4-F961-43CB-A675-B5A14014E9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1" authorId="0" shapeId="0" xr:uid="{498E0EE8-66FD-4161-973D-502699412A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1" authorId="0" shapeId="0" xr:uid="{362AC82A-8688-4FD7-B4BE-E43D71FD32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1" authorId="0" shapeId="0" xr:uid="{E54333F4-7ED6-440D-A79A-3D77EF7478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1" authorId="0" shapeId="0" xr:uid="{EA7CC672-F2BB-4883-8276-FB836491D4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1" authorId="0" shapeId="0" xr:uid="{DCADF92C-DBAE-4E1F-9E14-5F56545E6E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62" authorId="0" shapeId="0" xr:uid="{6A0251D9-5B73-41B9-B249-BDBF258596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2" authorId="0" shapeId="0" xr:uid="{2C2A3055-31A8-4CDF-9351-AD2EE495F3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2" authorId="0" shapeId="0" xr:uid="{A8F392FB-73DB-4B2D-AC18-D2154EDBDF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2" authorId="0" shapeId="0" xr:uid="{17E78D3D-5E92-4DEF-96FC-75CB7BB680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2" authorId="0" shapeId="0" xr:uid="{49D7678A-1D19-41C1-89EC-7A7966BA30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2" authorId="0" shapeId="0" xr:uid="{CF980320-28C5-4047-BAD3-4AE7729988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63" authorId="0" shapeId="0" xr:uid="{CB8AF732-F2E8-4B34-9965-8DF7134B1D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3" authorId="0" shapeId="0" xr:uid="{B1B453CA-64E7-4092-8279-D6A42C4228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3" authorId="0" shapeId="0" xr:uid="{9EAF9D4E-5E29-4876-A552-5EAC8F4535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3" authorId="0" shapeId="0" xr:uid="{92EE101A-6692-429D-9150-3AADD79AC2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3" authorId="0" shapeId="0" xr:uid="{BCC8B7D2-8256-40FF-B5E6-779ED6FE8C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3" authorId="0" shapeId="0" xr:uid="{10DCC6ED-A931-49D3-ADBB-B3152BF834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64" authorId="0" shapeId="0" xr:uid="{1583AD07-144E-47DC-8295-162B8B6D41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4" authorId="0" shapeId="0" xr:uid="{AFDBE623-76A6-4EAF-980D-A82BF9028E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4" authorId="0" shapeId="0" xr:uid="{2096C489-BEEB-41E5-A9E8-0C259C8645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4" authorId="0" shapeId="0" xr:uid="{869FA014-D1FB-4DAC-8218-0B5276763D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4" authorId="0" shapeId="0" xr:uid="{2D4050DB-EC2A-479A-8FA0-7403C8C661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4" authorId="0" shapeId="0" xr:uid="{27A3B836-BD1E-43EB-A2D6-6E44826C4F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65" authorId="0" shapeId="0" xr:uid="{4E7F564C-0B6B-4FB7-99DD-ED193AC9DF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5" authorId="0" shapeId="0" xr:uid="{FC60D7C4-1F3D-417C-AE50-BE0408C3FC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5" authorId="0" shapeId="0" xr:uid="{701FFDEA-9492-422B-8F88-334A729157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5" authorId="0" shapeId="0" xr:uid="{525FB4AE-D726-4595-8A91-7D1B2C8CA9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5" authorId="0" shapeId="0" xr:uid="{625FE509-F730-4132-B40C-00D6326FBA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5" authorId="0" shapeId="0" xr:uid="{2DCE95CD-C606-4B33-A1DB-6042CE0B48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66" authorId="0" shapeId="0" xr:uid="{C264960F-14A6-46EB-B382-52E26FF169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6" authorId="0" shapeId="0" xr:uid="{EB14D002-9CB3-43EB-B1CD-D40178024A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6" authorId="0" shapeId="0" xr:uid="{26931E3D-DB26-4009-A804-C71FF7B778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6" authorId="0" shapeId="0" xr:uid="{A79F550F-A331-496E-8483-42FB97DE71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6" authorId="0" shapeId="0" xr:uid="{07396E35-1820-4308-ABF7-CE5BCA5F7D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6" authorId="0" shapeId="0" xr:uid="{FC0935B1-54CA-4EC3-8008-58477EA4B3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67" authorId="0" shapeId="0" xr:uid="{FB869527-C7F8-4198-B3DD-F2B3666388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7" authorId="0" shapeId="0" xr:uid="{EADC9427-6692-4D01-ADA4-C852AD18B7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7" authorId="0" shapeId="0" xr:uid="{E083AE5D-CAA8-4595-A2F7-C0C5597C94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7" authorId="0" shapeId="0" xr:uid="{2B40793E-FB8D-4A35-9F3F-AE24C2E021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7" authorId="0" shapeId="0" xr:uid="{FC34BD07-966B-4A98-950B-FE0AE16D88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7" authorId="0" shapeId="0" xr:uid="{2755B1B8-6994-425D-B98B-BCA4BA6706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68" authorId="0" shapeId="0" xr:uid="{832954C7-4113-4265-87C5-EA82F983AA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8" authorId="0" shapeId="0" xr:uid="{F948DC6E-F326-4ADF-A263-75DD68D8A9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8" authorId="0" shapeId="0" xr:uid="{9A9B0846-9230-4C1D-85E3-E88654551F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8" authorId="0" shapeId="0" xr:uid="{DE3C10F3-E344-42D9-8DC3-850B29FAFE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8" authorId="0" shapeId="0" xr:uid="{E20E8505-4371-44BE-8AC1-7A4B4A242A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8" authorId="0" shapeId="0" xr:uid="{CF85570D-F8AC-409C-9121-80580C4EA9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69" authorId="0" shapeId="0" xr:uid="{EBD661D9-81BD-4A67-B14A-F47763F43E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69" authorId="0" shapeId="0" xr:uid="{AFB98447-C793-4DDE-B6D1-74BEF7013F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69" authorId="0" shapeId="0" xr:uid="{D66430E9-C86E-491D-84AD-B47E97F19B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69" authorId="0" shapeId="0" xr:uid="{CC734B34-0603-42BE-8374-20097F0AAF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69" authorId="0" shapeId="0" xr:uid="{5C697BF3-128C-4C6F-BCE1-EF6830781D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69" authorId="0" shapeId="0" xr:uid="{8AB8E090-9F7C-4A48-BEA6-357A6E19B6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0" authorId="0" shapeId="0" xr:uid="{6B49FDE5-79C7-4EC4-980C-6D1021ACA6E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0" authorId="0" shapeId="0" xr:uid="{EBEB5A61-F759-41BA-A78A-B4FF54420A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0" authorId="0" shapeId="0" xr:uid="{FA601DFC-483C-4583-AAE3-74C313A0DE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0" authorId="0" shapeId="0" xr:uid="{9F51AC39-1923-4848-B479-22C3D56EA1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0" authorId="0" shapeId="0" xr:uid="{E01F2099-15E7-47B4-95C0-6A102DCADB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0" authorId="0" shapeId="0" xr:uid="{044DD29C-7CA4-4A31-9D4D-75E1BC6815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1" authorId="0" shapeId="0" xr:uid="{9003D22D-53F7-41A6-8DDD-428C5A0F00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1" authorId="0" shapeId="0" xr:uid="{020992FC-C593-4885-B8A6-B0D9516634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1" authorId="0" shapeId="0" xr:uid="{C6846A83-D419-4577-9BA4-633EC63049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1" authorId="0" shapeId="0" xr:uid="{69C2E75D-6CA5-4303-B245-B4B40E57B7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1" authorId="0" shapeId="0" xr:uid="{94780549-ABCC-4C92-B540-F2127E5109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1" authorId="0" shapeId="0" xr:uid="{B1CC7632-B4E1-4BF4-9480-FBD7CFB2B7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2" authorId="0" shapeId="0" xr:uid="{3102A6FA-338D-4AAC-B948-8D5B1198DD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2" authorId="0" shapeId="0" xr:uid="{23A81D1D-1539-4270-81BA-4E11704D98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2" authorId="0" shapeId="0" xr:uid="{5F8598CE-1AB8-4C9C-9AD6-648704776F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2" authorId="0" shapeId="0" xr:uid="{25A6CDCD-DB15-4ACF-A5E4-037126339F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2" authorId="0" shapeId="0" xr:uid="{14D42F8D-A592-4909-AC59-A52B1B75CD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2" authorId="0" shapeId="0" xr:uid="{73462403-76E3-4CA8-8785-B1126119C3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3" authorId="0" shapeId="0" xr:uid="{B60A7AAC-5756-4AF8-83AC-61AB6A9F1A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3" authorId="0" shapeId="0" xr:uid="{60CBB8EC-92AA-42F1-A2AA-D834F36E64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3" authorId="0" shapeId="0" xr:uid="{5FFD9C20-A4C8-4495-BAC9-335DE54593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3" authorId="0" shapeId="0" xr:uid="{D7019B4C-C211-4A46-950F-58677CF39A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3" authorId="0" shapeId="0" xr:uid="{A4215366-F287-4113-BAEB-06B4E9A6BF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3" authorId="0" shapeId="0" xr:uid="{6743788C-F8F8-401B-BFDA-0390339084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4" authorId="0" shapeId="0" xr:uid="{1E851626-2E75-4A78-A0D1-227ECB69EF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4" authorId="0" shapeId="0" xr:uid="{E1B4578D-BB94-4341-8F6C-F272E1E27E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4" authorId="0" shapeId="0" xr:uid="{71FC50C5-F411-4690-8D16-30EF7D36A3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4" authorId="0" shapeId="0" xr:uid="{94CA90BE-BFB2-4327-B3FE-E89F315FC6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4" authorId="0" shapeId="0" xr:uid="{0BD819DB-6860-4682-B6BE-EB64569A47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4" authorId="0" shapeId="0" xr:uid="{F02262F8-3AE6-4621-BD8B-ADCF6935C0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5" authorId="0" shapeId="0" xr:uid="{5E73BE3D-8B42-4A1F-BB79-2AF2A3EB4D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5" authorId="0" shapeId="0" xr:uid="{D5AAF3D8-A94F-486C-B53B-7F6C8C42A5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5" authorId="0" shapeId="0" xr:uid="{6F8323ED-1A61-4675-8D83-A735C041A8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5" authorId="0" shapeId="0" xr:uid="{68814CFE-E290-4051-9C7B-F5C77BD897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5" authorId="0" shapeId="0" xr:uid="{36761AF3-B369-4662-8C52-F8E07056D6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5" authorId="0" shapeId="0" xr:uid="{22C4C6C8-7E0F-4633-ADE0-A79FA47530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6" authorId="0" shapeId="0" xr:uid="{92E5DCDE-F1B3-4918-AED6-3BC473BD78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6" authorId="0" shapeId="0" xr:uid="{B23DF060-E2A9-4E81-A4F8-14B2800D59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6" authorId="0" shapeId="0" xr:uid="{1FAAF087-3FE9-4157-93D2-12869D99A6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6" authorId="0" shapeId="0" xr:uid="{10A9087E-C183-4265-B928-3F8E37FFE2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6" authorId="0" shapeId="0" xr:uid="{3402D649-7E92-4BB4-B30D-A81760C870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6" authorId="0" shapeId="0" xr:uid="{0D9F0C11-8649-41A0-91F9-0AE0D5569B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7" authorId="0" shapeId="0" xr:uid="{C3480367-9C67-48E6-A48D-CAB2F8376C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7" authorId="0" shapeId="0" xr:uid="{F0B9ED83-3875-49E9-BB3F-D97C9C51A9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7" authorId="0" shapeId="0" xr:uid="{E9DD7488-B20A-43DE-9539-9D2466A70A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7" authorId="0" shapeId="0" xr:uid="{8CEFD8E9-FEF1-4FFD-9333-05919F3F99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7" authorId="0" shapeId="0" xr:uid="{A611D309-1F76-4305-8427-315C8028E6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7" authorId="0" shapeId="0" xr:uid="{06C32CED-D346-492D-8E00-9746F9C425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78" authorId="0" shapeId="0" xr:uid="{09F75E67-5B3E-4E53-82D6-B6DF17D643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78" authorId="0" shapeId="0" xr:uid="{58B488F7-719D-46E0-98C6-621356AED7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78" authorId="0" shapeId="0" xr:uid="{7887F266-8C3E-4B3B-9464-63419D28AE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78" authorId="0" shapeId="0" xr:uid="{1C7E3545-EB50-42BB-9100-3563FC2D02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78" authorId="0" shapeId="0" xr:uid="{A76B864F-2DC3-48C9-8824-3C64356776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78" authorId="0" shapeId="0" xr:uid="{FBEA7C09-8C6D-4AD6-95B2-CD6295CC22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81" authorId="0" shapeId="0" xr:uid="{EAD152C6-6531-42D5-B616-FC32CC5B66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1" authorId="0" shapeId="0" xr:uid="{9491DFCB-8F34-478D-A883-D1C9EE9799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1" authorId="0" shapeId="0" xr:uid="{C171CD90-9FF9-48A5-80CD-6C529A2790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81" authorId="0" shapeId="0" xr:uid="{6AF32A83-D325-43F4-AC4D-C63859AF00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1" authorId="0" shapeId="0" xr:uid="{6B104640-34DE-457D-8061-7518368009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1" authorId="0" shapeId="0" xr:uid="{CF1FBF9B-5908-4282-BAF6-1C408EF255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2" authorId="0" shapeId="0" xr:uid="{29442B54-48DC-424E-989F-DE42E0BC81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2" authorId="0" shapeId="0" xr:uid="{3BCC22F4-BD28-41D2-9C4F-D41A45261B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2" authorId="0" shapeId="0" xr:uid="{4526A11B-AA28-4357-BF38-8BF68E7D95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82" authorId="0" shapeId="0" xr:uid="{D23DD023-45AF-41EE-9C54-9F0F68D0A9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2" authorId="0" shapeId="0" xr:uid="{05EAEC6B-89F5-40D1-9A96-20290F22ED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2" authorId="0" shapeId="0" xr:uid="{A3553C9E-604A-495D-A998-2F4F9B72F8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3" authorId="0" shapeId="0" xr:uid="{BA37269B-E755-465C-877D-67C0639641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3" authorId="0" shapeId="0" xr:uid="{41040F71-E4A0-4E92-9AB7-E4023F3DFE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3" authorId="0" shapeId="0" xr:uid="{03D452A1-F47F-4385-A06D-06A5F33FE8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3" authorId="0" shapeId="0" xr:uid="{C1BD0079-4403-4B9A-AF74-53D7D22897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3" authorId="0" shapeId="0" xr:uid="{91A6856D-ED24-45D4-9281-B0DBA4AB8E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3" authorId="0" shapeId="0" xr:uid="{18B2963F-A0A1-4244-902E-A6D9C0D029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4" authorId="0" shapeId="0" xr:uid="{CFA6BC10-7A7C-4AE2-902C-C3706061F7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4" authorId="0" shapeId="0" xr:uid="{5CE98BA6-E4B6-4F9C-A0D6-43492FF309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4" authorId="0" shapeId="0" xr:uid="{373CCF64-ECF0-4092-A842-CACF86B14C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4" authorId="0" shapeId="0" xr:uid="{4F79B6E8-39A8-4692-816A-34EE1DEB24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4" authorId="0" shapeId="0" xr:uid="{0C9C0A09-21F4-4E1E-89CE-2114428C12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4" authorId="0" shapeId="0" xr:uid="{5079907A-9A24-4DDF-905F-DAD6483ED9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85" authorId="0" shapeId="0" xr:uid="{22CB6846-8F63-4E8A-93EA-CBB74F802D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5" authorId="0" shapeId="0" xr:uid="{5745839D-22C5-49A4-B0EB-35F399D588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5" authorId="0" shapeId="0" xr:uid="{51C7AF96-4341-4BDE-8977-E972B7AEFC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5" authorId="0" shapeId="0" xr:uid="{304314F3-240C-4AE6-9F3A-8951F4E335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5" authorId="0" shapeId="0" xr:uid="{B7DB89E4-8F3B-43C6-9A23-24EE100C70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5" authorId="0" shapeId="0" xr:uid="{FC505516-636D-4433-AFD8-C36269D63D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86" authorId="0" shapeId="0" xr:uid="{74FDC0B7-9F65-4EDF-B6E3-E31AC6E7D5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6" authorId="0" shapeId="0" xr:uid="{E8FFF2AE-F055-47B8-8D6C-421774A314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6" authorId="0" shapeId="0" xr:uid="{C8817C6C-A178-41B2-964B-8216626EFB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6" authorId="0" shapeId="0" xr:uid="{E6981580-E2ED-48B9-BA69-E536C6BAC8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6" authorId="0" shapeId="0" xr:uid="{4E14DA14-4EF2-4D2A-87DB-6D22931EF7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6" authorId="0" shapeId="0" xr:uid="{569B89CF-69B6-4416-AB98-C589FC867A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87" authorId="0" shapeId="0" xr:uid="{14F357C2-388F-4EE1-8F32-33293AA1B5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7" authorId="0" shapeId="0" xr:uid="{082D44E7-E808-4A2F-A409-2EDA408440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7" authorId="0" shapeId="0" xr:uid="{C8F073E5-DC73-4447-9538-EE4A5B2D41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7" authorId="0" shapeId="0" xr:uid="{48AF0471-5272-41F7-BE60-EB669C6E30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7" authorId="0" shapeId="0" xr:uid="{4E22FAC8-E99C-42BA-947A-60DCAA942B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7" authorId="0" shapeId="0" xr:uid="{88A86E5E-66EB-4BAB-A007-CBAA2455F7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88" authorId="0" shapeId="0" xr:uid="{1D3C476C-E567-4B09-8C2F-71AC9706D2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8" authorId="0" shapeId="0" xr:uid="{266F9CE1-F131-47D6-BBEE-872C275B6C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8" authorId="0" shapeId="0" xr:uid="{32516B77-480F-4858-AA9D-D96C6214B4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8" authorId="0" shapeId="0" xr:uid="{4795B3D8-4466-47F9-BB6C-EF8489CCAF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8" authorId="0" shapeId="0" xr:uid="{D78DAEF0-29C2-407F-860A-A13DE2F44E2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8" authorId="0" shapeId="0" xr:uid="{CB6AFD08-9D94-4792-AC00-F7D1487D83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89" authorId="0" shapeId="0" xr:uid="{475EF990-4634-49AF-812F-C8497FE6D3E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89" authorId="0" shapeId="0" xr:uid="{2BAEFB07-EBF8-469A-8EC0-BF76E96A6B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89" authorId="0" shapeId="0" xr:uid="{86700C4E-0179-4641-AB9E-06A5FAD7F4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89" authorId="0" shapeId="0" xr:uid="{600B3ADD-6A64-4718-9ECE-34AB6F9C40C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89" authorId="0" shapeId="0" xr:uid="{ACC1D0C6-A6AD-4656-AD29-1BA4B6BA10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89" authorId="0" shapeId="0" xr:uid="{83E6F66C-6EB1-456C-8D49-30C7D667FF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0" authorId="0" shapeId="0" xr:uid="{FD5CBBD3-9F96-4565-A3AB-E96A9F9A4F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0" authorId="0" shapeId="0" xr:uid="{7079E7BA-13C8-497F-839A-4482483190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0" authorId="0" shapeId="0" xr:uid="{38B15F25-9E60-4F7D-9F7D-AE6A1AEA93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0" authorId="0" shapeId="0" xr:uid="{63181620-2782-4BCA-9F83-6CB42E28CC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0" authorId="0" shapeId="0" xr:uid="{8367F840-E1D1-4299-9B5E-4396061F78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0" authorId="0" shapeId="0" xr:uid="{AC5B764A-7052-4FF2-A058-6AA49A3BF5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1" authorId="0" shapeId="0" xr:uid="{4BB84F83-E4C5-451A-8429-B6B393BD5F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1" authorId="0" shapeId="0" xr:uid="{33D9369C-8A61-4C1C-A876-8997903031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1" authorId="0" shapeId="0" xr:uid="{05F32BBC-3425-4564-88E2-A532541176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1" authorId="0" shapeId="0" xr:uid="{1E403E11-5C65-47EC-BC37-859D9E96C7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1" authorId="0" shapeId="0" xr:uid="{B54693EA-E201-4D73-8667-03F68563BF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1" authorId="0" shapeId="0" xr:uid="{0E0C0795-48FD-4617-ABE4-B17A93818D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2" authorId="0" shapeId="0" xr:uid="{9CE8FCA5-BC51-4A06-A4EF-BD3852AA3F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2" authorId="0" shapeId="0" xr:uid="{C5F5CC0B-96A8-4CC4-A708-8BF5B54706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2" authorId="0" shapeId="0" xr:uid="{ED5B51DD-B2ED-4151-8328-BEDBC98B6A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2" authorId="0" shapeId="0" xr:uid="{22725129-36B9-4BEB-98A4-A58AB344EC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2" authorId="0" shapeId="0" xr:uid="{3868FCA1-A329-4566-9D6A-A6025CAE9B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2" authorId="0" shapeId="0" xr:uid="{12C02D6F-0ADB-4D43-974E-259C94A876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3" authorId="0" shapeId="0" xr:uid="{251F1865-1346-4BE3-A01C-06ADDC623E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3" authorId="0" shapeId="0" xr:uid="{64CDDF1E-F03A-4418-AC41-E5EB9E033A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3" authorId="0" shapeId="0" xr:uid="{C6C86E1B-D516-4DA5-8FAB-4505ADD53F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3" authorId="0" shapeId="0" xr:uid="{537F279C-68D4-4103-8F75-80C11F4978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3" authorId="0" shapeId="0" xr:uid="{8DE065DA-36E0-4E6F-9764-B1F957078A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3" authorId="0" shapeId="0" xr:uid="{1C9D2382-CA7F-487B-ABD4-841F20E3DF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4" authorId="0" shapeId="0" xr:uid="{8D6F2082-B7D8-4FD1-815E-E70B7725AD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4" authorId="0" shapeId="0" xr:uid="{9A1DFF89-2E28-4480-A5C2-DEB5AC3857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4" authorId="0" shapeId="0" xr:uid="{9E6E947C-2D48-4313-B780-543DA6945C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4" authorId="0" shapeId="0" xr:uid="{F2F436E2-3FE7-4243-B82C-2140867F09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4" authorId="0" shapeId="0" xr:uid="{8536E3AA-BAD8-454B-9651-C091C55E04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4" authorId="0" shapeId="0" xr:uid="{E39118D5-5996-4224-B222-D61AB0FAFA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5" authorId="0" shapeId="0" xr:uid="{878C7C43-C574-456E-91CE-B7B17808E7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5" authorId="0" shapeId="0" xr:uid="{AF5F6809-6E6C-49BF-8C04-9C038303CB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5" authorId="0" shapeId="0" xr:uid="{23691371-AFE9-43AB-A4AB-C4EDC000C3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5" authorId="0" shapeId="0" xr:uid="{87FB9584-CD5F-4F36-AA13-8BDE61D267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5" authorId="0" shapeId="0" xr:uid="{84316520-BE76-4D44-98DE-CAB1FE18A4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5" authorId="0" shapeId="0" xr:uid="{BDBD6FBE-5807-48A8-B1C5-F4B8D96BF6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6" authorId="0" shapeId="0" xr:uid="{3744CD58-B97F-4BD1-84CC-F8C034C59C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6" authorId="0" shapeId="0" xr:uid="{520BD9C3-BD6A-4320-B077-BE10466E27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6" authorId="0" shapeId="0" xr:uid="{10408E21-1E7A-4EC5-8B1C-1404AA9A2C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6" authorId="0" shapeId="0" xr:uid="{760535C4-71B4-4981-8170-7431F37D1DC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6" authorId="0" shapeId="0" xr:uid="{2E4C21C2-02C7-4857-A7FB-1627C03550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6" authorId="0" shapeId="0" xr:uid="{49CC04E9-DFEC-475A-B7BF-736F007CF6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7" authorId="0" shapeId="0" xr:uid="{88D6D497-A502-4242-B2AF-3344D77943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7" authorId="0" shapeId="0" xr:uid="{EAB5B5FD-224A-48FC-A2AA-4B4D69608C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7" authorId="0" shapeId="0" xr:uid="{7EB80C01-98B6-4435-B769-A6488813E2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7" authorId="0" shapeId="0" xr:uid="{2DC5A5B6-48EA-413C-AE71-80AD9E92B1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7" authorId="0" shapeId="0" xr:uid="{56317B09-82F2-417C-94DC-684E979704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7" authorId="0" shapeId="0" xr:uid="{66726853-3F33-4CEB-93D9-AFDD3C344E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8" authorId="0" shapeId="0" xr:uid="{4555A8CF-B0B7-4B01-AC4E-1C98B489EE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8" authorId="0" shapeId="0" xr:uid="{B5853B4A-4E71-4C83-8231-6E7E563CDC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8" authorId="0" shapeId="0" xr:uid="{B7376422-35C5-4B50-A131-BA381C4270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8" authorId="0" shapeId="0" xr:uid="{6CED29FC-56DC-42EA-ACCD-C911E59628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8" authorId="0" shapeId="0" xr:uid="{46E5CE61-50B4-4CA9-89DB-5AC87B9756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8" authorId="0" shapeId="0" xr:uid="{7DE16459-F20B-4419-9234-85C10049BC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299" authorId="0" shapeId="0" xr:uid="{77C7E838-3312-4F32-993C-19E04D8469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299" authorId="0" shapeId="0" xr:uid="{8044D9EA-6F49-4565-9E44-2A6EC17E6A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299" authorId="0" shapeId="0" xr:uid="{25400D5D-AFB3-4D64-A4BB-CDD4D3D567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299" authorId="0" shapeId="0" xr:uid="{5DB95B12-96EE-4572-AF96-997D7C0677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299" authorId="0" shapeId="0" xr:uid="{AB4EC8FF-BA8F-4223-8B59-66C11D5D91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299" authorId="0" shapeId="0" xr:uid="{DE69D74A-F7EC-462A-8701-9B37769D0C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00" authorId="0" shapeId="0" xr:uid="{7288ED01-F1F2-41FF-94F4-1F646BDD2E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0" authorId="0" shapeId="0" xr:uid="{4F72D6BA-B8CC-4003-A88C-DF5B2DD489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0" authorId="0" shapeId="0" xr:uid="{D830EA0E-4DBE-4595-A7EC-043CEE2D8B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0" authorId="0" shapeId="0" xr:uid="{86B23D33-EB6A-4553-8520-7772E60C5D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0" authorId="0" shapeId="0" xr:uid="{6543F5D4-F859-4A37-A881-4F65574161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0" authorId="0" shapeId="0" xr:uid="{B4BDEF59-FA7A-4997-9DA9-54241AD066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01" authorId="0" shapeId="0" xr:uid="{D46B973F-6B10-46EA-8C79-A1A3A7FD19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1" authorId="0" shapeId="0" xr:uid="{C6CD0E1C-B5F9-4280-A85D-DD267303D0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1" authorId="0" shapeId="0" xr:uid="{883D444C-6F24-4852-BF80-C3E95A78FD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1" authorId="0" shapeId="0" xr:uid="{9247C66B-AE19-412C-9C40-FE4328A86A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1" authorId="0" shapeId="0" xr:uid="{466A613E-5BF2-4A71-99DD-68E1C70FE2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1" authorId="0" shapeId="0" xr:uid="{4B1EC0AC-2B05-47C5-B629-4AB0227DAD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04" authorId="0" shapeId="0" xr:uid="{9BD0DC59-701C-4297-81FA-CEA673B7D2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4" authorId="0" shapeId="0" xr:uid="{492F2619-FE85-4B0C-AC24-B8A1F25204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4" authorId="0" shapeId="0" xr:uid="{480560B7-D865-4547-8818-2A4FCBCC43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04" authorId="0" shapeId="0" xr:uid="{6743F73A-5B07-428F-87DD-82802C903E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4" authorId="0" shapeId="0" xr:uid="{EB87A438-5A58-4027-AC58-F0FAEAD28C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4" authorId="0" shapeId="0" xr:uid="{613E0033-8BA6-40C0-85D4-FA5D4C96D2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5" authorId="0" shapeId="0" xr:uid="{DD7C753E-522E-4AA4-A653-895C6AC26F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5" authorId="0" shapeId="0" xr:uid="{79730A86-F97C-43BB-94C1-F2B1C35D88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5" authorId="0" shapeId="0" xr:uid="{C2C0E321-E693-491D-9C73-13DBD54C66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05" authorId="0" shapeId="0" xr:uid="{307EE6D0-E544-4B13-80B2-0017839CC2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5" authorId="0" shapeId="0" xr:uid="{CE160C96-8FB5-4FD3-98BC-CFC1859E1F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5" authorId="0" shapeId="0" xr:uid="{17226C41-55C2-47D3-81CA-5A86257995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6" authorId="0" shapeId="0" xr:uid="{AECFF4A9-AF73-41E9-B371-F9BBC791CE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6" authorId="0" shapeId="0" xr:uid="{239D2E64-6357-4EA7-B15E-DA1002828A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6" authorId="0" shapeId="0" xr:uid="{40AB5D96-8290-4A11-9BC4-5EA7CBCE73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6" authorId="0" shapeId="0" xr:uid="{4F6CFCF2-AEE5-4B6B-8176-0E861E0331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6" authorId="0" shapeId="0" xr:uid="{93AE0FE8-2428-4BC8-B9DA-A2BDC4F08E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6" authorId="0" shapeId="0" xr:uid="{C2C5A58C-5BC8-4C4E-B260-3E70C4D54E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7" authorId="0" shapeId="0" xr:uid="{41F6C0C6-590B-4081-8100-CD30CB6F5C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7" authorId="0" shapeId="0" xr:uid="{BCECAD7F-A1ED-4679-BACA-84A586A3F8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7" authorId="0" shapeId="0" xr:uid="{E57036BE-383C-4BAA-AF9E-84855BF82B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7" authorId="0" shapeId="0" xr:uid="{638626BA-AD07-4E42-80D6-961CB6FD02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7" authorId="0" shapeId="0" xr:uid="{FE9D1192-9DC0-4C03-A5F8-0E838F310A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7" authorId="0" shapeId="0" xr:uid="{5D50DA8A-9C4B-45A6-8CCB-FF797D4935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08" authorId="0" shapeId="0" xr:uid="{8FEBC84C-4DD5-46C9-A082-E88E765803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8" authorId="0" shapeId="0" xr:uid="{C300311E-BF38-4E88-8355-9629482F83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8" authorId="0" shapeId="0" xr:uid="{250D67AF-A2BF-4DBD-9364-CC6D47EA42E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8" authorId="0" shapeId="0" xr:uid="{6891F6BF-D580-4288-B24A-155CF41984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8" authorId="0" shapeId="0" xr:uid="{C63C31BD-C331-422B-A516-5FA32CD0A6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8" authorId="0" shapeId="0" xr:uid="{FCA6678E-F198-4B4E-8F21-F168BBD2F2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09" authorId="0" shapeId="0" xr:uid="{096AA972-E62C-4DA9-BDC4-D9E98ACA53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09" authorId="0" shapeId="0" xr:uid="{2E9F9F1F-ECEB-49FB-BBF8-BD7788C73B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09" authorId="0" shapeId="0" xr:uid="{C95BD014-730B-45CD-A619-BC0F7483BD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09" authorId="0" shapeId="0" xr:uid="{F181C69F-51D7-480A-A32D-681D4A8DCB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09" authorId="0" shapeId="0" xr:uid="{C34FB494-3B3F-472D-9EC1-5906B69642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09" authorId="0" shapeId="0" xr:uid="{9B3688A7-B7A5-41B4-A90D-3026F1AC84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0" authorId="0" shapeId="0" xr:uid="{F4909CBF-D8ED-4B73-BF15-3303380B67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0" authorId="0" shapeId="0" xr:uid="{E95CF572-F0EA-4698-B1B9-E98A03FDDA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0" authorId="0" shapeId="0" xr:uid="{4E518210-9FED-4042-A6E4-7E3811C3ED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0" authorId="0" shapeId="0" xr:uid="{98ACF82C-D19D-4EB5-B1A2-B73EBFB5A1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0" authorId="0" shapeId="0" xr:uid="{1B0251DF-4067-4361-86BF-E6A57F61D4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0" authorId="0" shapeId="0" xr:uid="{90AB39D6-4C47-4FC0-9825-5CD3324913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1" authorId="0" shapeId="0" xr:uid="{B38D08CE-1BB3-4653-8392-D99EAA6E5B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1" authorId="0" shapeId="0" xr:uid="{87669EB3-8C59-443B-9A79-6D9D94FC34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1" authorId="0" shapeId="0" xr:uid="{6A6DBDF6-F136-4A9F-B14C-03D276B409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1" authorId="0" shapeId="0" xr:uid="{637CDA04-CAF0-4880-BB45-898D51D981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1" authorId="0" shapeId="0" xr:uid="{4DC86238-ECD4-4B47-9511-666326EB97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1" authorId="0" shapeId="0" xr:uid="{E71043D2-9C39-4A3E-812D-9B70A81D34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2" authorId="0" shapeId="0" xr:uid="{4DB2EA88-289A-4C97-99C5-3E156C55DE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2" authorId="0" shapeId="0" xr:uid="{85D1FA01-236F-41B9-B64A-9A13DE831C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2" authorId="0" shapeId="0" xr:uid="{242E8CEB-DE75-470E-92D7-E537977B85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2" authorId="0" shapeId="0" xr:uid="{6B20F19A-CA2A-4C07-8C99-EB174200B8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2" authorId="0" shapeId="0" xr:uid="{A9341252-9F04-489C-8518-75FE1D0487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2" authorId="0" shapeId="0" xr:uid="{F8BDA03D-1E61-437C-8A4C-E05EC6E14F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3" authorId="0" shapeId="0" xr:uid="{48AB20CA-4654-473B-86FD-B0B43A411A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3" authorId="0" shapeId="0" xr:uid="{E389162A-85C2-4A12-ACF6-7A88FC1AD7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3" authorId="0" shapeId="0" xr:uid="{D48EDDFA-D149-401B-BA97-0DB8B4C70E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3" authorId="0" shapeId="0" xr:uid="{AD7CE154-6414-4F1E-8D1E-5262D272E8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3" authorId="0" shapeId="0" xr:uid="{D3F1E7CE-2AC9-40DE-9814-303881DBCC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3" authorId="0" shapeId="0" xr:uid="{C7F084D1-761C-47AC-8F0B-84ECDE21FB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4" authorId="0" shapeId="0" xr:uid="{66F9207F-9642-4EFC-BC25-2C1DE88EB8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4" authorId="0" shapeId="0" xr:uid="{3903BE20-E59D-4ACC-8651-24E149132C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4" authorId="0" shapeId="0" xr:uid="{2BA2CDAE-BAD8-46F1-9C6F-B03A8D2159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4" authorId="0" shapeId="0" xr:uid="{5157B978-B2FC-4DA9-8C19-5AC89C7804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4" authorId="0" shapeId="0" xr:uid="{AAA5FCAD-E29C-4136-AAE3-AE58159454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4" authorId="0" shapeId="0" xr:uid="{28529BB3-E722-4FE3-828F-A604462D71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5" authorId="0" shapeId="0" xr:uid="{E8404D29-24F6-4FFA-9166-32945A0635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5" authorId="0" shapeId="0" xr:uid="{470D21EE-D9EB-4792-A9E3-51D3B8FFD3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5" authorId="0" shapeId="0" xr:uid="{D6483617-11C2-48DD-9F2B-F7E4FA5641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5" authorId="0" shapeId="0" xr:uid="{7B0AC1E3-C96E-43C9-92BD-DCDAEF5729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5" authorId="0" shapeId="0" xr:uid="{BC6A2A3D-6255-4289-BC7D-BFC81169A2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5" authorId="0" shapeId="0" xr:uid="{1B77B60B-ED48-42A6-895F-C38918AF98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6" authorId="0" shapeId="0" xr:uid="{693E0C94-B3C0-4AFC-B63D-C07602A1AE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6" authorId="0" shapeId="0" xr:uid="{8A5E31FD-B9FA-4D21-9C55-CD7154D338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6" authorId="0" shapeId="0" xr:uid="{7698E399-FDA6-4C9F-80AD-275F163584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6" authorId="0" shapeId="0" xr:uid="{C7A50ACB-9CD3-4579-A7BA-74083253E3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6" authorId="0" shapeId="0" xr:uid="{FE071E36-09E9-4E2D-941A-E1A8AEE471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6" authorId="0" shapeId="0" xr:uid="{3A1C9D02-BF53-4745-B32A-C7AF37E0E6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7" authorId="0" shapeId="0" xr:uid="{C97C4C72-424E-46DE-8107-86F8690372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7" authorId="0" shapeId="0" xr:uid="{710EDBCF-10E8-4AE3-83BC-2B54395910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7" authorId="0" shapeId="0" xr:uid="{CF471893-67F6-454D-AD4E-AEB439B647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7" authorId="0" shapeId="0" xr:uid="{0837BCE3-984F-4113-9CDB-DC865C5396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7" authorId="0" shapeId="0" xr:uid="{EE63A777-A532-42A7-9656-ECD905234B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7" authorId="0" shapeId="0" xr:uid="{5B82E84F-7E4D-460E-A836-FFE99DD4E6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8" authorId="0" shapeId="0" xr:uid="{BEB019E9-69D6-46F3-836A-37C6E4FEA5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8" authorId="0" shapeId="0" xr:uid="{E2CA0078-4654-4DDC-AA03-71B8B4A4CE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8" authorId="0" shapeId="0" xr:uid="{E34DD7EA-1117-4028-B572-8A9A9A8C09C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8" authorId="0" shapeId="0" xr:uid="{808E4302-F1A8-4B8B-8327-85AFD84BBFB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8" authorId="0" shapeId="0" xr:uid="{F4E2FFB4-9CAB-4E96-A184-E1DD104E79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8" authorId="0" shapeId="0" xr:uid="{ABC7DC91-37B8-4277-BF9A-8E31DC31C4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19" authorId="0" shapeId="0" xr:uid="{07C9098F-4F5E-4647-9594-8B761D34BB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19" authorId="0" shapeId="0" xr:uid="{F12D73AA-3BFD-473F-B018-CCC0697186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19" authorId="0" shapeId="0" xr:uid="{20BA1A35-0055-49B1-8D43-F28E4910C7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19" authorId="0" shapeId="0" xr:uid="{52B8EAF4-EFD3-4DEB-92F7-4E061A9D68E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19" authorId="0" shapeId="0" xr:uid="{84C8DCBF-6144-44D4-933A-3AB9AF9A8C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19" authorId="0" shapeId="0" xr:uid="{40F273D3-1B9A-46D5-942A-706D74B7C6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20" authorId="0" shapeId="0" xr:uid="{95A812FB-D2F0-4BD4-A793-74A6D3465AB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20" authorId="0" shapeId="0" xr:uid="{C18A9545-59DB-48F2-BAAB-DA9BC7837D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0" authorId="0" shapeId="0" xr:uid="{AAE7F757-5611-421B-9445-5A3983EFCB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20" authorId="0" shapeId="0" xr:uid="{9B8077EE-5DEF-4AD0-869C-B7967C4C45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20" authorId="0" shapeId="0" xr:uid="{6AB42321-6AF2-41A2-A48F-EDF7E5552D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20" authorId="0" shapeId="0" xr:uid="{C7E7FD2C-FA47-4A7C-8637-450CD490D5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21" authorId="0" shapeId="0" xr:uid="{B8797B3F-DB1B-412C-BB2B-248098E516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21" authorId="0" shapeId="0" xr:uid="{744EA0A4-8AE2-43BD-8265-1BEDEBE64C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1" authorId="0" shapeId="0" xr:uid="{5285E106-FF6D-4581-ACD0-194BF3DD10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21" authorId="0" shapeId="0" xr:uid="{910A72C8-3CB3-4C26-B900-557FD8CD5F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21" authorId="0" shapeId="0" xr:uid="{6F4A1D37-55D9-4531-B584-47D2C4DAAA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21" authorId="0" shapeId="0" xr:uid="{62D217E0-DAE5-4A0B-B204-C7F72C17DD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22" authorId="0" shapeId="0" xr:uid="{12F6046A-3F3E-4450-98C6-E66B7A5D63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22" authorId="0" shapeId="0" xr:uid="{C1B9CB46-7FE4-4C4D-A6AC-D0C8E92AC4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2" authorId="0" shapeId="0" xr:uid="{015970C7-3B92-4DE6-B267-7135D96A65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22" authorId="0" shapeId="0" xr:uid="{1E924E5B-39ED-4E0D-AE3B-076F5F0285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22" authorId="0" shapeId="0" xr:uid="{C87F31A1-9AA1-49D2-AD1D-932D6A61B3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22" authorId="0" shapeId="0" xr:uid="{633B679A-E432-441D-8892-77BA144C9D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23" authorId="0" shapeId="0" xr:uid="{59FE1155-3618-4AAA-9CB9-04EF03A667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23" authorId="0" shapeId="0" xr:uid="{A497731D-5C79-4AF2-AF9C-78928D0CAF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3" authorId="0" shapeId="0" xr:uid="{989A0B2F-B7CC-47A3-9570-1B590E5832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23" authorId="0" shapeId="0" xr:uid="{9ADDE8BC-F7EF-4474-9D6A-51FA7E6690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23" authorId="0" shapeId="0" xr:uid="{320B6F55-2AE7-44CC-8323-F704B0E1AF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23" authorId="0" shapeId="0" xr:uid="{582E23D6-C474-4764-AD4A-80423C0EE7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24" authorId="0" shapeId="0" xr:uid="{9290B812-C897-4C3D-88EF-FEFB91A90C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24" authorId="0" shapeId="0" xr:uid="{7AFC51C3-7653-4568-A3D7-F412059267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4" authorId="0" shapeId="0" xr:uid="{8C1F0254-1457-4DA3-9FF8-9A220F31F2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24" authorId="0" shapeId="0" xr:uid="{8744BC86-CEA4-4DCC-8850-C249554EAF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24" authorId="0" shapeId="0" xr:uid="{E992A3DB-AF25-4D1F-B209-C3532D9333A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24" authorId="0" shapeId="0" xr:uid="{0A703F36-A360-4F35-B539-1A1C616776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27" authorId="0" shapeId="0" xr:uid="{83AEF6D4-895B-4A4A-BA19-7DBF829EBD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27" authorId="0" shapeId="0" xr:uid="{DCEDAB6E-944A-4B3F-BD0E-061E43ECB78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7" authorId="0" shapeId="0" xr:uid="{3A0F3484-0CDD-4072-9769-608217E11D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27" authorId="0" shapeId="0" xr:uid="{305EEEB7-41F3-438A-87DF-C01AF64CBD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27" authorId="0" shapeId="0" xr:uid="{5F88E839-33ED-43FF-ADEB-582B469E2D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27" authorId="0" shapeId="0" xr:uid="{7E68F060-7E96-4089-8E02-B6750C5AFC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28" authorId="0" shapeId="0" xr:uid="{6D823B6A-FC92-45A7-BAF3-CA0B16977D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28" authorId="0" shapeId="0" xr:uid="{2726ECD0-A957-490A-91C2-C655C9DD4D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8" authorId="0" shapeId="0" xr:uid="{40888011-97AA-4264-BB06-E1BD6874CA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28" authorId="0" shapeId="0" xr:uid="{F91B8836-7F3E-4246-8056-9DF965F0F6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28" authorId="0" shapeId="0" xr:uid="{084CEC9F-3656-4201-93F6-7667A321D6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28" authorId="0" shapeId="0" xr:uid="{8409F642-8991-4BEA-BF10-1984A47FE9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29" authorId="0" shapeId="0" xr:uid="{EC754C69-E619-45F9-A266-5FB3C33916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29" authorId="0" shapeId="0" xr:uid="{E5834C10-B438-439C-BBFD-7C1DF3B0C7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29" authorId="0" shapeId="0" xr:uid="{E1C49D0B-B9EA-44C1-8323-9736FBE42A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29" authorId="0" shapeId="0" xr:uid="{4685320B-F671-4CDA-937A-ECD8185176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29" authorId="0" shapeId="0" xr:uid="{CBB80BC1-C048-4FEF-8EF6-4B349B9C31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29" authorId="0" shapeId="0" xr:uid="{DDD2A949-4B51-4198-A979-1D61BC00E7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30" authorId="0" shapeId="0" xr:uid="{17CC5DEB-D71E-4C77-BE78-8D7D9C5294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0" authorId="0" shapeId="0" xr:uid="{B56B58A9-AD45-4582-B283-304C62D507A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0" authorId="0" shapeId="0" xr:uid="{879620AF-829D-4DC2-94D4-89AB1D5F51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0" authorId="0" shapeId="0" xr:uid="{BF8E4833-2C01-402D-AF90-EDD77306AA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0" authorId="0" shapeId="0" xr:uid="{5012BCFC-568F-45F7-B3ED-0B8925C65F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0" authorId="0" shapeId="0" xr:uid="{41E4A432-69A6-4DE4-82BB-A4828756EE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1" authorId="0" shapeId="0" xr:uid="{7FE5EB6B-DBBF-4A57-9638-C606183848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1" authorId="0" shapeId="0" xr:uid="{C03C0612-D59F-45C1-8C9B-4465CBC766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1" authorId="0" shapeId="0" xr:uid="{7A3C6755-157A-427D-83B3-FF0F8B7D12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1" authorId="0" shapeId="0" xr:uid="{4FE81959-3AF7-4E3A-86D6-5464B8DA7C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1" authorId="0" shapeId="0" xr:uid="{FB1E1A2C-12FC-49A0-A3C8-C755526793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1" authorId="0" shapeId="0" xr:uid="{B441BD3A-FF4C-4620-BB1C-F0AB230565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2" authorId="0" shapeId="0" xr:uid="{02F14961-500A-4A7C-9809-EE683994F6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2" authorId="0" shapeId="0" xr:uid="{497EB1FC-47F5-4670-A186-205D5598A8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2" authorId="0" shapeId="0" xr:uid="{54CA3D55-E6C9-4F7A-8EB9-ECC536657D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2" authorId="0" shapeId="0" xr:uid="{CF462DBF-3A93-43BA-9803-EECCCD4E37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2" authorId="0" shapeId="0" xr:uid="{9257F9A1-3A61-4221-9F9B-592B215283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2" authorId="0" shapeId="0" xr:uid="{64167EBC-F18A-46D4-B2C4-4DDDC9CA2F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3" authorId="0" shapeId="0" xr:uid="{4A47940C-DBB8-4368-8C02-0E3139A6A2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3" authorId="0" shapeId="0" xr:uid="{2BA6673E-C817-4733-99BF-94BC4239E1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3" authorId="0" shapeId="0" xr:uid="{A958FA02-C5DF-4D8D-8021-E0A89BFE3C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3" authorId="0" shapeId="0" xr:uid="{77B2C49E-8EFF-4534-858C-3062567B9B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3" authorId="0" shapeId="0" xr:uid="{1AEEDA7E-CF06-48CE-9863-EB91890EE7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3" authorId="0" shapeId="0" xr:uid="{813443BE-F53F-4A59-86E6-095D7E139F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4" authorId="0" shapeId="0" xr:uid="{16DF399B-B945-459E-85D1-67CB7FE134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4" authorId="0" shapeId="0" xr:uid="{562B4F54-9F1F-466A-B443-766D9E0412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4" authorId="0" shapeId="0" xr:uid="{259FA760-051A-4D90-9C64-C3A58ECD18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4" authorId="0" shapeId="0" xr:uid="{3FA6EF84-2EE6-4AC8-AF83-8186C5CC3D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4" authorId="0" shapeId="0" xr:uid="{4D17CE3A-9247-4C0F-A488-AA98B195F4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4" authorId="0" shapeId="0" xr:uid="{B4F5E268-97CD-4CBD-9FAE-2F1911CBB7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5" authorId="0" shapeId="0" xr:uid="{11271179-50E2-4D55-968E-C42D183CE6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5" authorId="0" shapeId="0" xr:uid="{822046BB-A79D-4AF6-80A2-251DE3964B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5" authorId="0" shapeId="0" xr:uid="{01E22870-C440-488E-BAB6-E1040501AF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5" authorId="0" shapeId="0" xr:uid="{0E4A9143-9723-449F-B872-33F4BD0C8A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5" authorId="0" shapeId="0" xr:uid="{ED365A06-70F6-406C-93F1-F9871069E6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5" authorId="0" shapeId="0" xr:uid="{CDE77C84-54CB-48AD-9466-4A3518632B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6" authorId="0" shapeId="0" xr:uid="{5354D3FD-8D4C-4BC1-B8EC-03D4D11EF0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6" authorId="0" shapeId="0" xr:uid="{3BED0023-7DD0-4E62-84AA-0E9C2941A0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6" authorId="0" shapeId="0" xr:uid="{C58A74CD-A5DE-40A1-A959-65B8548A14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6" authorId="0" shapeId="0" xr:uid="{8CDC7EA1-FE5C-4AF4-87C7-B4DDCE4A0C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6" authorId="0" shapeId="0" xr:uid="{B443EE7C-8E01-4AF1-8766-B734819E55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6" authorId="0" shapeId="0" xr:uid="{DC3DBD73-3F56-4D96-BFCB-079F4F9F84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7" authorId="0" shapeId="0" xr:uid="{EBEA3B85-FF0E-4BF0-9F42-868F1A4401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7" authorId="0" shapeId="0" xr:uid="{0958E147-A666-4FE6-8371-E96C875F3E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7" authorId="0" shapeId="0" xr:uid="{D49C6678-0998-431E-8FC9-75C29C0C4D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7" authorId="0" shapeId="0" xr:uid="{F84FC054-4400-4889-B85E-EA94AA1F10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7" authorId="0" shapeId="0" xr:uid="{883916A4-B93A-4F9A-8945-EEF191E75C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7" authorId="0" shapeId="0" xr:uid="{3DB2D293-45B3-4501-BBC1-05ADE517F7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8" authorId="0" shapeId="0" xr:uid="{16B33786-4CEE-4AEC-AD70-874E629821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8" authorId="0" shapeId="0" xr:uid="{EF03C786-7CA0-4D05-A0FD-3E3F03576D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8" authorId="0" shapeId="0" xr:uid="{DA8124C9-AA05-4B92-B909-85AC489444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8" authorId="0" shapeId="0" xr:uid="{080BDE7C-862F-494D-B1BF-4192A2D6F9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8" authorId="0" shapeId="0" xr:uid="{602A6D1A-EFA7-4882-A921-8746BC1C66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8" authorId="0" shapeId="0" xr:uid="{89E77391-354C-4E5E-9528-754DDCABA4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39" authorId="0" shapeId="0" xr:uid="{9E02D0FE-B661-4C04-ABD8-DE2813533B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39" authorId="0" shapeId="0" xr:uid="{C04434E3-A48C-40FB-B59D-E28C1E1C2A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39" authorId="0" shapeId="0" xr:uid="{94B18C95-BF48-4955-BAC2-FAA926D3B1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39" authorId="0" shapeId="0" xr:uid="{B98D825E-EB3D-4C8F-8D68-D7046CDCD2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39" authorId="0" shapeId="0" xr:uid="{2CA441D4-3CA1-4344-A55F-CE9FB8F3C3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39" authorId="0" shapeId="0" xr:uid="{18891097-4F4F-419D-91A4-741D277908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0" authorId="0" shapeId="0" xr:uid="{375F22EB-69CA-4E73-8973-BB25AECC83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0" authorId="0" shapeId="0" xr:uid="{513B55A5-E0D9-4A24-BE6F-5498F217A4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0" authorId="0" shapeId="0" xr:uid="{3AABA1DF-4703-4A84-B87A-C792509643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0" authorId="0" shapeId="0" xr:uid="{6F7BDEC7-B315-4901-AED9-E71C49DC85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0" authorId="0" shapeId="0" xr:uid="{97F85C27-AF6F-4B25-8CDC-237DCFDD344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0" authorId="0" shapeId="0" xr:uid="{BFC9A18D-1262-4190-A33A-244280C2B3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1" authorId="0" shapeId="0" xr:uid="{15CDB190-CA36-40D1-B545-E63CE4BEE8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1" authorId="0" shapeId="0" xr:uid="{87D8F3B0-1879-45EB-87C0-5486E12DD0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1" authorId="0" shapeId="0" xr:uid="{E46B6B4C-3C00-4ADB-A1D9-FC12153A52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1" authorId="0" shapeId="0" xr:uid="{3D63CAF7-D1C9-4377-9431-17EE6B2E7D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1" authorId="0" shapeId="0" xr:uid="{6D27B275-D5E7-470F-B17D-258AC20BD4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1" authorId="0" shapeId="0" xr:uid="{D11B75B3-6A44-4813-8CC0-6EDB629FF2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2" authorId="0" shapeId="0" xr:uid="{B0BBF312-77B0-4E6D-90C2-EF05A00760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2" authorId="0" shapeId="0" xr:uid="{D19EFFAE-16E9-4106-A513-714E355B13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2" authorId="0" shapeId="0" xr:uid="{AA6425D1-96AC-4D8D-B963-D6EC2649F3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2" authorId="0" shapeId="0" xr:uid="{2AD7E1E9-39D5-45B9-90E6-CCDE4016EA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2" authorId="0" shapeId="0" xr:uid="{7F67DEAB-B39B-42BA-AEED-7850AA2FDB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2" authorId="0" shapeId="0" xr:uid="{2730FB12-BE68-4AD7-B2E0-798E0DBA83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3" authorId="0" shapeId="0" xr:uid="{1B007B76-F6A8-4EC2-A50F-4120AF3272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3" authorId="0" shapeId="0" xr:uid="{0680BA48-4C5C-4237-B702-CE7FA8FBDE0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3" authorId="0" shapeId="0" xr:uid="{279E1320-1272-4D51-85A9-B24399E99F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3" authorId="0" shapeId="0" xr:uid="{5C04093F-8032-414E-8FE2-2D86EEFEA8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3" authorId="0" shapeId="0" xr:uid="{23F51A64-7366-4442-9042-25046148A2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3" authorId="0" shapeId="0" xr:uid="{F4B07BD2-3AE7-4ACA-99FC-A8FD53A983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4" authorId="0" shapeId="0" xr:uid="{250BA159-449C-4F22-9905-60E28EA40E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4" authorId="0" shapeId="0" xr:uid="{06CE9E76-2D40-4976-9531-EB999B8BE3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4" authorId="0" shapeId="0" xr:uid="{E2D4E6F6-C2FA-4AE1-ACB4-865527424F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4" authorId="0" shapeId="0" xr:uid="{43458597-239F-475B-9AB8-9F52DD7FD4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4" authorId="0" shapeId="0" xr:uid="{9C0C4D3D-F017-491B-B277-D2FE5D7C4C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4" authorId="0" shapeId="0" xr:uid="{FED4136C-33F2-4493-866F-ED357BD0CD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5" authorId="0" shapeId="0" xr:uid="{877B4500-FA31-4EEC-B5FF-85736F5DDD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5" authorId="0" shapeId="0" xr:uid="{E614515E-E032-42B7-B6B8-A56A93A92D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5" authorId="0" shapeId="0" xr:uid="{3764E3CC-AFD7-4611-BC28-14BD79BF2D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5" authorId="0" shapeId="0" xr:uid="{A733ABBC-3A17-442F-A3E9-68F50DB969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5" authorId="0" shapeId="0" xr:uid="{7AAD80E0-09A0-4AE2-A378-1E241D4D20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5" authorId="0" shapeId="0" xr:uid="{1D5E2B29-363D-4C00-8FE7-D76374B406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6" authorId="0" shapeId="0" xr:uid="{81085E13-292D-4E9A-9E48-F4EA365EED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6" authorId="0" shapeId="0" xr:uid="{5272397E-4302-44B3-9298-D6C885A6197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6" authorId="0" shapeId="0" xr:uid="{17AEF16B-365C-4FFC-A450-BC07DB2003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6" authorId="0" shapeId="0" xr:uid="{8AC0154A-C3F3-4FA9-81D2-90E7A23180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6" authorId="0" shapeId="0" xr:uid="{790CBAFD-3A92-4CAA-A7EB-53A2A29CEE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6" authorId="0" shapeId="0" xr:uid="{797A2088-3524-45BD-8E55-B467F4D338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47" authorId="0" shapeId="0" xr:uid="{6FC9C176-6EC3-4EC6-9E56-2296179B63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47" authorId="0" shapeId="0" xr:uid="{B8AA9C38-BBBC-467E-BD46-4D589F297D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47" authorId="0" shapeId="0" xr:uid="{65195E37-0726-4474-9ED7-24B06CA0CD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47" authorId="0" shapeId="0" xr:uid="{BA2B0E07-5A0C-4F01-A37A-9A8AA24C18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47" authorId="0" shapeId="0" xr:uid="{0799257D-BE6C-4435-A87D-984F9CAEAF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47" authorId="0" shapeId="0" xr:uid="{5FB84FAC-CC35-4938-9527-B28BE0A6B6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50" authorId="0" shapeId="0" xr:uid="{3FB25A67-ED4B-4A82-BAF3-471E212ADDB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0" authorId="0" shapeId="0" xr:uid="{B3F268F3-2BA4-4F32-B418-D681BFBB59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0" authorId="0" shapeId="0" xr:uid="{19FE791F-FC22-4618-9638-B0A1866D42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50" authorId="0" shapeId="0" xr:uid="{80AB6DAF-162D-49AB-985B-6365106C0C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50" authorId="0" shapeId="0" xr:uid="{D27280A1-4DAF-40C1-84A9-A6ECAC0EF7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50" authorId="0" shapeId="0" xr:uid="{6E6A5AEA-1D2C-4095-9F74-76EED185DB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1" authorId="0" shapeId="0" xr:uid="{6B2E19A9-A872-43DD-8244-934EDD4C70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1" authorId="0" shapeId="0" xr:uid="{4EF441DF-A827-4A87-B346-C0EFD566B8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1" authorId="0" shapeId="0" xr:uid="{8C5C389F-1E30-4706-976C-4253B1007D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51" authorId="0" shapeId="0" xr:uid="{2841CED3-AB1B-4085-8A13-8C572DCF04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51" authorId="0" shapeId="0" xr:uid="{F5A0A785-7586-480D-9F9E-7CD741656D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51" authorId="0" shapeId="0" xr:uid="{019F8A6C-D8CF-4E7E-9550-BCFBB0D3DE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2" authorId="0" shapeId="0" xr:uid="{6A90A96C-B761-4BF5-B1F0-87242E5840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2" authorId="0" shapeId="0" xr:uid="{51723B5A-FD13-461A-B6AC-EC92D9BCF2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2" authorId="0" shapeId="0" xr:uid="{3916AD54-E219-4139-9417-22BA1BDB1C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2" authorId="0" shapeId="0" xr:uid="{40E366B6-B5B4-4AED-B5E2-B873748418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52" authorId="0" shapeId="0" xr:uid="{2FD456AA-DB4C-42AD-84C8-BC75879849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52" authorId="0" shapeId="0" xr:uid="{172D0504-9A30-4994-920E-CE766BB1A8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3" authorId="0" shapeId="0" xr:uid="{B7CCFDCA-CA72-4A58-BF88-D68B711E43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3" authorId="0" shapeId="0" xr:uid="{D833006E-F435-4C70-8E90-8552C0763C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3" authorId="0" shapeId="0" xr:uid="{F073654B-CCDB-4319-AE64-73EB6D20E0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3" authorId="0" shapeId="0" xr:uid="{18FC02B0-1B0E-4333-8D55-D80F6A8FC7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3" authorId="0" shapeId="0" xr:uid="{C7243BB2-0D69-4A29-838E-165C40F629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3" authorId="0" shapeId="0" xr:uid="{5B6C1DD9-E1A4-4E30-8547-EAABF9CDFA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54" authorId="0" shapeId="0" xr:uid="{B35FC741-A40B-47E1-8F42-EA7AEEF7ED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4" authorId="0" shapeId="0" xr:uid="{152D0995-5D92-4AEE-A70B-357A062AF5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4" authorId="0" shapeId="0" xr:uid="{CDD634C0-EEDF-4295-A273-9FBD4B604D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4" authorId="0" shapeId="0" xr:uid="{C7AC7CBA-2CC5-45C3-87AF-D2EF667CF2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4" authorId="0" shapeId="0" xr:uid="{57F1107D-A459-46F3-934F-E31D9C314A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4" authorId="0" shapeId="0" xr:uid="{E32B6777-DA88-4BAE-8B1B-8C429E92F9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55" authorId="0" shapeId="0" xr:uid="{DC0455F5-CF69-4A58-AD40-089AC26DF4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5" authorId="0" shapeId="0" xr:uid="{904E7726-12EF-46BE-95B4-AAAFEC4235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5" authorId="0" shapeId="0" xr:uid="{266537A5-D2B5-4FE8-A052-D108D0622A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5" authorId="0" shapeId="0" xr:uid="{406A5880-B7F5-426F-AF52-77C1CD0B66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5" authorId="0" shapeId="0" xr:uid="{D3ACD678-175A-40AE-A57E-F455A988F2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5" authorId="0" shapeId="0" xr:uid="{1FD67E8F-E32A-4C03-A7FE-3AB9BD75E6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56" authorId="0" shapeId="0" xr:uid="{08FA0AF0-2EC8-47A4-892B-D664B4CD33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6" authorId="0" shapeId="0" xr:uid="{E0A2919A-EA5B-4CBD-B1AE-27473D8298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6" authorId="0" shapeId="0" xr:uid="{263944B1-AA38-4ED5-8671-6C3A306B70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6" authorId="0" shapeId="0" xr:uid="{BE03A069-B96D-4CFC-B512-DC6FFA7245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6" authorId="0" shapeId="0" xr:uid="{E1C55005-164E-4382-9470-4B5859E8F8B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6" authorId="0" shapeId="0" xr:uid="{63566626-DDD3-4618-A823-E1F2142FB9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57" authorId="0" shapeId="0" xr:uid="{0826D44D-B5FA-4899-B3EF-2C5C5650A6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7" authorId="0" shapeId="0" xr:uid="{E35C02DF-C089-4C65-BB5B-94ACB3A005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7" authorId="0" shapeId="0" xr:uid="{9F6F0FC7-EE5D-4716-A88B-FDEA9C5EA0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7" authorId="0" shapeId="0" xr:uid="{15BD6589-36A3-46D0-8235-F3140EB6A76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7" authorId="0" shapeId="0" xr:uid="{648E7674-B7BD-47D5-8582-755D4DBA3C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7" authorId="0" shapeId="0" xr:uid="{F6A76B46-646A-4359-8917-2698BD76E1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58" authorId="0" shapeId="0" xr:uid="{D1547B82-527F-4D3F-A820-60C313F779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8" authorId="0" shapeId="0" xr:uid="{B0692599-CCC0-442D-B3B9-2C6B540E74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8" authorId="0" shapeId="0" xr:uid="{D26745C4-727A-4D41-9395-053F881661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8" authorId="0" shapeId="0" xr:uid="{8F68BCD5-E81D-476D-B23E-D1F3910629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8" authorId="0" shapeId="0" xr:uid="{5EEC76A7-C939-4C78-B8D2-22FECF024F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8" authorId="0" shapeId="0" xr:uid="{26C3D552-508A-45AF-9062-E29CA5C3BE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59" authorId="0" shapeId="0" xr:uid="{E06B574B-30E8-4CC8-99FA-AF4F1B49C5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59" authorId="0" shapeId="0" xr:uid="{DF660510-C6BF-4217-B768-0FD46F95B2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59" authorId="0" shapeId="0" xr:uid="{7875DE7F-5553-4348-AD02-0CE67D8D74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59" authorId="0" shapeId="0" xr:uid="{A983EB3B-90BF-408F-99E2-6AC7DA9BBD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59" authorId="0" shapeId="0" xr:uid="{31BFCBA4-2BCE-40AC-AA28-5C238E0AE5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59" authorId="0" shapeId="0" xr:uid="{4F855C80-5871-4E55-B0C1-BA6AE35C9E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0" authorId="0" shapeId="0" xr:uid="{EBC1EB9F-505A-4EEF-BF5C-11FEEE1DE1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0" authorId="0" shapeId="0" xr:uid="{310D5CF5-21C7-46B5-9157-246682585E5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0" authorId="0" shapeId="0" xr:uid="{5555603E-4559-4E69-9FA5-9A0B633E63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0" authorId="0" shapeId="0" xr:uid="{DD783EB5-C563-4495-9FF5-1003C23E67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0" authorId="0" shapeId="0" xr:uid="{670EF8AA-C31C-4E47-B415-3D930696D4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0" authorId="0" shapeId="0" xr:uid="{7A52D4FE-7274-4BA1-A957-3F9C54B2FF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1" authorId="0" shapeId="0" xr:uid="{C479C099-8579-41D0-B006-A985EA225B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1" authorId="0" shapeId="0" xr:uid="{6FB55C57-2513-42AB-9CB8-DE7CFC943C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1" authorId="0" shapeId="0" xr:uid="{B0D3D0DA-F939-4C40-B64C-C52F9F7012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1" authorId="0" shapeId="0" xr:uid="{9C8764EE-4A2A-4FF2-8D67-EE659BC622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1" authorId="0" shapeId="0" xr:uid="{C71B2B35-79BF-4D5B-A3C3-5923F4FCF6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1" authorId="0" shapeId="0" xr:uid="{825448C3-E43D-4B85-84E9-90DCF90D43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2" authorId="0" shapeId="0" xr:uid="{C807FE9E-48D8-4BC5-A692-D0C2B8C41F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2" authorId="0" shapeId="0" xr:uid="{619E1F9E-F87F-486C-9D47-5D01E4CCFA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2" authorId="0" shapeId="0" xr:uid="{7E296135-695C-4778-9E10-6BD4E53842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2" authorId="0" shapeId="0" xr:uid="{F6FCB79D-0CE7-4768-ADAC-9780C3472B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2" authorId="0" shapeId="0" xr:uid="{300B687F-C936-4E3C-80E5-F3AE248812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2" authorId="0" shapeId="0" xr:uid="{DAF1CD86-1395-435C-A63F-2C6AF90F49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3" authorId="0" shapeId="0" xr:uid="{D2CFF533-F217-49BB-AA30-40CCA448EC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3" authorId="0" shapeId="0" xr:uid="{5A482327-1B1E-41D7-BF67-37349BB3A3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3" authorId="0" shapeId="0" xr:uid="{166F0B9C-A82C-4A2A-AF95-96EDA0B3F3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3" authorId="0" shapeId="0" xr:uid="{F925AD3C-4200-45A2-B993-B6B6FDAC3A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3" authorId="0" shapeId="0" xr:uid="{1AC7E8EC-0292-4CCB-B130-A26B24A1FF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3" authorId="0" shapeId="0" xr:uid="{49748F80-A275-4BE2-990F-68FF3C29E2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4" authorId="0" shapeId="0" xr:uid="{001C03B7-2114-44FE-A8F2-02FD719C3A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4" authorId="0" shapeId="0" xr:uid="{6F101EDE-EB3B-40DD-B8EC-75362A1A6A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4" authorId="0" shapeId="0" xr:uid="{89607BAE-5C57-486D-9B2B-7267F43EC3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4" authorId="0" shapeId="0" xr:uid="{1C59CF1B-A062-49B5-B6AD-04EA14D866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4" authorId="0" shapeId="0" xr:uid="{6267791B-7F13-4878-A32F-E31A11546A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4" authorId="0" shapeId="0" xr:uid="{2CDA3D12-3D01-4654-B8B3-306E3936A6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5" authorId="0" shapeId="0" xr:uid="{8FE558CB-D4C2-45E8-8B1B-D1E75F528C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5" authorId="0" shapeId="0" xr:uid="{24AD4F0C-E0F3-417F-B33F-822531E5F7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5" authorId="0" shapeId="0" xr:uid="{6D6403BD-1C02-49D8-AA8D-F503C30098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5" authorId="0" shapeId="0" xr:uid="{7F8E3537-8BCE-43A8-BD2D-6F5310CD66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5" authorId="0" shapeId="0" xr:uid="{5E74D767-408C-474F-AFBB-8D773E73AF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5" authorId="0" shapeId="0" xr:uid="{D02AA35A-A4A3-4E73-972B-8AC2CD6E2C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6" authorId="0" shapeId="0" xr:uid="{279110AF-9B81-4F35-97D7-BB1195B365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6" authorId="0" shapeId="0" xr:uid="{AA9C066A-1D96-466C-B29B-04E9B9BAA2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6" authorId="0" shapeId="0" xr:uid="{8F3E4E8A-A3F3-4EAB-8E96-82B4ED26CB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6" authorId="0" shapeId="0" xr:uid="{362CEF61-747D-4CF7-996F-6DAE49BD086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6" authorId="0" shapeId="0" xr:uid="{0C0509F9-073C-48B6-A825-5ED684737F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6" authorId="0" shapeId="0" xr:uid="{C430115B-FDB3-403B-899B-69D13295F9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7" authorId="0" shapeId="0" xr:uid="{7D851DED-CB58-4272-AE71-7D3F73AFF1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7" authorId="0" shapeId="0" xr:uid="{E16A257E-783B-4207-BDDB-65DAD649A4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7" authorId="0" shapeId="0" xr:uid="{3C302CB3-2AF7-4E85-9DC9-8E1AC573C4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7" authorId="0" shapeId="0" xr:uid="{D8C6F300-5BDA-44A7-A6E6-B556EF5D70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7" authorId="0" shapeId="0" xr:uid="{BC20936C-215C-4627-AC46-F5DD28302C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7" authorId="0" shapeId="0" xr:uid="{463F6BB5-23EA-4109-92AA-7F837189EF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8" authorId="0" shapeId="0" xr:uid="{FE8C5EDD-5F1E-4461-B09A-63731D5EAA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8" authorId="0" shapeId="0" xr:uid="{2FFE33BA-37E3-4332-A670-D6AB222E57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8" authorId="0" shapeId="0" xr:uid="{B34DC00B-A380-4E21-8A1B-FB6D77C29C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8" authorId="0" shapeId="0" xr:uid="{85D6BB1C-84F2-4FB6-94C2-6F847E46E9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8" authorId="0" shapeId="0" xr:uid="{41F7EC10-3B97-4D91-9C46-E5B74A3BA7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8" authorId="0" shapeId="0" xr:uid="{22062202-069D-4E8C-A2EE-C1307616E7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69" authorId="0" shapeId="0" xr:uid="{843445F1-3B23-4F42-8E1B-D51B3EBD38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69" authorId="0" shapeId="0" xr:uid="{90DFC9AB-C331-4EFB-A1DF-267798BAD4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69" authorId="0" shapeId="0" xr:uid="{D10820F1-95A3-494A-AA8F-6B4DFE6137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69" authorId="0" shapeId="0" xr:uid="{167E9F06-B83D-462E-9C52-F44E36F226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69" authorId="0" shapeId="0" xr:uid="{951E521F-9DBB-4997-9AEC-F166F1F09F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69" authorId="0" shapeId="0" xr:uid="{D88DE1EA-0180-4663-81D5-D1ACEE4236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70" authorId="0" shapeId="0" xr:uid="{EA2EE7F2-E6A1-4BE2-A141-7BA8A36D77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0" authorId="0" shapeId="0" xr:uid="{8A60D975-C48E-493B-A633-762930C29F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0" authorId="0" shapeId="0" xr:uid="{FBF52846-F39E-4B0F-8F0A-21BAAED13B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0" authorId="0" shapeId="0" xr:uid="{861DA07D-795B-4FE3-AF6E-5CB597936F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70" authorId="0" shapeId="0" xr:uid="{2FF2A09D-E26C-4F34-837E-8B13D26AF0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70" authorId="0" shapeId="0" xr:uid="{2F784C8D-64F0-48E2-82DF-DE39BA39BC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73" authorId="0" shapeId="0" xr:uid="{5898B5CE-1AC8-40ED-B726-67D5F8081E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3" authorId="0" shapeId="0" xr:uid="{3B5A5C60-E56A-4C36-B553-FFC61A4483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3" authorId="0" shapeId="0" xr:uid="{4F884C8C-9005-4E43-9DCC-238B1840D7B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73" authorId="0" shapeId="0" xr:uid="{85EEEA6E-F45F-466F-98FD-77ED4D08C0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73" authorId="0" shapeId="0" xr:uid="{A8AC1116-6C56-4267-A63E-78E9715F5C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73" authorId="0" shapeId="0" xr:uid="{124B40EE-B0AE-4824-90E6-D3E96C85CF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74" authorId="0" shapeId="0" xr:uid="{06331C36-EAC0-4E03-86E5-2E3E997C36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4" authorId="0" shapeId="0" xr:uid="{48F49DF9-FAA3-4936-8C0E-C8605CD2D6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4" authorId="0" shapeId="0" xr:uid="{6E4D734D-F13D-472F-944C-0C1A481494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74" authorId="0" shapeId="0" xr:uid="{490308DA-560F-4EDD-8FE3-5851FD9B78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74" authorId="0" shapeId="0" xr:uid="{B05F0F58-7C40-4B00-99B2-449A9C7040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74" authorId="0" shapeId="0" xr:uid="{6FFB2BC0-C409-45F6-A024-0DFC7BD253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75" authorId="0" shapeId="0" xr:uid="{63F33DCE-6194-4616-9850-B3424A3703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5" authorId="0" shapeId="0" xr:uid="{47B403C2-5113-414F-9684-DDD96617EE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5" authorId="0" shapeId="0" xr:uid="{FC7DF50E-6251-49CD-AB70-8D9D95ACAD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5" authorId="0" shapeId="0" xr:uid="{C311FCD6-6E35-4167-A7A3-09417F653D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75" authorId="0" shapeId="0" xr:uid="{ADB53CE8-BC2B-48F6-87E2-977E05C20D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75" authorId="0" shapeId="0" xr:uid="{BA5BFC3F-5D2F-43DD-9DD2-B580249DD6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76" authorId="0" shapeId="0" xr:uid="{1202427A-3618-4992-8B54-106746D6E2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6" authorId="0" shapeId="0" xr:uid="{6C28DD20-82A9-4580-BFC4-083F0DDD86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6" authorId="0" shapeId="0" xr:uid="{28E224A0-F200-4FA3-8A6A-89AD1A5544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6" authorId="0" shapeId="0" xr:uid="{6A66315E-E4A4-4204-9AB8-B45E09A771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76" authorId="0" shapeId="0" xr:uid="{7F0A95AF-44B0-49E0-B45B-5246DEF1EC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76" authorId="0" shapeId="0" xr:uid="{9D9974C7-1013-4939-A567-4E7447C8BE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77" authorId="0" shapeId="0" xr:uid="{F62C83DC-E2B7-4374-BC43-7DEA0E0A3E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7" authorId="0" shapeId="0" xr:uid="{C5D977AE-4D39-4A66-80DA-53B9441CFC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7" authorId="0" shapeId="0" xr:uid="{706B75DF-A5F3-4CC0-9F5C-9178988218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7" authorId="0" shapeId="0" xr:uid="{DC6D9DCF-65C5-49B0-A565-8C017D4131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77" authorId="0" shapeId="0" xr:uid="{2C2C998E-5C9F-47AD-A040-1BA2DDAE0F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77" authorId="0" shapeId="0" xr:uid="{6BEE7154-ECCB-404B-AEDF-9C6375D787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78" authorId="0" shapeId="0" xr:uid="{3887F2E0-4B49-4207-B30A-9B005D6604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8" authorId="0" shapeId="0" xr:uid="{4EFE9162-9DEC-48B2-8E8D-516B70A28A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8" authorId="0" shapeId="0" xr:uid="{66C78A08-AE01-4EF7-9218-B0C8DF2426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8" authorId="0" shapeId="0" xr:uid="{E6074058-4772-411D-874E-CAFCC30A8A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78" authorId="0" shapeId="0" xr:uid="{54B6FFB6-63A0-411E-9407-E318A28CE5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78" authorId="0" shapeId="0" xr:uid="{47FDECA6-A52B-4F3D-9DC5-97EA5292A88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79" authorId="0" shapeId="0" xr:uid="{09D8C5C4-FB84-4EF9-8DB9-CAF6C5BF11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79" authorId="0" shapeId="0" xr:uid="{435C006E-CF32-4AE9-A09F-CC4C92FC2FE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79" authorId="0" shapeId="0" xr:uid="{F2C3D60A-EE08-473D-8757-92F51BB2FA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79" authorId="0" shapeId="0" xr:uid="{0ACA5B57-689F-487D-89F4-913D0A4CCE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79" authorId="0" shapeId="0" xr:uid="{12E33E8C-D1A9-40D8-9495-A6B71EED83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79" authorId="0" shapeId="0" xr:uid="{4314211F-5214-40D7-8B4F-E41129E098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0" authorId="0" shapeId="0" xr:uid="{C7A46015-FFE4-46D4-96A5-ACC140D732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0" authorId="0" shapeId="0" xr:uid="{AA8200CD-1BF8-498D-A6A0-50E9E92D76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0" authorId="0" shapeId="0" xr:uid="{E6A5919B-02DA-4B52-96A4-8B22C9DAA9A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0" authorId="0" shapeId="0" xr:uid="{14D21745-B138-4BBF-80CA-CF543A950B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0" authorId="0" shapeId="0" xr:uid="{0AF6D420-FC6E-4814-9668-73A090374E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0" authorId="0" shapeId="0" xr:uid="{E375D41C-38C0-47E6-AB33-A0DDBD3F5A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1" authorId="0" shapeId="0" xr:uid="{29C84BFA-BA2C-4288-A894-81F43B288D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1" authorId="0" shapeId="0" xr:uid="{BF274647-7304-46C6-AEC1-3FCDB5EB427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1" authorId="0" shapeId="0" xr:uid="{CA0B8A87-E6A5-4BC1-9C9D-789A3C893C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1" authorId="0" shapeId="0" xr:uid="{0D312D4B-3528-45ED-AFCD-04882EBBED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1" authorId="0" shapeId="0" xr:uid="{F2A973B8-C474-4E7D-941A-A848D44FF8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1" authorId="0" shapeId="0" xr:uid="{E931641F-FCF6-4AE1-A0B8-8498370C7E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2" authorId="0" shapeId="0" xr:uid="{8DFFEAB2-A233-4845-BD3A-460570134E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2" authorId="0" shapeId="0" xr:uid="{47D05A6E-A449-4B49-AE61-86CAA4A8DC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2" authorId="0" shapeId="0" xr:uid="{90E24B9D-E5CB-4A3C-8312-C12FB3C781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2" authorId="0" shapeId="0" xr:uid="{4CD4B2FA-C88F-48CB-B3E9-F7C5F5DFAF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2" authorId="0" shapeId="0" xr:uid="{B23FE47C-5B66-46DE-9BD8-7DC70A2F77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2" authorId="0" shapeId="0" xr:uid="{4673E604-AE2A-4AFC-8539-382FEE2AFC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3" authorId="0" shapeId="0" xr:uid="{0013853A-2D5D-499F-B51B-33696840488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3" authorId="0" shapeId="0" xr:uid="{57BB38A8-C2A6-4CEB-B3FC-361CB6E432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3" authorId="0" shapeId="0" xr:uid="{C2EF754C-DB17-4504-B938-C6862A4CD1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3" authorId="0" shapeId="0" xr:uid="{9457AA0A-E590-41AA-BF4E-1EE4A38BDD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3" authorId="0" shapeId="0" xr:uid="{D88A1681-1180-4D2E-BF50-01954F617B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3" authorId="0" shapeId="0" xr:uid="{46DD11D1-741D-48B0-93CD-50E1EA836D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4" authorId="0" shapeId="0" xr:uid="{AAB7DDAF-38CC-458E-B6B2-6C5EBA6562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4" authorId="0" shapeId="0" xr:uid="{C73E9AB4-E911-4FEC-B891-7B5623B25D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4" authorId="0" shapeId="0" xr:uid="{2A80452D-79E9-4ACA-8542-38ADFAC6D4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4" authorId="0" shapeId="0" xr:uid="{074EAE6B-2F06-4712-B5DF-EB931B6A7FE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4" authorId="0" shapeId="0" xr:uid="{7C6998C6-7C62-4E19-A455-0996EF9186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4" authorId="0" shapeId="0" xr:uid="{289181A5-B7AE-419E-BA4B-DC6B561BEE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5" authorId="0" shapeId="0" xr:uid="{1F8A6EC5-0B3E-437A-9160-14F0BC1FD7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5" authorId="0" shapeId="0" xr:uid="{5F4E74F3-1222-496A-AC8D-1E914E67D8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5" authorId="0" shapeId="0" xr:uid="{8933E726-F2A2-4C23-9224-5BEF4AC60B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5" authorId="0" shapeId="0" xr:uid="{6FEFC9EA-7D2D-45E0-BD1F-328A3C9A61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5" authorId="0" shapeId="0" xr:uid="{4FD6FDFC-7907-49A5-8CC3-5737D8742B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5" authorId="0" shapeId="0" xr:uid="{A417CDA4-6CC4-4DA3-9110-B406C5BCAA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6" authorId="0" shapeId="0" xr:uid="{F2361279-6F44-4C09-8575-C18ED97998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6" authorId="0" shapeId="0" xr:uid="{C1B9AF84-3AD0-4C3C-8619-A44AA84C64B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6" authorId="0" shapeId="0" xr:uid="{9367FE7C-610E-4E81-AE47-7D383A00E0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6" authorId="0" shapeId="0" xr:uid="{657670C1-8FEE-4749-A013-9E6254E7AF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6" authorId="0" shapeId="0" xr:uid="{8AB95521-F4AD-4F8C-A6BD-956B505D54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6" authorId="0" shapeId="0" xr:uid="{D3DE68CC-FB17-4DF4-A7B2-C65033154F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7" authorId="0" shapeId="0" xr:uid="{D257C3D9-D362-494F-9F0B-AEC861FC40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7" authorId="0" shapeId="0" xr:uid="{B0C18287-7E3A-4142-A240-AD52C9E560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7" authorId="0" shapeId="0" xr:uid="{B53B5ACB-A432-4905-B16C-C8DE5B0A28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7" authorId="0" shapeId="0" xr:uid="{F226BF69-6146-4859-85BC-5FFFED1E18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7" authorId="0" shapeId="0" xr:uid="{849B0CFE-DFC7-4418-AD11-C7127E0E23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7" authorId="0" shapeId="0" xr:uid="{C0DF44BF-84EF-41FC-8A3F-EC58C38921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8" authorId="0" shapeId="0" xr:uid="{8EE7E4EA-53D0-4CBE-A5A3-99F74A5C672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8" authorId="0" shapeId="0" xr:uid="{D98D0183-B6B3-472A-9A37-FF0B73BC2B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8" authorId="0" shapeId="0" xr:uid="{08BD88D3-0706-4DCD-A034-106B4EC9069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8" authorId="0" shapeId="0" xr:uid="{38157F00-A48C-4C06-A47D-D80D916A8F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8" authorId="0" shapeId="0" xr:uid="{A86291C5-BE1A-40D5-9CB8-9CB68CB713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8" authorId="0" shapeId="0" xr:uid="{C8183597-B5B0-43BB-86CC-DDF7C80D71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89" authorId="0" shapeId="0" xr:uid="{51945576-46B9-4AC0-9B01-6E0F8E478A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89" authorId="0" shapeId="0" xr:uid="{2339E49D-2CF6-46BC-AED7-E6719BB2DB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89" authorId="0" shapeId="0" xr:uid="{29984E83-DEB6-46E4-AFF8-5955A54CC20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89" authorId="0" shapeId="0" xr:uid="{E4895D8D-357E-4736-AADB-8F7EA62E79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89" authorId="0" shapeId="0" xr:uid="{7B48295B-A425-41CB-ACE1-8C617171ED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89" authorId="0" shapeId="0" xr:uid="{747DFA54-E735-4BCD-94AD-8362B3E0B1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90" authorId="0" shapeId="0" xr:uid="{51E5F6F0-CB4C-44F8-B7B3-1105AB13F5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0" authorId="0" shapeId="0" xr:uid="{5E1BB5B6-6964-4603-B5A7-41B259EF7A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0" authorId="0" shapeId="0" xr:uid="{D7C34835-20BF-4979-A6E6-813DFE2A84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0" authorId="0" shapeId="0" xr:uid="{6D5C5D99-2123-450E-B676-E5DE949CC7A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90" authorId="0" shapeId="0" xr:uid="{8F5112E0-828F-4512-87D1-836A0EB824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90" authorId="0" shapeId="0" xr:uid="{1882A986-B6CC-4E64-808C-69123D6552C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91" authorId="0" shapeId="0" xr:uid="{AED12FF3-DF18-4AE6-9AF0-4DD9F2988D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1" authorId="0" shapeId="0" xr:uid="{A81E1FAF-60C2-4545-AAFD-774AC4EC9B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1" authorId="0" shapeId="0" xr:uid="{0511353F-BF1C-45FA-9B67-73953BF936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1" authorId="0" shapeId="0" xr:uid="{25305DAA-47B2-4F5E-ADCD-429142A09C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91" authorId="0" shapeId="0" xr:uid="{005A15AA-CC9A-4688-B311-47763D355A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91" authorId="0" shapeId="0" xr:uid="{A2BD413E-0F4C-4FA8-8619-8EB6B0B37B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92" authorId="0" shapeId="0" xr:uid="{9D63910F-67E0-4752-89DF-331321BECBB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2" authorId="0" shapeId="0" xr:uid="{B32F0C12-3822-4744-A76C-70B55DB27C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2" authorId="0" shapeId="0" xr:uid="{40A4C9FA-8224-49E6-97E3-9E889D6F10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2" authorId="0" shapeId="0" xr:uid="{247AF910-EA5C-4591-8726-165E601475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92" authorId="0" shapeId="0" xr:uid="{D8BB50AB-C1E7-4648-B8C7-ABC8C09CE3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92" authorId="0" shapeId="0" xr:uid="{F9A14FB0-BADF-49B6-B5DA-E51149C36B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93" authorId="0" shapeId="0" xr:uid="{05547493-27B3-4EE6-88E5-9BBE96E4E7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3" authorId="0" shapeId="0" xr:uid="{E1E0A3CF-5A7E-4DF6-9CE9-7C1009E255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3" authorId="0" shapeId="0" xr:uid="{6397BE09-E7C8-444B-A084-C51C1D83F9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3" authorId="0" shapeId="0" xr:uid="{74C2BCEB-D252-44E4-95DD-90A0C1947D0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93" authorId="0" shapeId="0" xr:uid="{2B731042-77F1-4394-959E-775E9863BA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93" authorId="0" shapeId="0" xr:uid="{617A7CE5-CA6B-4AF3-B61C-313CBFD353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396" authorId="0" shapeId="0" xr:uid="{F43D7200-F7B7-456F-9293-FF4FF0501F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6" authorId="0" shapeId="0" xr:uid="{C7E479D2-DA94-48CC-A7E8-D0710F8B56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6" authorId="0" shapeId="0" xr:uid="{6B867D81-206D-4123-9C58-DEDD0471B6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96" authorId="0" shapeId="0" xr:uid="{3DE55835-A9BE-49EE-8FEB-30C5FC2B40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96" authorId="0" shapeId="0" xr:uid="{12203B80-506D-4ECE-9F4B-1422CE6E2D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96" authorId="0" shapeId="0" xr:uid="{1B704125-56F7-44ED-8189-59920AFED9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97" authorId="0" shapeId="0" xr:uid="{A4C57D7E-06E5-4DC0-9BC4-F5CEF82549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7" authorId="0" shapeId="0" xr:uid="{21B7BE60-F7A6-47C2-A7E7-C88360EA80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7" authorId="0" shapeId="0" xr:uid="{8FFDBDA6-87AE-4E66-B998-1280527F1E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97" authorId="0" shapeId="0" xr:uid="{60374267-6C7F-415F-A612-FEC1476B08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97" authorId="0" shapeId="0" xr:uid="{6EC431B1-898B-43E9-9F22-0126166AF8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97" authorId="0" shapeId="0" xr:uid="{222A8E32-F891-44D4-AC99-FAA177D177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98" authorId="0" shapeId="0" xr:uid="{EAD8F7C5-FDC8-4703-AB52-8D3B83C2CF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8" authorId="0" shapeId="0" xr:uid="{B52EFF42-F3E4-4469-9508-DB97FB7017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8" authorId="0" shapeId="0" xr:uid="{6D3D688E-0537-4697-9922-F871AFADCF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8" authorId="0" shapeId="0" xr:uid="{DCFC5E5F-275C-4E3D-BC9C-9F7AD8ECD8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98" authorId="0" shapeId="0" xr:uid="{5142BBB1-27D4-4239-8F91-D150915F09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98" authorId="0" shapeId="0" xr:uid="{F3435908-5CE2-45D8-817C-C7404959E1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99" authorId="0" shapeId="0" xr:uid="{E06FE4FD-4550-4842-A7D9-0B3842FFB3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399" authorId="0" shapeId="0" xr:uid="{2EA96F0D-3396-4E88-AA35-ED42A70D41F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399" authorId="0" shapeId="0" xr:uid="{63378253-F221-476B-8BDE-9BBDF012DB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399" authorId="0" shapeId="0" xr:uid="{32EFDB12-287A-4F67-9C49-981DF6E5A3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399" authorId="0" shapeId="0" xr:uid="{0E43E32D-9D35-4561-AADB-AC89D53BF9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399" authorId="0" shapeId="0" xr:uid="{BE0D1DD6-A5D3-4F79-9344-AD0693F4D7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0" authorId="0" shapeId="0" xr:uid="{60F20D01-81A6-4EF5-B54B-288F7240BB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0" authorId="0" shapeId="0" xr:uid="{362102EB-2106-4305-9B3C-E5D4E5DA87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0" authorId="0" shapeId="0" xr:uid="{57F1D33A-A679-44F7-99F5-2AE1F6E99CF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0" authorId="0" shapeId="0" xr:uid="{3C13E11A-EE27-4844-8298-91C8CF62AE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0" authorId="0" shapeId="0" xr:uid="{DC664076-77BB-45EC-A626-9A2E68BA0C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0" authorId="0" shapeId="0" xr:uid="{35E36560-7BA1-4652-8013-FB408BAEA5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1" authorId="0" shapeId="0" xr:uid="{1464C6EF-4D8F-4409-A7E5-6D3D9EF679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1" authorId="0" shapeId="0" xr:uid="{EEBAFD72-679E-46B2-9BC0-122E8AE6A16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1" authorId="0" shapeId="0" xr:uid="{B18DA375-C46E-4C41-8462-9B21F38246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1" authorId="0" shapeId="0" xr:uid="{BC12BE60-8A2E-484A-A728-77A50E3332D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1" authorId="0" shapeId="0" xr:uid="{4D1967CD-9376-4C64-A5BB-046DC0F4CC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1" authorId="0" shapeId="0" xr:uid="{99C1FCE6-D1B8-42A6-BCD8-6E84FE0CFA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2" authorId="0" shapeId="0" xr:uid="{7359CCC8-F64F-46DA-8FAB-B1A35C5C77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2" authorId="0" shapeId="0" xr:uid="{95EE93C0-A16F-4F57-9D13-D01D9B5EF8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2" authorId="0" shapeId="0" xr:uid="{A81CEE31-2B03-4BB0-BE4B-49B4B26C09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2" authorId="0" shapeId="0" xr:uid="{B8F2BFF2-BBE6-490F-89A5-26749AF01B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2" authorId="0" shapeId="0" xr:uid="{DC9CEDD3-731C-460B-8EF9-0FDAF40D38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2" authorId="0" shapeId="0" xr:uid="{A3068043-61C8-433F-827E-F99D8A5841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3" authorId="0" shapeId="0" xr:uid="{CB2E81D0-0D79-499F-841A-494C55626F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3" authorId="0" shapeId="0" xr:uid="{E3BDBF04-BC8B-4394-8B6C-F936F195ED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3" authorId="0" shapeId="0" xr:uid="{A743EC69-7467-4748-A8F3-3A945B9D15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3" authorId="0" shapeId="0" xr:uid="{A5377C1E-58CC-4027-9394-93C1F3B661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3" authorId="0" shapeId="0" xr:uid="{972359C1-B6AA-47B7-BA1F-13D4A95946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3" authorId="0" shapeId="0" xr:uid="{D05C0431-8B08-4AE3-91FA-AAE28D4283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4" authorId="0" shapeId="0" xr:uid="{567D19DE-2D49-4C22-89C1-F63B9FED4E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4" authorId="0" shapeId="0" xr:uid="{6ACDE413-298C-4486-86C7-6F04609AA1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4" authorId="0" shapeId="0" xr:uid="{87B9BFE2-B9D3-4D39-A6CA-739DB5666F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4" authorId="0" shapeId="0" xr:uid="{735585DD-9768-477D-AA82-E10A09BF88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4" authorId="0" shapeId="0" xr:uid="{D6ED574B-C15E-4F18-A772-D07FA5953D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4" authorId="0" shapeId="0" xr:uid="{40A9E2B1-1628-46C9-A27F-5B463E676B0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5" authorId="0" shapeId="0" xr:uid="{DAC4CFC1-E522-4024-9C9D-0CF6D158AF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5" authorId="0" shapeId="0" xr:uid="{02605527-DB31-405B-8B31-96DA92BAF7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5" authorId="0" shapeId="0" xr:uid="{DF794007-EF6D-4B98-807E-3551357BB8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5" authorId="0" shapeId="0" xr:uid="{98578847-6DF0-4800-A499-C3CBF33757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5" authorId="0" shapeId="0" xr:uid="{ACDC6AF1-11A5-430C-8449-048E32FCA3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5" authorId="0" shapeId="0" xr:uid="{41D70126-F51D-4858-AF4C-061CC9A691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6" authorId="0" shapeId="0" xr:uid="{4439B2E7-8C65-4710-8FC2-97EDCA5983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6" authorId="0" shapeId="0" xr:uid="{51ED0636-2E04-48EA-94DC-CA9902B15D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6" authorId="0" shapeId="0" xr:uid="{2991AA99-7B31-479B-B034-07189E7955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6" authorId="0" shapeId="0" xr:uid="{BAEECAB3-B16A-493F-BE6A-358909711A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6" authorId="0" shapeId="0" xr:uid="{CB8C7DF5-8220-4D08-9257-A52D83946B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6" authorId="0" shapeId="0" xr:uid="{04EC3630-2E08-488A-8C86-99EC69EA66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7" authorId="0" shapeId="0" xr:uid="{BFBA7A40-6F4F-4A0E-ADD4-B9B041FEC46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7" authorId="0" shapeId="0" xr:uid="{3E98F88F-17D3-45B7-8ECB-DB57AD0BC0D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7" authorId="0" shapeId="0" xr:uid="{11A18830-47AD-4D8B-ACD5-EE77ED591C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7" authorId="0" shapeId="0" xr:uid="{A9D7205E-18F3-44A1-9BED-76A1DC3303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7" authorId="0" shapeId="0" xr:uid="{EC6E95CD-86A8-4741-ABD1-563F2333D4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7" authorId="0" shapeId="0" xr:uid="{105E09CF-3C88-41DA-AB65-F42B044825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8" authorId="0" shapeId="0" xr:uid="{E82792DD-9B7A-4B53-8DFC-DD1064847F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8" authorId="0" shapeId="0" xr:uid="{0C18F00B-1098-42B2-893A-482161816C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8" authorId="0" shapeId="0" xr:uid="{26E799C8-DCD1-4014-8DDB-555D4839B1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8" authorId="0" shapeId="0" xr:uid="{62A14AF6-F934-4ED6-861A-A9E3F0A5D9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8" authorId="0" shapeId="0" xr:uid="{B751D02C-F6EC-47C6-AD05-41792A7A2F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8" authorId="0" shapeId="0" xr:uid="{42197B2A-CB3C-4B9A-816F-E283F2A7687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09" authorId="0" shapeId="0" xr:uid="{FC1920B7-D1EA-4603-8A6B-CD8E2A991B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09" authorId="0" shapeId="0" xr:uid="{7C847C0D-0C01-4E88-A8DE-C04A143652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09" authorId="0" shapeId="0" xr:uid="{F5344632-CD35-433B-9DF5-4C56A9D3F3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09" authorId="0" shapeId="0" xr:uid="{DE2AEC52-81A8-481B-A49F-7FDD1C3CB4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09" authorId="0" shapeId="0" xr:uid="{B7E7F2F4-E75E-4211-89D9-DB4422EEFB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09" authorId="0" shapeId="0" xr:uid="{8A6A26B9-D558-40F2-BF7E-1B75715406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0" authorId="0" shapeId="0" xr:uid="{492ED718-BB37-4D71-A3A3-C0987EC09C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0" authorId="0" shapeId="0" xr:uid="{8EE12E96-65D3-41AC-BB81-FCA98DDAC0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0" authorId="0" shapeId="0" xr:uid="{939281EB-F3C8-4D0C-9D9E-474A7A5876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0" authorId="0" shapeId="0" xr:uid="{28674EEE-E2E3-4203-9F01-D4D3DE48C5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0" authorId="0" shapeId="0" xr:uid="{BAD8174B-53AF-4431-AE35-DE889BE695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0" authorId="0" shapeId="0" xr:uid="{1A22292E-1595-46DA-8317-975A95BDEE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1" authorId="0" shapeId="0" xr:uid="{4AD0BE89-D741-4121-8A49-A10EC09FDE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1" authorId="0" shapeId="0" xr:uid="{0F04C58D-BA79-457D-9ED6-C7A2CA4EE9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1" authorId="0" shapeId="0" xr:uid="{3C81861F-70FB-4B9C-86FB-4B39D12D8D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1" authorId="0" shapeId="0" xr:uid="{0FE43D1A-951C-4077-ACF3-60FFA69558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1" authorId="0" shapeId="0" xr:uid="{7DC367B0-A95D-4D68-8310-50ED5336FE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1" authorId="0" shapeId="0" xr:uid="{99E7F077-F7EC-4644-8B59-B1514F910C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2" authorId="0" shapeId="0" xr:uid="{7CB8D62C-840B-4170-95BC-7D935458AB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2" authorId="0" shapeId="0" xr:uid="{E2EC09B7-DF54-4788-A3FA-D368BC8E73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2" authorId="0" shapeId="0" xr:uid="{BB6ADDF6-B129-4AAC-B16A-2F2A2FBA33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2" authorId="0" shapeId="0" xr:uid="{9FF5F40D-7F18-40B6-AC70-233699613B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2" authorId="0" shapeId="0" xr:uid="{9A08FF75-D877-498A-AA17-012197D8C9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2" authorId="0" shapeId="0" xr:uid="{FDE9C3BF-D6E3-4CB1-A237-B5BA12B3EC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3" authorId="0" shapeId="0" xr:uid="{9A03EF66-AE08-41D9-A67A-5F3762BCB9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3" authorId="0" shapeId="0" xr:uid="{57C51628-9C10-4D11-A528-6D35E7B83B1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3" authorId="0" shapeId="0" xr:uid="{189ED6F2-0A4E-4EA3-A6E7-C45B371998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3" authorId="0" shapeId="0" xr:uid="{8B4E3833-F000-40F2-A8AA-524B9CB2BE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3" authorId="0" shapeId="0" xr:uid="{79742F65-C2CB-41FC-B248-D81B1031C7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3" authorId="0" shapeId="0" xr:uid="{29360486-9827-4332-B80D-F227848DB1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4" authorId="0" shapeId="0" xr:uid="{14F91118-AD35-46D8-A497-54F6411B9F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4" authorId="0" shapeId="0" xr:uid="{FACE1B2B-F521-4DBC-B47A-474283A144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4" authorId="0" shapeId="0" xr:uid="{61F891F2-BE9B-4A21-906D-3151FF95BBF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4" authorId="0" shapeId="0" xr:uid="{0672DA5A-FD5E-4DFC-A92C-14E686BA554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4" authorId="0" shapeId="0" xr:uid="{AC2DEF4C-8B31-4B48-B8DC-200ABBC16E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4" authorId="0" shapeId="0" xr:uid="{BA9C478B-CA3D-479C-B102-32E803E020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5" authorId="0" shapeId="0" xr:uid="{FE670F12-F14E-4180-95E0-4A871CEA49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5" authorId="0" shapeId="0" xr:uid="{25EF679D-0AFD-4719-9287-F45D334D90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5" authorId="0" shapeId="0" xr:uid="{17004D17-74AB-4BA5-8BF7-A11461E618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5" authorId="0" shapeId="0" xr:uid="{01275468-CBBF-4E70-8E72-235D8B26CE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5" authorId="0" shapeId="0" xr:uid="{1AC3C632-EEAC-4B11-BB96-0058FC80C6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5" authorId="0" shapeId="0" xr:uid="{04E7F123-F4AD-4BBA-8183-781AAD8049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6" authorId="0" shapeId="0" xr:uid="{5FA4E165-D178-4263-8267-A377E0CF62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6" authorId="0" shapeId="0" xr:uid="{B325CA1E-C36F-47BB-BCF0-6C3526D130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6" authorId="0" shapeId="0" xr:uid="{D0C26724-C044-4972-895C-21EFA0D14F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16" authorId="0" shapeId="0" xr:uid="{9E2EFFD5-C0F7-4CD3-AC76-BB308CDA5D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16" authorId="0" shapeId="0" xr:uid="{3F277ACF-6695-4092-BF50-5CE556811F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16" authorId="0" shapeId="0" xr:uid="{4D4E2FEC-22A6-4606-B5ED-8FCE23C222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19" authorId="0" shapeId="0" xr:uid="{07109A49-4B93-4F9A-B676-EC409403CB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19" authorId="0" shapeId="0" xr:uid="{E6C4D61F-EB66-429A-A9BD-B9A5F0A290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19" authorId="0" shapeId="0" xr:uid="{5EC70D6B-3741-4046-A430-A66A2E98BF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19" authorId="0" shapeId="0" xr:uid="{29670E9B-F989-42A4-8DC9-BC5E2BB151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19" authorId="0" shapeId="0" xr:uid="{BF055B15-E264-4062-B86C-DBCCD3CE4E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19" authorId="0" shapeId="0" xr:uid="{DD70004C-CEA3-4A89-B65D-60FBA9FC6F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20" authorId="0" shapeId="0" xr:uid="{67210F40-8727-4B16-B7EC-94664F2A89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0" authorId="0" shapeId="0" xr:uid="{CBB24A2E-A92F-4F86-B6E9-C59B39E2B2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0" authorId="0" shapeId="0" xr:uid="{82EBA1D2-797C-4ECB-A1D8-61E38F0A26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20" authorId="0" shapeId="0" xr:uid="{89ECC7CA-F7F8-40C9-9194-1C862CF02D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20" authorId="0" shapeId="0" xr:uid="{8E252840-6462-4900-B9D1-F67F11E720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20" authorId="0" shapeId="0" xr:uid="{CF63B517-B594-40ED-8598-08AF536FC0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21" authorId="0" shapeId="0" xr:uid="{C08C46C2-6E32-4356-BED0-B7C8D24C90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1" authorId="0" shapeId="0" xr:uid="{39D6A3C6-CD23-409B-BF3F-BC27203927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1" authorId="0" shapeId="0" xr:uid="{D1CCF80C-F1B1-44B0-8DC1-71FA631853F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1" authorId="0" shapeId="0" xr:uid="{BE0264C1-17B4-45C9-B2F9-DF70CCDC8A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21" authorId="0" shapeId="0" xr:uid="{4FB371B5-BBFE-4CCB-B491-F193975DD0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21" authorId="0" shapeId="0" xr:uid="{6C39EE9C-402D-4DDD-B8E7-69C9EFA480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22" authorId="0" shapeId="0" xr:uid="{9FDE70C5-625C-4143-9AD4-4CCD95B990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2" authorId="0" shapeId="0" xr:uid="{C44AA204-FF22-411E-8405-ABE041ECB5B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2" authorId="0" shapeId="0" xr:uid="{F92D94B8-8D33-40EA-B5FB-9D41621056A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2" authorId="0" shapeId="0" xr:uid="{FBE9B0C0-0D83-42EC-A5D0-DD0CD3A3BF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2" authorId="0" shapeId="0" xr:uid="{3E5BE7EA-C495-4086-97C5-2FDAF58E85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2" authorId="0" shapeId="0" xr:uid="{4F2A7545-41A3-43E0-B6D6-F5920E1F47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3" authorId="0" shapeId="0" xr:uid="{6CB56111-5B98-46EE-AA96-DA47119D48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3" authorId="0" shapeId="0" xr:uid="{ACD440CE-FB3E-43DC-8D3C-9825225432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3" authorId="0" shapeId="0" xr:uid="{9E65FEDE-9E47-4508-BBA7-A3BCF5BBE4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3" authorId="0" shapeId="0" xr:uid="{AE23F467-BFA5-4B26-8D26-A658891E7C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3" authorId="0" shapeId="0" xr:uid="{FBEACB9E-E52F-4754-A82E-5E88A07A32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3" authorId="0" shapeId="0" xr:uid="{7807FCDE-BE76-4302-A18C-03549C8D0D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4" authorId="0" shapeId="0" xr:uid="{702DDF95-5DAD-41D5-837B-F1BCFB69386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4" authorId="0" shapeId="0" xr:uid="{6378C0EB-9216-4385-BE18-03C5503E9E7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4" authorId="0" shapeId="0" xr:uid="{7B24E052-A86C-47EF-A25C-B554F9B566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4" authorId="0" shapeId="0" xr:uid="{4CCA7BCE-6272-4D94-A4BF-08458B00F5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4" authorId="0" shapeId="0" xr:uid="{4A382491-9ABC-4A50-A21A-38A8666BE4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4" authorId="0" shapeId="0" xr:uid="{EF99E881-0B60-464D-8C3D-2FB57D2374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5" authorId="0" shapeId="0" xr:uid="{AC02B3BD-8CB0-49EA-84B3-1E3D0FB1F91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5" authorId="0" shapeId="0" xr:uid="{3982FB31-4DE2-46A9-87BD-1D9E43B30F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5" authorId="0" shapeId="0" xr:uid="{6810F3D9-F926-45A5-9517-2397F94DEE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5" authorId="0" shapeId="0" xr:uid="{DA3656B6-BF1E-4013-989C-9D391EA071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5" authorId="0" shapeId="0" xr:uid="{EA79CC71-B871-4C5B-BC60-3DF42FCE64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5" authorId="0" shapeId="0" xr:uid="{B3BE27BC-ADAF-4A21-A7A0-DAE756E182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6" authorId="0" shapeId="0" xr:uid="{B9DC3D2F-8F1E-46D1-B005-073B708B28C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6" authorId="0" shapeId="0" xr:uid="{6753C28A-D81A-49DF-8D47-C60FDC9F01D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6" authorId="0" shapeId="0" xr:uid="{50EF4267-4A35-48B2-B9EB-0F2ACA639D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6" authorId="0" shapeId="0" xr:uid="{F4EE2CAB-A02B-4C9B-B34C-68EE58F76C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6" authorId="0" shapeId="0" xr:uid="{AA6D0601-E326-4D5A-805B-FA47B96953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6" authorId="0" shapeId="0" xr:uid="{031CF162-24B0-4BFD-92C1-CD103DA9A93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7" authorId="0" shapeId="0" xr:uid="{E47D3DA2-2C7C-4E69-88FF-41B48C98964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7" authorId="0" shapeId="0" xr:uid="{65F71623-DDBC-4089-983A-7CBFF80A47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7" authorId="0" shapeId="0" xr:uid="{40A4CD84-1D7A-4C6A-813B-87EAD3DCFD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7" authorId="0" shapeId="0" xr:uid="{1B7F4E9B-7CEC-46F3-80CB-E135F208D2F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7" authorId="0" shapeId="0" xr:uid="{0796755D-F6F7-4EFE-857C-AF832924F4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7" authorId="0" shapeId="0" xr:uid="{884EC598-8DC2-4ADC-91A5-718BC0AD3F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8" authorId="0" shapeId="0" xr:uid="{8D63BE54-370C-47B6-A79F-406FDD0A10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8" authorId="0" shapeId="0" xr:uid="{F876B6F1-4655-45EC-A57C-FB93C6E0FF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8" authorId="0" shapeId="0" xr:uid="{14902415-7270-41AF-B3FE-D6488C372B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8" authorId="0" shapeId="0" xr:uid="{437341DD-41F6-454A-A1B1-3EA79D4AF9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8" authorId="0" shapeId="0" xr:uid="{2D4F1589-5407-4852-BEB5-78B61BCDEF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8" authorId="0" shapeId="0" xr:uid="{5808D6B6-B012-4069-9744-958308DA1C7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29" authorId="0" shapeId="0" xr:uid="{7AD37A1D-0AFB-4A59-A385-EA56ABE9DD3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29" authorId="0" shapeId="0" xr:uid="{1E4C7132-440D-48F0-8160-C26D642E04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29" authorId="0" shapeId="0" xr:uid="{0A3E5AED-12CB-4AD9-834A-F5CB58B835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29" authorId="0" shapeId="0" xr:uid="{9CCA240F-F38D-446D-9E28-8DB15D9FCE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29" authorId="0" shapeId="0" xr:uid="{76733245-C2DF-487A-B10F-3BDFAFCB1E1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29" authorId="0" shapeId="0" xr:uid="{BED0142B-7F30-4290-AC11-5D986B27A51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0" authorId="0" shapeId="0" xr:uid="{71778901-21AB-403A-BE81-D2B6402DD9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0" authorId="0" shapeId="0" xr:uid="{86920B20-4C13-48EE-9BBC-219B65F5AF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0" authorId="0" shapeId="0" xr:uid="{A753F9A1-5428-4769-BA70-E9D86F2A67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0" authorId="0" shapeId="0" xr:uid="{43726159-FD41-4B57-B6CB-30A9DCB8416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0" authorId="0" shapeId="0" xr:uid="{6FB7ACF9-20FD-43AE-A190-E26E2025A0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0" authorId="0" shapeId="0" xr:uid="{8D97DD74-A730-404F-BB8D-89E48ED603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1" authorId="0" shapeId="0" xr:uid="{89DFDBFC-EC2C-465D-B8CA-4D74A73B51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1" authorId="0" shapeId="0" xr:uid="{617CAAB1-322E-47BE-8333-139216925F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1" authorId="0" shapeId="0" xr:uid="{0B3C088E-F2B4-4EFD-8C45-61A7298747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1" authorId="0" shapeId="0" xr:uid="{9FDFD632-2A3A-4DC1-B5F6-9B463E990C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1" authorId="0" shapeId="0" xr:uid="{E5B554B6-0F46-48E8-8401-5A963EED9C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1" authorId="0" shapeId="0" xr:uid="{9AF04ECA-3237-4442-9292-0322DE8293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2" authorId="0" shapeId="0" xr:uid="{8810BB09-EFBA-4987-956E-1440F502D7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2" authorId="0" shapeId="0" xr:uid="{807331DB-36D4-4342-AC64-EED4D341BCD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2" authorId="0" shapeId="0" xr:uid="{2026F172-5F16-4C46-BD60-A0635507B5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2" authorId="0" shapeId="0" xr:uid="{9B4328C1-B3B8-4FEE-899A-57E5938DC7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2" authorId="0" shapeId="0" xr:uid="{91CD30CB-4D19-4E67-8400-CDFF32F362A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2" authorId="0" shapeId="0" xr:uid="{35E13F70-1B59-4E93-B23C-DE67177DDC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3" authorId="0" shapeId="0" xr:uid="{6EA0FEFB-2234-46F8-9B4B-1377FDFE6D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3" authorId="0" shapeId="0" xr:uid="{7930D489-AE9E-4DF7-8EBB-9704520268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3" authorId="0" shapeId="0" xr:uid="{7528A547-489F-447C-A2D6-898730482E7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3" authorId="0" shapeId="0" xr:uid="{F12C62FC-AE19-4872-9E0A-20F24300CB1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3" authorId="0" shapeId="0" xr:uid="{92D6DFC1-F7F4-4A07-A83E-252BB1C34D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3" authorId="0" shapeId="0" xr:uid="{F44A5A3B-8068-41A1-9093-6BD9C9C17E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4" authorId="0" shapeId="0" xr:uid="{A3E910C6-2237-4CA9-BDD8-4F92BDCA7F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4" authorId="0" shapeId="0" xr:uid="{BB830ADE-1AC6-4F7B-B556-3A3ED22BBF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4" authorId="0" shapeId="0" xr:uid="{CDD5CD3B-FC4B-4E7C-AE8B-52617CFB69D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4" authorId="0" shapeId="0" xr:uid="{6D59EBD8-6A3B-416D-BA2E-B6581294F71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4" authorId="0" shapeId="0" xr:uid="{4F577C05-B91B-42B7-9047-540655DB9D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4" authorId="0" shapeId="0" xr:uid="{448A4EE1-E9B1-449F-963B-D128A51B77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5" authorId="0" shapeId="0" xr:uid="{1C5CAB35-CC30-420E-B4EB-5D589CF245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5" authorId="0" shapeId="0" xr:uid="{F860C3DB-03A6-4A3D-9327-17317917E7D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5" authorId="0" shapeId="0" xr:uid="{C240D5B6-330A-4753-9D51-A54211BD91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5" authorId="0" shapeId="0" xr:uid="{1E45A617-B29D-4520-BE9A-1641C6642D7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5" authorId="0" shapeId="0" xr:uid="{9E066BB7-4CD9-4A21-8FC9-CE9B313BDA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5" authorId="0" shapeId="0" xr:uid="{A2602DD6-031B-4752-A63E-7E46EEC7C7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6" authorId="0" shapeId="0" xr:uid="{08BB1C2B-7002-492C-B070-6B7B6205C7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6" authorId="0" shapeId="0" xr:uid="{67EBF7A6-4C75-47FC-9E5A-B687A427510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6" authorId="0" shapeId="0" xr:uid="{5178F903-197F-4C8C-9F1D-F1B93B595A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6" authorId="0" shapeId="0" xr:uid="{5933F161-A196-4317-803B-E170BFAFB6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6" authorId="0" shapeId="0" xr:uid="{BDF0B91E-D98C-4482-BD16-B2345DA32C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6" authorId="0" shapeId="0" xr:uid="{1EF7F9E6-BB57-4F68-B32C-07CEBDE656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7" authorId="0" shapeId="0" xr:uid="{A56AF369-8D7A-4636-BE36-BB974D5BA1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7" authorId="0" shapeId="0" xr:uid="{900EAF19-D3AE-42E8-A5AE-407956543C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7" authorId="0" shapeId="0" xr:uid="{32EFE796-5AB5-4080-A951-D2DF25C517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7" authorId="0" shapeId="0" xr:uid="{E71F35F6-A1A4-464C-9B86-BF74C9F3F9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7" authorId="0" shapeId="0" xr:uid="{499351ED-89E3-4B6F-99FA-4DB5384FFE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7" authorId="0" shapeId="0" xr:uid="{F74A719E-8423-494D-BCAD-54EF1C4F68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8" authorId="0" shapeId="0" xr:uid="{05847468-34A9-478F-A9EA-8C7EF1358B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8" authorId="0" shapeId="0" xr:uid="{A5AED763-7647-4AB0-A151-4E12D6AAA7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8" authorId="0" shapeId="0" xr:uid="{9C1B1F90-06D9-4366-8453-07F071DFDA1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8" authorId="0" shapeId="0" xr:uid="{D0F9E430-25E3-416B-B5F3-9C91ACD99D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8" authorId="0" shapeId="0" xr:uid="{F82562AC-6DDF-4EEB-81BC-3C57EF1A75A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8" authorId="0" shapeId="0" xr:uid="{A8871AF0-8359-407B-9B3E-6044D0217E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39" authorId="0" shapeId="0" xr:uid="{98555300-CF2D-46E9-9411-94D78A4264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39" authorId="0" shapeId="0" xr:uid="{7A57C62E-B3F0-4E73-8867-D57CBA7D69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39" authorId="0" shapeId="0" xr:uid="{C586163B-9659-4FB6-8252-B2FDCD4BE0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39" authorId="0" shapeId="0" xr:uid="{7EAA85E8-4919-476A-B84D-24030E63E5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39" authorId="0" shapeId="0" xr:uid="{991A0318-4AA4-4405-B279-C013534D47C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39" authorId="0" shapeId="0" xr:uid="{C9CE87D4-D7FA-4D93-B0A6-B2D5DDCB64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42" authorId="0" shapeId="0" xr:uid="{5F67771F-1D87-49C7-A148-BBBEA8D29B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2" authorId="0" shapeId="0" xr:uid="{D3763AAA-4E42-442E-9B8A-665B4733EF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2" authorId="0" shapeId="0" xr:uid="{82B25DF3-358B-464D-84CC-277160A947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42" authorId="0" shapeId="0" xr:uid="{7D1AB3C0-88E1-41F3-BE86-01C5DFE949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42" authorId="0" shapeId="0" xr:uid="{32E49137-2461-419F-92B8-98326218CC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42" authorId="0" shapeId="0" xr:uid="{C8281790-BA93-453A-9F0C-61A3AF169F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43" authorId="0" shapeId="0" xr:uid="{665EDF2D-0ED9-4977-B998-B6DA113DFA8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3" authorId="0" shapeId="0" xr:uid="{A49BA4FC-74F4-4EDE-9562-61F49789FB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3" authorId="0" shapeId="0" xr:uid="{B2E056FF-BF37-4755-A736-3F5223452E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43" authorId="0" shapeId="0" xr:uid="{80E1A442-4A91-4510-B425-A794FE1AEB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43" authorId="0" shapeId="0" xr:uid="{BAA499AF-DEA6-4B0F-8EFB-F8A71F848B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43" authorId="0" shapeId="0" xr:uid="{FFDB4DF2-9F53-4036-B646-6FF727240B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44" authorId="0" shapeId="0" xr:uid="{7A63872B-A1DA-4578-8B86-388CDD0A75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4" authorId="0" shapeId="0" xr:uid="{FCD355D7-8E7E-4801-A966-7A11AC595C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4" authorId="0" shapeId="0" xr:uid="{D45AE7CD-2D6E-45C5-83CB-3821BDCB4E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4" authorId="0" shapeId="0" xr:uid="{3C2309CC-7EE9-45DC-8A10-79CA4A7971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44" authorId="0" shapeId="0" xr:uid="{24FF9E07-16E4-4DF3-BEB4-BCBFD13D82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44" authorId="0" shapeId="0" xr:uid="{3F4778EA-CAE1-4226-8148-D4E40D652B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45" authorId="0" shapeId="0" xr:uid="{9AC132A0-791F-4453-803C-AC85627EAE7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5" authorId="0" shapeId="0" xr:uid="{FA00FE05-70DD-4C08-8B1A-2F6C258FDBD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5" authorId="0" shapeId="0" xr:uid="{5E14AB24-E421-4197-85C1-9A93A86ED3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5" authorId="0" shapeId="0" xr:uid="{5ABE7B95-EC1E-4328-AE13-506B824A55C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5" authorId="0" shapeId="0" xr:uid="{337CBDA8-6AFF-4915-AF89-DC099F0EAE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5" authorId="0" shapeId="0" xr:uid="{08DEFB3D-0A9E-45A0-BC08-32DF69213B9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46" authorId="0" shapeId="0" xr:uid="{CA5F0AE7-7AAE-4854-94A9-CE0F71BBFE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6" authorId="0" shapeId="0" xr:uid="{7A6CB424-C18D-4384-8CD3-0EDE4F93DE4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6" authorId="0" shapeId="0" xr:uid="{292FB2B2-2F7D-4E96-8AE4-B3EF594792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6" authorId="0" shapeId="0" xr:uid="{043046A5-7960-4F4E-AA87-9B45533701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6" authorId="0" shapeId="0" xr:uid="{6ACA29B1-0E3F-44E5-BD1C-BF2829F125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6" authorId="0" shapeId="0" xr:uid="{DF2C2AFB-5409-4D7E-864A-09746E9609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47" authorId="0" shapeId="0" xr:uid="{5427AC51-499C-457A-BC75-EDB81CE115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7" authorId="0" shapeId="0" xr:uid="{11180179-0B77-4225-BD03-E579203A78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7" authorId="0" shapeId="0" xr:uid="{2ACC92D4-5985-4777-A0DF-1D37C84ED48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7" authorId="0" shapeId="0" xr:uid="{8AB1C73E-8C6D-4B29-A208-E2D1E5A7D87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7" authorId="0" shapeId="0" xr:uid="{5EE99BEA-9515-4FF5-A645-3AF08E8C5E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7" authorId="0" shapeId="0" xr:uid="{98B83FCD-FDAC-4A9D-A34A-19C73EA0A7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48" authorId="0" shapeId="0" xr:uid="{A49E1892-77A8-48F4-A052-D6FFF715620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8" authorId="0" shapeId="0" xr:uid="{27B4AB87-F000-488A-A212-7F1A46446E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8" authorId="0" shapeId="0" xr:uid="{4299F88E-BC13-4108-A3DF-27E5EE0517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8" authorId="0" shapeId="0" xr:uid="{AF89B4A3-12D1-414F-A322-862C7B5B3A2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8" authorId="0" shapeId="0" xr:uid="{F92A29FF-0417-4EDB-8886-05BFC12DBF3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8" authorId="0" shapeId="0" xr:uid="{7CBD26E1-505E-4DB4-B313-32777607CB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49" authorId="0" shapeId="0" xr:uid="{7AE1E253-4E13-4BED-BFAA-B251765FB1A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49" authorId="0" shapeId="0" xr:uid="{1966DA62-1BF6-4958-AE48-ADA907984D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49" authorId="0" shapeId="0" xr:uid="{5C0BF2C8-6B9D-4DA4-BC2B-713B30EBF4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49" authorId="0" shapeId="0" xr:uid="{6E50F2ED-C41E-410E-A192-B556698075F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49" authorId="0" shapeId="0" xr:uid="{C6F53070-BC56-42FD-978F-2446291FC5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49" authorId="0" shapeId="0" xr:uid="{69681080-6039-40FB-BC1F-2995833982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0" authorId="0" shapeId="0" xr:uid="{D0DC2B06-C33C-4170-B364-7362F09157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0" authorId="0" shapeId="0" xr:uid="{50C197EC-16C1-43E5-BBC9-C79A55B29C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0" authorId="0" shapeId="0" xr:uid="{974ABD3E-83DB-4AE6-97BF-BDB6EC8F73C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0" authorId="0" shapeId="0" xr:uid="{116A6A06-180E-4B38-B7D8-E5700BF126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0" authorId="0" shapeId="0" xr:uid="{5DACB5D4-83D2-46E1-9C29-116A8B2A1C6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0" authorId="0" shapeId="0" xr:uid="{123CD918-9A05-438F-8775-9C3D93AAD2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1" authorId="0" shapeId="0" xr:uid="{A937AEB6-2A27-4B3F-93F4-563F2A4DF9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1" authorId="0" shapeId="0" xr:uid="{3C5C1612-E308-4831-BEC9-DA53682E92E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1" authorId="0" shapeId="0" xr:uid="{67970F09-4785-4B4C-BBFD-7381B852351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1" authorId="0" shapeId="0" xr:uid="{F0AE0A0D-E9B1-4B8E-AEA2-B11D43BA63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1" authorId="0" shapeId="0" xr:uid="{98ACFDC9-F192-499E-A07A-6ADCF328670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1" authorId="0" shapeId="0" xr:uid="{877F48E2-6A33-45C8-9B75-368E86AE07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2" authorId="0" shapeId="0" xr:uid="{46532B06-BC4A-40ED-B1C3-9DEFE90106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2" authorId="0" shapeId="0" xr:uid="{1C8D6307-2290-48A7-B9D0-E33683E7E9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2" authorId="0" shapeId="0" xr:uid="{B2F61C4D-926C-4D76-988B-D7A5B915A4D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2" authorId="0" shapeId="0" xr:uid="{CB2B24BF-60E5-4501-88D1-ACB7DA31C39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2" authorId="0" shapeId="0" xr:uid="{5DD83CE5-C1E5-443C-BE7F-3D81F98EFF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2" authorId="0" shapeId="0" xr:uid="{A2B4645A-F005-472A-83C2-0B94298A6D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3" authorId="0" shapeId="0" xr:uid="{1AEC0482-9FD3-439C-B7EC-8A52D2B3C7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3" authorId="0" shapeId="0" xr:uid="{B3714BA7-82E2-442D-B918-C3FB56055E1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3" authorId="0" shapeId="0" xr:uid="{12B8EA74-C112-458B-B28D-14F42727EA4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3" authorId="0" shapeId="0" xr:uid="{11D29E85-70EE-4F4E-9BB1-41CD39A53D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3" authorId="0" shapeId="0" xr:uid="{2494AEFD-AD29-48D7-9371-E6E2C2888A9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3" authorId="0" shapeId="0" xr:uid="{DA233C3F-5D18-456A-A7E1-BACF95AC76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4" authorId="0" shapeId="0" xr:uid="{F8F999DA-FAD0-46DC-8F0E-4B039AAAAC6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4" authorId="0" shapeId="0" xr:uid="{728F3E47-71EA-47FF-91AF-44469DE279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4" authorId="0" shapeId="0" xr:uid="{26B37428-9F12-42EE-85ED-975F09964F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4" authorId="0" shapeId="0" xr:uid="{08DF1618-BF98-4610-BF67-C3DFCC8479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4" authorId="0" shapeId="0" xr:uid="{8FE74B70-5B05-48C7-9591-5C9BA719A0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4" authorId="0" shapeId="0" xr:uid="{75E169BD-C1BE-422A-8D54-75653E190CD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5" authorId="0" shapeId="0" xr:uid="{E43C5562-BB00-4218-AE87-ECFC99CDB2B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5" authorId="0" shapeId="0" xr:uid="{6923003F-FB2C-4805-B08C-D179BEF47E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5" authorId="0" shapeId="0" xr:uid="{C8432D78-833E-4F90-9778-62AC73F06D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5" authorId="0" shapeId="0" xr:uid="{79D2AF90-A958-47D4-9033-8534C32A71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5" authorId="0" shapeId="0" xr:uid="{7266A3B8-6BF6-4BDA-A29B-AB9A2A5EC9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5" authorId="0" shapeId="0" xr:uid="{3589D14D-A01F-4D5A-9DA7-17A8408646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6" authorId="0" shapeId="0" xr:uid="{6D5D6DED-98EC-4306-901E-7BC17EC758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6" authorId="0" shapeId="0" xr:uid="{153E41FF-2E39-4B05-9358-E2325972BA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6" authorId="0" shapeId="0" xr:uid="{A0365444-0F11-4528-9703-B19DEFB725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6" authorId="0" shapeId="0" xr:uid="{AEF9CE89-80CF-4309-85CE-F9F47210DC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6" authorId="0" shapeId="0" xr:uid="{5638807A-1DBC-4B1D-8324-6A4E0DD06AE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6" authorId="0" shapeId="0" xr:uid="{5CE451E9-99A8-4C8E-8BC6-78575AD18D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7" authorId="0" shapeId="0" xr:uid="{CAFB4092-63B4-455F-8D68-296C1E654C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7" authorId="0" shapeId="0" xr:uid="{C928A359-26AC-46FC-AE9B-6411CE4B04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7" authorId="0" shapeId="0" xr:uid="{EBAD736B-4D4F-4B61-A7B0-24F07DF11A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7" authorId="0" shapeId="0" xr:uid="{B1F9C686-7E5D-4635-ABB8-2E2F47D84E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7" authorId="0" shapeId="0" xr:uid="{24F48688-4945-42AD-8B9D-3A285C399BA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7" authorId="0" shapeId="0" xr:uid="{478F175E-276F-4F68-9F1F-17A789D237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8" authorId="0" shapeId="0" xr:uid="{482E32BB-1C8B-4D02-B5A3-EEDE6E26C6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8" authorId="0" shapeId="0" xr:uid="{55BD9BE7-3202-49D8-8C26-E104A286A7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8" authorId="0" shapeId="0" xr:uid="{1FFA1C55-9C63-439F-814A-3A1FE70A91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8" authorId="0" shapeId="0" xr:uid="{C3EC13FC-1979-473E-864F-F8EEEBF763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8" authorId="0" shapeId="0" xr:uid="{DDFF1B85-0651-4FC6-B838-90C7F6B579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8" authorId="0" shapeId="0" xr:uid="{6AADAA85-1380-422A-A0A4-2A35A08635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59" authorId="0" shapeId="0" xr:uid="{8683E6CA-3C95-4E8A-BFD1-81F92BF4340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59" authorId="0" shapeId="0" xr:uid="{5587BCC7-F060-4344-8882-490BA14FDD8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59" authorId="0" shapeId="0" xr:uid="{CC3C472A-1652-4E6C-8023-82F5C1B50D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59" authorId="0" shapeId="0" xr:uid="{6E0F5402-5E70-4201-A0B6-C86836D8E5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59" authorId="0" shapeId="0" xr:uid="{310FCBC9-62BE-435F-836F-833EDD6187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59" authorId="0" shapeId="0" xr:uid="{2C2EBA1A-E352-46F1-A895-AD9BDD61ABF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60" authorId="0" shapeId="0" xr:uid="{232E8747-62C3-4799-A1D0-0EF5854D2B2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0" authorId="0" shapeId="0" xr:uid="{ABAE995D-C6FB-4525-8A54-9E187C725FC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0" authorId="0" shapeId="0" xr:uid="{F81D8801-CF41-464C-9F9A-2A264C5697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60" authorId="0" shapeId="0" xr:uid="{7AAF262E-861A-460B-8325-12941098A8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60" authorId="0" shapeId="0" xr:uid="{9BB9239E-C024-47D2-A182-CB37B3FC69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60" authorId="0" shapeId="0" xr:uid="{EE6AF0C1-0381-4434-8C5E-7D373FD7B09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61" authorId="0" shapeId="0" xr:uid="{13012DB9-5650-4CFE-A139-02EE450E90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1" authorId="0" shapeId="0" xr:uid="{04AA25C9-A89E-43C3-B8AF-3F99E00666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1" authorId="0" shapeId="0" xr:uid="{15EA8FF0-1D88-49BD-9931-322A9CC4DA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61" authorId="0" shapeId="0" xr:uid="{D2D33DAB-FDA0-4FC0-B484-E3D5D3B7DA7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61" authorId="0" shapeId="0" xr:uid="{A18D1B25-94A5-4677-BBE2-9D89117A89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61" authorId="0" shapeId="0" xr:uid="{8DA223B1-7830-49E2-A45A-1ABB59DE7F8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62" authorId="0" shapeId="0" xr:uid="{20D6604D-2C2C-4D65-854C-AF952D9F10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2" authorId="0" shapeId="0" xr:uid="{DBCB3382-7EF8-4C20-8AB2-9AE97CA6F3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2" authorId="0" shapeId="0" xr:uid="{48760023-9F37-4520-8451-8408F76F2CA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62" authorId="0" shapeId="0" xr:uid="{E89FBB5E-1830-45CE-A861-4EE31D051A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62" authorId="0" shapeId="0" xr:uid="{9D797DB3-6E37-4C76-A959-F9850724576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62" authorId="0" shapeId="0" xr:uid="{8CFC5545-C97F-4CBE-93B2-4CF3F33F10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65" authorId="0" shapeId="0" xr:uid="{C7092741-0762-48AA-96A0-AF735446D5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5" authorId="0" shapeId="0" xr:uid="{03E8FCE2-6828-4D09-A260-AF9A9130E4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5" authorId="0" shapeId="0" xr:uid="{93DB65E9-13B6-4233-826F-42779642DA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65" authorId="0" shapeId="0" xr:uid="{C685325C-A8CE-473E-BD43-5B9BE4A7D8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65" authorId="0" shapeId="0" xr:uid="{01FF982C-6FF7-49EE-889B-8885FA5A00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65" authorId="0" shapeId="0" xr:uid="{E3C38B4D-3207-4C8B-BF8B-582E96541E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66" authorId="0" shapeId="0" xr:uid="{64C646E8-74E9-4F03-9BAE-C785599D4E0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6" authorId="0" shapeId="0" xr:uid="{4158E550-549A-4CC5-9A36-0E9CBB9802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6" authorId="0" shapeId="0" xr:uid="{5C05263B-A437-4ABD-A3F9-0E903B6C5C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66" authorId="0" shapeId="0" xr:uid="{6F28D7D4-E0FD-4AD0-BC3C-E88C77EA78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66" authorId="0" shapeId="0" xr:uid="{A9518ED1-C6B7-41E5-AE1E-82109B5105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66" authorId="0" shapeId="0" xr:uid="{E2A74EEF-FA48-48AF-830A-8C12FD6920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67" authorId="0" shapeId="0" xr:uid="{34C45ACB-C7E7-4BFC-A875-D3232AE4CE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7" authorId="0" shapeId="0" xr:uid="{320566AA-6103-4D3F-96E7-F27517D15B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7" authorId="0" shapeId="0" xr:uid="{8AA2B402-4E8D-4339-A7CF-3EAD7ACDFE6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67" authorId="0" shapeId="0" xr:uid="{6162BA78-9F44-40C2-85D1-8338520A2A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67" authorId="0" shapeId="0" xr:uid="{233AE726-EF83-4E51-9A8D-27B2FF7C94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67" authorId="0" shapeId="0" xr:uid="{309B5DFD-AEBF-420A-89D4-F0690C4C3A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68" authorId="0" shapeId="0" xr:uid="{07C3857E-3C38-4208-A058-19074C0280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8" authorId="0" shapeId="0" xr:uid="{E6520CAF-C0B1-49AD-8D1B-089A5FCA54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8" authorId="0" shapeId="0" xr:uid="{72A0E958-FC2D-495C-8C2F-AD57A95C64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68" authorId="0" shapeId="0" xr:uid="{8FD4712F-B017-444C-A9B3-A0294159A28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68" authorId="0" shapeId="0" xr:uid="{6854E442-042E-40F3-A1E0-12E254F517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68" authorId="0" shapeId="0" xr:uid="{9CD9CB46-27D3-4E1E-BC7B-EA15C85D2C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69" authorId="0" shapeId="0" xr:uid="{5D1066CE-3842-4B45-B175-74ACDC5320B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69" authorId="0" shapeId="0" xr:uid="{85BA0275-10DC-43FF-9D70-76F86C2F72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69" authorId="0" shapeId="0" xr:uid="{93DEEE29-2A00-40D2-8D2C-D71BE97D24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69" authorId="0" shapeId="0" xr:uid="{0CABDCC1-D700-4D8F-8E63-3BCAC1B4B8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69" authorId="0" shapeId="0" xr:uid="{81CC00FF-768C-49D1-B78E-887977E3F4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69" authorId="0" shapeId="0" xr:uid="{97A606CC-6459-4C37-BFE7-F34D02A7A4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0" authorId="0" shapeId="0" xr:uid="{777C5917-7C77-49D8-931C-7F388EF8D0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0" authorId="0" shapeId="0" xr:uid="{8F6EEA23-E05F-4ACF-AF9F-B480C38958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0" authorId="0" shapeId="0" xr:uid="{FD92192E-0DD8-4FBC-9726-F2AA4955BC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0" authorId="0" shapeId="0" xr:uid="{608BBD78-4107-4385-A227-45A0A57C4B3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0" authorId="0" shapeId="0" xr:uid="{52AF80F1-A607-4E3F-9CE0-9944514006D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0" authorId="0" shapeId="0" xr:uid="{FC87F4A9-1D08-4E73-879D-9D9B4A1741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1" authorId="0" shapeId="0" xr:uid="{FD806568-E116-4123-BE9B-D48A64DA503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1" authorId="0" shapeId="0" xr:uid="{1E481415-A873-45BD-91B9-ECAB75405E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1" authorId="0" shapeId="0" xr:uid="{482009CC-CC87-4C49-99F2-E3EA0CC17A9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1" authorId="0" shapeId="0" xr:uid="{6A11C098-3328-4458-A32F-05FE8BCA5B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1" authorId="0" shapeId="0" xr:uid="{CCFEFB68-B336-4543-BCE6-9F9A34DB1F4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1" authorId="0" shapeId="0" xr:uid="{C49D4B85-6A99-48DC-99A4-5DBAA3E28D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2" authorId="0" shapeId="0" xr:uid="{D32267B1-C000-4649-897F-B953D3D5FD9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2" authorId="0" shapeId="0" xr:uid="{3E575212-E925-4627-BD67-3241D768DF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2" authorId="0" shapeId="0" xr:uid="{D53E6CBF-17CB-446C-80C1-2FD5FB8757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2" authorId="0" shapeId="0" xr:uid="{C07AF4E3-80CD-4949-A4C8-34F72FD89F6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2" authorId="0" shapeId="0" xr:uid="{68FF9016-C67A-408D-8647-F2765B5BB7F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2" authorId="0" shapeId="0" xr:uid="{CEF269E7-EE6B-4086-8580-AA33394855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3" authorId="0" shapeId="0" xr:uid="{CFA41F68-FB26-41CA-929A-A361567AA7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3" authorId="0" shapeId="0" xr:uid="{CBEBF775-39AE-4D78-A007-E730E3A4F8E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3" authorId="0" shapeId="0" xr:uid="{48CB821A-445C-4FC3-B681-DB2D4E6C808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3" authorId="0" shapeId="0" xr:uid="{37611EEB-60CC-44C4-9EC9-6DDBE4B8FA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3" authorId="0" shapeId="0" xr:uid="{9AADFDAD-57C0-4E4C-B1C5-836D7B73FAC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3" authorId="0" shapeId="0" xr:uid="{62EC07D9-08AC-435A-8FA2-55E4A85541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4" authorId="0" shapeId="0" xr:uid="{8396023C-D574-4B7D-98FF-EA3AA3F76A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4" authorId="0" shapeId="0" xr:uid="{2104F289-3262-4564-BFEA-5876151977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4" authorId="0" shapeId="0" xr:uid="{D9C52302-FFC8-468A-8575-E73522D46E9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4" authorId="0" shapeId="0" xr:uid="{F6F0D0D7-6E7B-4AA1-8DD5-84138708904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4" authorId="0" shapeId="0" xr:uid="{D7B757EE-5721-4488-9D85-17DDDC5D705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4" authorId="0" shapeId="0" xr:uid="{56A7269F-AE20-41DC-AF57-76E0365654A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5" authorId="0" shapeId="0" xr:uid="{DB42A421-06A2-4A27-88BF-CD1F95B25E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5" authorId="0" shapeId="0" xr:uid="{9911CD4B-2319-4F79-91E2-4785CC94AA4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5" authorId="0" shapeId="0" xr:uid="{1C97F21B-7064-4E5E-AB7D-A477E1FD273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5" authorId="0" shapeId="0" xr:uid="{D9C3914A-3295-46C3-BC38-D1CC45C1B8A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5" authorId="0" shapeId="0" xr:uid="{EFEEB5C7-FB92-463D-82C7-2FBB61A9AFC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5" authorId="0" shapeId="0" xr:uid="{7A2EA7ED-9822-412C-848B-2329838EFC9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6" authorId="0" shapeId="0" xr:uid="{7B600643-7E4E-4463-AF1F-BA32B34F7D7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6" authorId="0" shapeId="0" xr:uid="{D33144E1-5C79-42EB-88A0-E82580323C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6" authorId="0" shapeId="0" xr:uid="{EB55B2BC-98D0-4BF8-9C1F-0B95C3296C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6" authorId="0" shapeId="0" xr:uid="{763B8DCF-3B75-44AC-B5CE-C3625FFD18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6" authorId="0" shapeId="0" xr:uid="{62BCDFD5-748B-4905-9ABC-80AE1C07533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6" authorId="0" shapeId="0" xr:uid="{AF9A4A0E-7D27-4137-9D54-206BFBD3CD2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7" authorId="0" shapeId="0" xr:uid="{17301A05-E6E8-4094-97D1-38FC12C0E8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7" authorId="0" shapeId="0" xr:uid="{648F565D-01AB-4167-91EB-5DE5E3F7C90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7" authorId="0" shapeId="0" xr:uid="{47932215-F0F8-4123-A513-5B768973897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7" authorId="0" shapeId="0" xr:uid="{D9190573-C4B7-4801-A186-45EB3631B8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7" authorId="0" shapeId="0" xr:uid="{128BDA5C-6621-4503-B770-1BCB440E7A3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7" authorId="0" shapeId="0" xr:uid="{A897CAA1-3006-48C5-809C-E9ED878D89E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8" authorId="0" shapeId="0" xr:uid="{6B9A1E16-428B-4B3D-B6B9-923DD89880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8" authorId="0" shapeId="0" xr:uid="{884BC439-50D1-441F-8FD8-71BF6F6F00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8" authorId="0" shapeId="0" xr:uid="{9E65A25E-93BF-405B-AE8F-EE084CCF13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8" authorId="0" shapeId="0" xr:uid="{2116387F-F5EE-4C36-A445-7E8DF19D9E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8" authorId="0" shapeId="0" xr:uid="{E7FAF3B6-F5D9-4342-982E-93B0B1C2F1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8" authorId="0" shapeId="0" xr:uid="{0DEF3D68-213F-4ECA-BD64-BF042C3BA5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79" authorId="0" shapeId="0" xr:uid="{DDAE6E7D-23D9-48C6-B8FC-CA620DBB8D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79" authorId="0" shapeId="0" xr:uid="{DB15BF6B-5DFC-47D8-B686-8AEE21AE4F5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79" authorId="0" shapeId="0" xr:uid="{CB5BCE0F-395F-4466-A37E-5BACFA28CED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79" authorId="0" shapeId="0" xr:uid="{629FAFCB-C66E-4A3E-B96F-1FFE05A1418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79" authorId="0" shapeId="0" xr:uid="{84707421-4527-401D-A73C-05EB85E83D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79" authorId="0" shapeId="0" xr:uid="{C786A0E9-94F7-44F5-9026-ECABEDD921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80" authorId="0" shapeId="0" xr:uid="{95A1F803-282A-45E5-A84E-03BAAF135F3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0" authorId="0" shapeId="0" xr:uid="{932C2BD1-4801-4564-B99E-B4A4FA561D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0" authorId="0" shapeId="0" xr:uid="{28E1417F-915C-41B5-9B9E-65582FF9ED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0" authorId="0" shapeId="0" xr:uid="{44ACD143-BC9F-42D7-82F9-69C4906A344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80" authorId="0" shapeId="0" xr:uid="{4ACC3449-5664-4858-B4EF-21BD87A98F9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80" authorId="0" shapeId="0" xr:uid="{974F5D43-74B8-4FD3-87D1-8C6BA3CEC9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81" authorId="0" shapeId="0" xr:uid="{1225EA4E-C80F-46B4-BEA1-359E3232D5A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1" authorId="0" shapeId="0" xr:uid="{D0B8FE43-547E-4828-8BF9-C727CBEA52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1" authorId="0" shapeId="0" xr:uid="{D0B7D02C-8997-4CF9-8099-3CE67669480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1" authorId="0" shapeId="0" xr:uid="{6DA62B5C-C997-4D9E-9C72-F99BFA4FA4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81" authorId="0" shapeId="0" xr:uid="{784FBA31-BFCB-47F9-AE56-D304523698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81" authorId="0" shapeId="0" xr:uid="{477A3451-A8D3-4C4B-BB6C-7D655BDD6BA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82" authorId="0" shapeId="0" xr:uid="{6391C5AF-FEA2-45DC-8D72-6FA8CDFE306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2" authorId="0" shapeId="0" xr:uid="{04C41DE5-1828-40C0-8519-10AA2B2D7A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2" authorId="0" shapeId="0" xr:uid="{B6778600-F4D8-4420-BF30-3E4E4D59586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2" authorId="0" shapeId="0" xr:uid="{E8E0B7F2-EF82-446A-A4CF-8A2F046A4C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82" authorId="0" shapeId="0" xr:uid="{E826EF15-C633-44FB-9CDA-5FB7C294F3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82" authorId="0" shapeId="0" xr:uid="{C4091802-6BDE-4B12-8390-737A61180C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83" authorId="0" shapeId="0" xr:uid="{0863CB72-F6AA-46AA-BE88-82A080D134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3" authorId="0" shapeId="0" xr:uid="{586FF0BE-8A11-408B-8615-B4AE0D686E1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3" authorId="0" shapeId="0" xr:uid="{2F3B8867-6F32-4036-AC62-EA16F62890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3" authorId="0" shapeId="0" xr:uid="{065CA787-60CE-48CE-983F-B8FF063698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83" authorId="0" shapeId="0" xr:uid="{85C8A724-1A68-4410-A527-72FD38BA125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83" authorId="0" shapeId="0" xr:uid="{ADE779AA-3E5D-4850-A1D6-6D0983E8DE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84" authorId="0" shapeId="0" xr:uid="{A79D33C2-2091-4336-A0C0-9DFB10E286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4" authorId="0" shapeId="0" xr:uid="{F4BFC88D-2D33-4854-A574-FE0934A0F65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4" authorId="0" shapeId="0" xr:uid="{11567371-938A-4378-981B-9630B15A993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4" authorId="0" shapeId="0" xr:uid="{84544CD7-7A65-4ABE-8DE9-CFBDE163E5C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84" authorId="0" shapeId="0" xr:uid="{2E1DCFFD-753D-4B5E-98F1-EEA6F72D98C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84" authorId="0" shapeId="0" xr:uid="{1DE90A3F-3FFB-48E8-9265-FDF4C14ACF8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85" authorId="0" shapeId="0" xr:uid="{0E2268DF-F2B9-47AA-92D6-872D1E4E5F2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5" authorId="0" shapeId="0" xr:uid="{0751C97C-3913-4BC4-98AC-9A92B89B0E1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5" authorId="0" shapeId="0" xr:uid="{870BE65E-53BA-4FC0-BB7C-229BA3173D3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85" authorId="0" shapeId="0" xr:uid="{E9F7B37F-6184-417E-92B1-356C2BD5B76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85" authorId="0" shapeId="0" xr:uid="{3DFFFAD0-75E6-4DBD-BF8C-2B54084AE75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85" authorId="0" shapeId="0" xr:uid="{4A78399D-F308-4B8F-A574-DFC71EFF842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88" authorId="0" shapeId="0" xr:uid="{E37EACD5-77A4-4AE9-8B35-1DC87A68363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8" authorId="0" shapeId="0" xr:uid="{4A883A20-AA66-474E-877D-01D968224B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8" authorId="0" shapeId="0" xr:uid="{9EBC8ED4-1FF5-4BA4-AF0E-00FAEAC9AA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88" authorId="0" shapeId="0" xr:uid="{EFD85ABB-7698-496C-8B3B-8817BA33D0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88" authorId="0" shapeId="0" xr:uid="{10227940-64E3-4082-9B16-EA9E5726E1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88" authorId="0" shapeId="0" xr:uid="{C21D5376-B42F-4D39-BED9-C50FD444CB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89" authorId="0" shapeId="0" xr:uid="{137C3A1E-6050-482B-A4D5-2D35BBFC4D1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89" authorId="0" shapeId="0" xr:uid="{3A8CF78D-89E4-459B-A93A-DCE8F3D7D74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89" authorId="0" shapeId="0" xr:uid="{6510F21B-59B0-4B14-B51B-FC1C5B839A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89" authorId="0" shapeId="0" xr:uid="{14ACBEC0-640D-4025-9420-5225524CBC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89" authorId="0" shapeId="0" xr:uid="{2E8491F8-185B-4A84-ADBA-DC003D8577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89" authorId="0" shapeId="0" xr:uid="{853AD4FD-819F-45C9-8C6B-FA870DC1EEC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90" authorId="0" shapeId="0" xr:uid="{970B248E-F956-447F-98AA-279A4C566E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0" authorId="0" shapeId="0" xr:uid="{02088850-8015-4FCF-9135-E70D1A4E14D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0" authorId="0" shapeId="0" xr:uid="{701BD2C2-FB04-47EA-847B-04BF8EADBF6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0" authorId="0" shapeId="0" xr:uid="{91544302-D8AE-458D-A2C5-0FDDC0F29C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90" authorId="0" shapeId="0" xr:uid="{830360A2-2224-4F06-944E-BA27D1543D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90" authorId="0" shapeId="0" xr:uid="{D4F7A2C1-6258-42D5-93B8-B79FDEE56E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91" authorId="0" shapeId="0" xr:uid="{F953E7CB-F7A6-40CD-A4A3-E9BAC47891F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1" authorId="0" shapeId="0" xr:uid="{A942FC6C-64E0-4BB5-A660-D5DE5F9EB7C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1" authorId="0" shapeId="0" xr:uid="{84D08C7F-D024-4CA6-BEC0-8049672409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1" authorId="0" shapeId="0" xr:uid="{0A0DB837-7FB4-4354-9E4D-36BD0A3247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1" authorId="0" shapeId="0" xr:uid="{C1A5FB97-839E-4F79-ABA0-E70B0B7CE2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1" authorId="0" shapeId="0" xr:uid="{E6975CBB-407A-4401-8F0C-4C0815A63C5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92" authorId="0" shapeId="0" xr:uid="{719EA3A5-1A65-4873-AD46-7DC682E50DB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2" authorId="0" shapeId="0" xr:uid="{539AE67B-88DC-459F-ACC6-7A5D9FDFE7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2" authorId="0" shapeId="0" xr:uid="{B7788514-53AD-4E3B-B640-F62A8F3E5F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2" authorId="0" shapeId="0" xr:uid="{5E8AA963-0AD2-431E-AB62-2A921FD3EF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2" authorId="0" shapeId="0" xr:uid="{CA70A0B9-6CA8-4878-87E2-63F1FA48AD6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2" authorId="0" shapeId="0" xr:uid="{7184E3F9-D1BC-428C-8C6C-5F0FEBDFB38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93" authorId="0" shapeId="0" xr:uid="{1BDD1D7F-8EE8-4003-9076-A9D90B26C7CF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3" authorId="0" shapeId="0" xr:uid="{2824B250-47A4-4C70-9577-3A7B19B365E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3" authorId="0" shapeId="0" xr:uid="{08D7DDA3-3344-4910-9E27-D4829135E05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3" authorId="0" shapeId="0" xr:uid="{4E5B7070-8C21-463C-8343-CBBC36D6037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3" authorId="0" shapeId="0" xr:uid="{1A0EDABF-24C2-4290-83C4-706F2B98F71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3" authorId="0" shapeId="0" xr:uid="{2FD2F753-A87A-4AD3-97FA-49396989855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94" authorId="0" shapeId="0" xr:uid="{C7BA4462-7B61-48B3-A597-BFB9497E63F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4" authorId="0" shapeId="0" xr:uid="{434E1980-96B8-47A6-8090-F8912C7FB39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4" authorId="0" shapeId="0" xr:uid="{01CF74E6-EFED-41E8-8B25-AB049A17B45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4" authorId="0" shapeId="0" xr:uid="{ACC55807-BF09-4B74-8AAD-54237A0AC0B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4" authorId="0" shapeId="0" xr:uid="{8917B61A-003F-421D-9057-6C26522AAE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4" authorId="0" shapeId="0" xr:uid="{9948C4A6-6082-4E52-8227-B37D9AC0A35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95" authorId="0" shapeId="0" xr:uid="{D04DDC05-7F82-4E78-8BDF-FB9D6BEA15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5" authorId="0" shapeId="0" xr:uid="{E6BA0441-2FA1-491E-8A74-FF2BF8B9182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5" authorId="0" shapeId="0" xr:uid="{60351DC4-7C82-4A97-96BA-AAEC0D99BF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5" authorId="0" shapeId="0" xr:uid="{C028D97C-E061-4F80-A305-4EAA22F4FE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5" authorId="0" shapeId="0" xr:uid="{19B35E71-4D3E-40DF-A96A-102A13AD0BC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5" authorId="0" shapeId="0" xr:uid="{E7E3DE3D-2611-4F8B-97A7-7983BCBD3BB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96" authorId="0" shapeId="0" xr:uid="{487FEC67-175D-4031-A054-381F60A95F2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6" authorId="0" shapeId="0" xr:uid="{2BB7F5CE-3015-4CB5-AC36-8D830DFCA52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6" authorId="0" shapeId="0" xr:uid="{F46BC302-CF97-4A25-9C30-61DC1741B5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6" authorId="0" shapeId="0" xr:uid="{7EDE74FC-5DCE-4F87-97B6-3D849741CA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6" authorId="0" shapeId="0" xr:uid="{0B441E85-4E1E-4F54-AE4F-95F7C02995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6" authorId="0" shapeId="0" xr:uid="{E2E22930-75B7-4E5D-8989-1C4D461E253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97" authorId="0" shapeId="0" xr:uid="{C02E5358-765C-4753-B8A1-5CFFACA828A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7" authorId="0" shapeId="0" xr:uid="{F42E6218-FD58-47BE-B664-5C080F62D62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7" authorId="0" shapeId="0" xr:uid="{5F553149-17D6-41CD-B06C-5EE2C4DC954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7" authorId="0" shapeId="0" xr:uid="{8615A0E5-CB54-4901-B3C9-B9948B3E84E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7" authorId="0" shapeId="0" xr:uid="{F8C5BA3A-2775-487C-8822-D2BFA9E78D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7" authorId="0" shapeId="0" xr:uid="{FF7A2914-2C3B-4B47-A761-733150D4019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98" authorId="0" shapeId="0" xr:uid="{281B752F-C3C9-4ED0-8CEC-865C040714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8" authorId="0" shapeId="0" xr:uid="{E5672DA6-8F92-4A5F-B8C4-466EA98C372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8" authorId="0" shapeId="0" xr:uid="{3C0A6E2A-0F85-463D-B92E-A9320F0FC7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8" authorId="0" shapeId="0" xr:uid="{E1A17689-7886-4228-B5EE-CAB0F10D48E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8" authorId="0" shapeId="0" xr:uid="{712479A4-527E-46B5-A3A5-67765F7CC48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8" authorId="0" shapeId="0" xr:uid="{64CD4C02-7CF0-4618-85CA-81F91ECC0DB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499" authorId="0" shapeId="0" xr:uid="{856CC888-7588-48C3-883D-64E213A82ED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499" authorId="0" shapeId="0" xr:uid="{ECB1F3BB-B52C-457C-AA4B-87B272A59A4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499" authorId="0" shapeId="0" xr:uid="{8C7670A7-E24A-4714-B897-56298A62A17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499" authorId="0" shapeId="0" xr:uid="{2317DA2A-9CF6-4D49-97A8-C2C35D405F1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499" authorId="0" shapeId="0" xr:uid="{791467E5-F993-4A20-B311-689D11B0CB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499" authorId="0" shapeId="0" xr:uid="{5D30C4C0-EBCF-48C2-A167-5C8EF573100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00" authorId="0" shapeId="0" xr:uid="{DC9ABD14-61FB-45B3-B474-B2081315DD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0" authorId="0" shapeId="0" xr:uid="{E3D289E0-3232-490D-9E52-0EF269EF89E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0" authorId="0" shapeId="0" xr:uid="{8CCDE9B5-C8F1-4A20-9FB8-992363B8FA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0" authorId="0" shapeId="0" xr:uid="{E5E1B933-822A-468C-923B-1F6446B4DA2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0" authorId="0" shapeId="0" xr:uid="{E1175E3F-DCC1-4AA7-BE28-9AE4137C45F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0" authorId="0" shapeId="0" xr:uid="{9FAD1729-E14A-477D-AEBD-E2C0A8DCEA3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01" authorId="0" shapeId="0" xr:uid="{8C975008-B977-48DA-BCC8-56C97CBBD43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1" authorId="0" shapeId="0" xr:uid="{8BBFA002-F680-4254-BCC4-0E4DD61257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1" authorId="0" shapeId="0" xr:uid="{57B0B977-6273-41B2-8C2D-19523CD5518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1" authorId="0" shapeId="0" xr:uid="{D1CE83B1-3947-450D-8EFE-61062005443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1" authorId="0" shapeId="0" xr:uid="{EFE62788-2287-479B-B005-7AE421B1F1D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1" authorId="0" shapeId="0" xr:uid="{D607339F-D0B7-401A-BCDE-F7C36C6305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02" authorId="0" shapeId="0" xr:uid="{3560D712-0CE6-45EE-9060-F72A84FA0A1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2" authorId="0" shapeId="0" xr:uid="{AB1C7425-3A83-4910-81A4-BE09D7D3340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2" authorId="0" shapeId="0" xr:uid="{4493A3D1-86F0-40B9-A4EA-737B894050E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2" authorId="0" shapeId="0" xr:uid="{D0AB406C-4FFC-42C7-B70A-B85EB5108E0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2" authorId="0" shapeId="0" xr:uid="{920BD2BE-4CD4-4B43-AC71-DDE631F8BE2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2" authorId="0" shapeId="0" xr:uid="{30234339-0832-4764-B43D-B31A47F0245C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03" authorId="0" shapeId="0" xr:uid="{32729546-1F1C-4D3B-999F-1F649B7D2E0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3" authorId="0" shapeId="0" xr:uid="{6814FE4D-C2CF-43C5-976F-6E58E562555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3" authorId="0" shapeId="0" xr:uid="{D4E4F714-DF45-49DB-A2E1-5EC6CBD588F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3" authorId="0" shapeId="0" xr:uid="{C7A6C073-7528-4806-88DB-0C60C37F8E9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3" authorId="0" shapeId="0" xr:uid="{AF9B8E2C-683E-46D4-BB24-65EF0FE4204A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3" authorId="0" shapeId="0" xr:uid="{1F2AFC6C-0CB9-4E45-A1E6-9AADAB23C75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04" authorId="0" shapeId="0" xr:uid="{71091F0C-30BD-4388-A94B-BE2E5063E1B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4" authorId="0" shapeId="0" xr:uid="{9467D0CD-624C-482D-B2AD-619F223D4DF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4" authorId="0" shapeId="0" xr:uid="{F9856B8F-E9F1-44FA-ACEF-CB62A54F321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4" authorId="0" shapeId="0" xr:uid="{C152EE6D-127D-4BB5-8D05-B8ABD7F73F9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4" authorId="0" shapeId="0" xr:uid="{D67215E1-1AD7-4B40-9CD8-CE54E1A4F5D3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4" authorId="0" shapeId="0" xr:uid="{DFAA1DEF-D046-44AA-91F2-FEF8548582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05" authorId="0" shapeId="0" xr:uid="{DECBB85B-73BD-4703-AFE9-7F411978B32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5" authorId="0" shapeId="0" xr:uid="{EAC001A8-B7CC-4C1F-82FE-45F3903A0CF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5" authorId="0" shapeId="0" xr:uid="{CD31D9AD-4203-4099-BEE0-76AA1D59007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5" authorId="0" shapeId="0" xr:uid="{7FF46646-A6B8-4D5F-8868-CB1487F0394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5" authorId="0" shapeId="0" xr:uid="{42E0D3F8-0F5C-4ADB-BD25-A451A63A03B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5" authorId="0" shapeId="0" xr:uid="{DBCF3782-0B53-400D-A8EF-83D720986188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06" authorId="0" shapeId="0" xr:uid="{F747BFD0-A974-4292-B37E-2FBFC4D42251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6" authorId="0" shapeId="0" xr:uid="{CF8E7217-2F20-47BC-90E5-264A86EE96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6" authorId="0" shapeId="0" xr:uid="{42AEA25A-25A9-437F-BEDE-F0760ED74E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6" authorId="0" shapeId="0" xr:uid="{C9520659-3EDD-442D-810A-57A93E1464A4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6" authorId="0" shapeId="0" xr:uid="{526CF02D-FC23-42BB-A350-4B2F141758D7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6" authorId="0" shapeId="0" xr:uid="{50B0C3E6-749D-4542-B159-AA9336969F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07" authorId="0" shapeId="0" xr:uid="{034E9E69-C1B7-411C-BC08-75B603539E0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7" authorId="0" shapeId="0" xr:uid="{3D96D573-BD40-4E97-BB75-FC3DB0CF2D72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7" authorId="0" shapeId="0" xr:uid="{73C897BE-1426-41DC-A73F-F332AA49C68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7" authorId="0" shapeId="0" xr:uid="{6068FC45-0FD9-4194-A340-40F35AC64BF9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7" authorId="0" shapeId="0" xr:uid="{3364E861-75BF-4F74-9F0E-CAE95A5AC7BE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7" authorId="0" shapeId="0" xr:uid="{4884FA6B-BDDF-4931-A50E-A5EF054356E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B508" authorId="0" shapeId="0" xr:uid="{4322DD9F-D685-4FB1-96FC-3D6D4CC28E50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C508" authorId="0" shapeId="0" xr:uid="{78BB1A97-233C-4626-A92A-66637383D89D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D508" authorId="0" shapeId="0" xr:uid="{D658C008-900A-496C-8564-BE7EC60B0A46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E508" authorId="0" shapeId="0" xr:uid="{8A961B10-7BAD-422C-9163-874A66DF4B4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F508" authorId="0" shapeId="0" xr:uid="{32998CF3-D93C-4DC4-BABE-95698F7652F5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  <comment ref="G508" authorId="0" shapeId="0" xr:uid="{D9CE900F-0ACE-45D8-8F3E-74DE95AE2A2B}">
      <text>
        <r>
          <rPr>
            <sz val="9"/>
            <color indexed="81"/>
            <rFont val="Tahoma"/>
            <family val="2"/>
          </rPr>
          <t>Solver could not find a feasible solution.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<sst xmlns="http://schemas.openxmlformats.org/spreadsheetml/2006/main" count="2952" uniqueCount="179">
  <si>
    <t>401K Portfolio from Principal</t>
  </si>
  <si>
    <t>Average Annual Total Return, %</t>
  </si>
  <si>
    <t>Decisions</t>
  </si>
  <si>
    <t>(in %)</t>
  </si>
  <si>
    <t>1 Year</t>
  </si>
  <si>
    <t>3 Years</t>
  </si>
  <si>
    <t>5 years</t>
  </si>
  <si>
    <t>10 years</t>
  </si>
  <si>
    <t>Risk</t>
  </si>
  <si>
    <t>Risk Scale</t>
  </si>
  <si>
    <t xml:space="preserve">Risk </t>
  </si>
  <si>
    <t>Category</t>
  </si>
  <si>
    <t xml:space="preserve">Liquid Assets Separate Account
</t>
  </si>
  <si>
    <t>X1 =</t>
  </si>
  <si>
    <t>Low risk</t>
  </si>
  <si>
    <t>Short-Term Fixed Income</t>
  </si>
  <si>
    <t>Core Plus Bond Separate Account</t>
  </si>
  <si>
    <t>X2 =</t>
  </si>
  <si>
    <t>Low to moderate risk</t>
  </si>
  <si>
    <t>Fixed Income</t>
  </si>
  <si>
    <t>Government &amp; High Quality Bond Sep Acct</t>
  </si>
  <si>
    <t>X3 =</t>
  </si>
  <si>
    <t>Moderate risk</t>
  </si>
  <si>
    <t>Balanced / Asset Allocation</t>
  </si>
  <si>
    <t>Principal LifeTime Strategic Income Separate Account</t>
  </si>
  <si>
    <t>X4 =</t>
  </si>
  <si>
    <t>Moderate to high risk</t>
  </si>
  <si>
    <t>Large U.S.
 Equity</t>
  </si>
  <si>
    <t>Principal LifeTime 2020 Separate Account</t>
  </si>
  <si>
    <t>X5 =</t>
  </si>
  <si>
    <t>High risk</t>
  </si>
  <si>
    <t>Small / Mid U.S Equity</t>
  </si>
  <si>
    <t xml:space="preserve">Principal LifeTime 2030 Separate Account
</t>
  </si>
  <si>
    <t>X6 =</t>
  </si>
  <si>
    <t>Global/International
 Equity</t>
  </si>
  <si>
    <t xml:space="preserve">Principal LifeTime 2040 Separate Account
</t>
  </si>
  <si>
    <t>X7 =</t>
  </si>
  <si>
    <t>Principal LifeTime 2050 Separate Account</t>
  </si>
  <si>
    <t>X8 =</t>
  </si>
  <si>
    <t xml:space="preserve">Principal LifeTime 2060 Separate Account
</t>
  </si>
  <si>
    <t>X9 =</t>
  </si>
  <si>
    <t xml:space="preserve">LargeCap S&amp;P 500 Index Separate Account
</t>
  </si>
  <si>
    <t>X10 =</t>
  </si>
  <si>
    <t xml:space="preserve">LargeCap Growth I Separate Account
</t>
  </si>
  <si>
    <t>X11 =</t>
  </si>
  <si>
    <t xml:space="preserve">LargeCap Value III Separate Account
</t>
  </si>
  <si>
    <t>X12 =</t>
  </si>
  <si>
    <t xml:space="preserve">MidCap Value I Separate Account
</t>
  </si>
  <si>
    <t>X13 =</t>
  </si>
  <si>
    <t xml:space="preserve">MidCap S&amp;P 400 Index Separate Account
</t>
  </si>
  <si>
    <t>X14 =</t>
  </si>
  <si>
    <t>SmallCap S&amp;P 600 Index Separate Account</t>
  </si>
  <si>
    <t>X15 =</t>
  </si>
  <si>
    <t>SmallCap Separate Account</t>
  </si>
  <si>
    <t>X16 =</t>
  </si>
  <si>
    <t>Real Estate Securities Sep Acct</t>
  </si>
  <si>
    <t>X17 =</t>
  </si>
  <si>
    <t xml:space="preserve">MidCap Growth III Separate Account
</t>
  </si>
  <si>
    <t>X18 =</t>
  </si>
  <si>
    <t>SmallCap Value II Separate Account</t>
  </si>
  <si>
    <t>X19 =</t>
  </si>
  <si>
    <t>Diversified International Separate Account</t>
  </si>
  <si>
    <t>X20 =</t>
  </si>
  <si>
    <t>International SmallCap Separate Account</t>
  </si>
  <si>
    <t>X21 =</t>
  </si>
  <si>
    <t>Required returns</t>
  </si>
  <si>
    <t>Objective (in %)</t>
  </si>
  <si>
    <t>Maximize return in 10 years</t>
  </si>
  <si>
    <t>Constraints</t>
  </si>
  <si>
    <t>&gt;=</t>
  </si>
  <si>
    <t>Return in 3 years &gt;= 6%</t>
  </si>
  <si>
    <t>Return in 5 years &gt;= 8%</t>
  </si>
  <si>
    <t>Average risk &lt;= 4</t>
  </si>
  <si>
    <t>&lt;=</t>
  </si>
  <si>
    <t>Total investor distribution = 1</t>
  </si>
  <si>
    <t>*Model for a moderator investor</t>
  </si>
  <si>
    <t>Average risk &lt;= 3</t>
  </si>
  <si>
    <t>=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</si>
  <si>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</si>
  <si>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</si>
  <si>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</si>
  <si>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</si>
  <si>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</si>
  <si>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</si>
  <si>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</si>
  <si>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</si>
  <si>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</si>
  <si>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</si>
  <si>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</si>
  <si>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</si>
  <si>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</si>
  <si>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</si>
  <si>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</si>
  <si>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</si>
  <si>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</si>
  <si>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$C$4</t>
  </si>
  <si>
    <t>X1 = (in %)</t>
  </si>
  <si>
    <t>$C$5</t>
  </si>
  <si>
    <t>X2 = (in %)</t>
  </si>
  <si>
    <t>$C$6</t>
  </si>
  <si>
    <t>X3 = (in %)</t>
  </si>
  <si>
    <t>$C$7</t>
  </si>
  <si>
    <t>X4 = (in %)</t>
  </si>
  <si>
    <t>$C$8</t>
  </si>
  <si>
    <t>X5 = (in %)</t>
  </si>
  <si>
    <t>$C$9</t>
  </si>
  <si>
    <t>X6 = (in %)</t>
  </si>
  <si>
    <t>$C$10</t>
  </si>
  <si>
    <t>X7 = (in %)</t>
  </si>
  <si>
    <t>$C$11</t>
  </si>
  <si>
    <t>X8 = (in %)</t>
  </si>
  <si>
    <t>$C$12</t>
  </si>
  <si>
    <t>X9 = (in %)</t>
  </si>
  <si>
    <t>$C$13</t>
  </si>
  <si>
    <t>X10 = (in %)</t>
  </si>
  <si>
    <t>$C$14</t>
  </si>
  <si>
    <t>X11 = (in %)</t>
  </si>
  <si>
    <t>$C$15</t>
  </si>
  <si>
    <t>X12 = (in %)</t>
  </si>
  <si>
    <t>$C$16</t>
  </si>
  <si>
    <t>X13 = (in %)</t>
  </si>
  <si>
    <t>$C$17</t>
  </si>
  <si>
    <t>X14 = (in %)</t>
  </si>
  <si>
    <t>$C$18</t>
  </si>
  <si>
    <t>X15 = (in %)</t>
  </si>
  <si>
    <t>$C$19</t>
  </si>
  <si>
    <t>X16 = (in %)</t>
  </si>
  <si>
    <t>$C$20</t>
  </si>
  <si>
    <t>X17 = (in %)</t>
  </si>
  <si>
    <t>$C$21</t>
  </si>
  <si>
    <t>X18 = (in %)</t>
  </si>
  <si>
    <t>$C$22</t>
  </si>
  <si>
    <t>X19 = (in %)</t>
  </si>
  <si>
    <t>$C$23</t>
  </si>
  <si>
    <t>X20 = (in %)</t>
  </si>
  <si>
    <t>$C$24</t>
  </si>
  <si>
    <t>X21 = (in %)</t>
  </si>
  <si>
    <t>$B$33</t>
  </si>
  <si>
    <t>$B$34</t>
  </si>
  <si>
    <t>Return in 3 years &gt;= 6% X21 =</t>
  </si>
  <si>
    <t>$B$35</t>
  </si>
  <si>
    <t>Return in 5 years &gt;= 8% X21 =</t>
  </si>
  <si>
    <t>$B$36</t>
  </si>
  <si>
    <t>$B$37</t>
  </si>
  <si>
    <t>Total investor distribution = 1 X21 =</t>
  </si>
  <si>
    <t>Return in 10 years &gt;= 10%</t>
  </si>
  <si>
    <t>Return in 1 year &gt;= 3%</t>
  </si>
  <si>
    <t>Extremely high risk</t>
  </si>
  <si>
    <t>Return in 1 year &gt;= 3% X21 =</t>
  </si>
  <si>
    <t>Return in 10 years &gt;= 10% X21 =</t>
  </si>
  <si>
    <t>$D$37</t>
  </si>
  <si>
    <t>$C$29,$C$4:$C$24</t>
  </si>
  <si>
    <t>One-way analysis for Solver model in Model2 worksheet</t>
  </si>
  <si>
    <t>Maximize return in 10 years (cell $D$37) values along side, output cell(s) along top</t>
  </si>
  <si>
    <t>$C$29</t>
  </si>
  <si>
    <t>Data for chart</t>
  </si>
  <si>
    <t>Not feasible</t>
  </si>
  <si>
    <t>$D$36</t>
  </si>
  <si>
    <t/>
  </si>
  <si>
    <t>Return in 10 years</t>
  </si>
  <si>
    <t>Average risk</t>
  </si>
  <si>
    <t>Two-way analysis for Solver model in Model2 worksheet</t>
  </si>
  <si>
    <t>Return in 10 years (cell $D$36) values along side, Average risk (cell $D$37) values along top, output cell in corner</t>
  </si>
  <si>
    <t>Output and Return in 10 years value for chart</t>
  </si>
  <si>
    <t>Output</t>
  </si>
  <si>
    <t>Return in 10 years value</t>
  </si>
  <si>
    <t>Output and Average risk value for chart</t>
  </si>
  <si>
    <t>Average risk value</t>
  </si>
  <si>
    <t>Upper Limit</t>
  </si>
  <si>
    <t>Lower Limit</t>
  </si>
  <si>
    <t>$D$33,$C$4:$C$24</t>
  </si>
  <si>
    <t>Worksheet: [Draft - Group Project - 401K Portfolio Optimization Model.xlsx]Model2</t>
  </si>
  <si>
    <t>$B$32</t>
  </si>
  <si>
    <t>Average risk &lt;= 4 X21 =</t>
  </si>
  <si>
    <t>Report Created: 3/10/2024 3:03:38 AM</t>
  </si>
  <si>
    <t xml:space="preserve">Objective </t>
  </si>
  <si>
    <t>Minimize the risk</t>
  </si>
  <si>
    <t>APPENDIX</t>
  </si>
  <si>
    <t>Return in 10 years &gt;=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</si>
</sst>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6" x14ac:knownFonts="1">
    <font>
      <sz val="10"/>
      <color rgb="FF000000"/>
      <name val="Arial"/>
      <scheme val="minor"/>
    </font>
    <font>
      <b/>
      <i/>
      <sz val="10"/>
      <color rgb="FF0000FF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indexed="18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9"/>
      <color indexed="81"/>
      <name val="Tahoma"/>
      <family val="2"/>
    </font>
    <font>
      <sz val="10"/>
      <color rgb="FF3333FF"/>
      <name val="Arial"/>
      <family val="2"/>
      <scheme val="minor"/>
    </font>
    <font>
      <b/>
      <sz val="10"/>
      <color rgb="FF3333FF"/>
      <name val="Arial"/>
      <family val="2"/>
      <scheme val="minor"/>
    </font>
    <font>
      <b/>
      <sz val="10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22"/>
      <color rgb="FF000000"/>
      <name val="Arial"/>
      <family val="2"/>
      <scheme val="minor"/>
    </font>
    <font>
      <b/>
      <i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DCE6F1"/>
        <bgColor rgb="FF00FF00"/>
      </patternFill>
    </fill>
    <fill>
      <patternFill patternType="solid">
        <fgColor rgb="FFDCE6F1"/>
        <bgColor rgb="FFEBF1DE"/>
      </patternFill>
    </fill>
    <fill>
      <patternFill patternType="solid">
        <fgColor rgb="FFDCE6F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5" fillId="0" borderId="4" xfId="0" applyFont="1" applyBorder="1"/>
    <xf numFmtId="0" fontId="3" fillId="0" borderId="4" xfId="0" applyFont="1" applyBorder="1" applyAlignment="1">
      <alignment horizontal="center"/>
    </xf>
    <xf numFmtId="0" fontId="6" fillId="0" borderId="1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2" fontId="2" fillId="3" borderId="4" xfId="0" applyNumberFormat="1" applyFont="1" applyFill="1" applyBorder="1" applyAlignment="1">
      <alignment horizontal="center"/>
    </xf>
    <xf numFmtId="0" fontId="9" fillId="0" borderId="3" xfId="0" applyFont="1" applyBorder="1"/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/>
    <xf numFmtId="0" fontId="10" fillId="0" borderId="2" xfId="0" applyFont="1" applyBorder="1"/>
    <xf numFmtId="0" fontId="2" fillId="0" borderId="4" xfId="0" applyFont="1" applyBorder="1"/>
    <xf numFmtId="0" fontId="10" fillId="0" borderId="4" xfId="0" applyFont="1" applyBorder="1"/>
    <xf numFmtId="0" fontId="9" fillId="0" borderId="4" xfId="0" applyFont="1" applyBorder="1"/>
    <xf numFmtId="0" fontId="9" fillId="4" borderId="3" xfId="0" applyFont="1" applyFill="1" applyBorder="1"/>
    <xf numFmtId="0" fontId="3" fillId="0" borderId="3" xfId="0" applyFont="1" applyBorder="1"/>
    <xf numFmtId="0" fontId="8" fillId="0" borderId="0" xfId="0" applyFont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/>
    <xf numFmtId="165" fontId="7" fillId="2" borderId="4" xfId="0" applyNumberFormat="1" applyFont="1" applyFill="1" applyBorder="1" applyAlignment="1">
      <alignment horizontal="center"/>
    </xf>
    <xf numFmtId="165" fontId="11" fillId="0" borderId="4" xfId="0" applyNumberFormat="1" applyFont="1" applyBorder="1" applyAlignment="1">
      <alignment horizontal="center"/>
    </xf>
    <xf numFmtId="165" fontId="10" fillId="0" borderId="2" xfId="0" applyNumberFormat="1" applyFont="1" applyBorder="1"/>
    <xf numFmtId="165" fontId="2" fillId="0" borderId="4" xfId="0" applyNumberFormat="1" applyFont="1" applyBorder="1"/>
    <xf numFmtId="165" fontId="9" fillId="0" borderId="4" xfId="0" applyNumberFormat="1" applyFont="1" applyBorder="1"/>
    <xf numFmtId="0" fontId="9" fillId="5" borderId="4" xfId="0" applyFont="1" applyFill="1" applyBorder="1" applyAlignment="1">
      <alignment horizontal="center"/>
    </xf>
    <xf numFmtId="0" fontId="15" fillId="6" borderId="0" xfId="0" applyFont="1" applyFill="1"/>
    <xf numFmtId="0" fontId="3" fillId="0" borderId="9" xfId="0" applyFont="1" applyBorder="1"/>
    <xf numFmtId="49" fontId="0" fillId="0" borderId="0" xfId="0" applyNumberFormat="1"/>
    <xf numFmtId="0" fontId="0" fillId="0" borderId="0" xfId="0" applyAlignment="1">
      <alignment horizontal="right" textRotation="90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7" borderId="0" xfId="0" applyFill="1" applyAlignment="1">
      <alignment horizontal="right" textRotation="90"/>
    </xf>
    <xf numFmtId="0" fontId="16" fillId="0" borderId="0" xfId="0" applyFont="1"/>
    <xf numFmtId="0" fontId="0" fillId="8" borderId="11" xfId="0" applyFill="1" applyBorder="1"/>
    <xf numFmtId="0" fontId="0" fillId="8" borderId="14" xfId="0" applyFill="1" applyBorder="1"/>
    <xf numFmtId="165" fontId="0" fillId="0" borderId="14" xfId="0" applyNumberFormat="1" applyBorder="1"/>
    <xf numFmtId="165" fontId="0" fillId="0" borderId="0" xfId="0" applyNumberFormat="1"/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165" fontId="0" fillId="0" borderId="18" xfId="0" applyNumberFormat="1" applyBorder="1"/>
    <xf numFmtId="0" fontId="14" fillId="0" borderId="3" xfId="0" applyFont="1" applyBorder="1"/>
    <xf numFmtId="0" fontId="9" fillId="9" borderId="4" xfId="0" applyFont="1" applyFill="1" applyBorder="1" applyAlignment="1">
      <alignment horizontal="center"/>
    </xf>
    <xf numFmtId="164" fontId="9" fillId="10" borderId="4" xfId="0" applyNumberFormat="1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0" fillId="12" borderId="0" xfId="0" applyFill="1"/>
    <xf numFmtId="0" fontId="0" fillId="8" borderId="16" xfId="0" applyFill="1" applyBorder="1"/>
    <xf numFmtId="0" fontId="0" fillId="8" borderId="12" xfId="0" applyFill="1" applyBorder="1"/>
    <xf numFmtId="0" fontId="0" fillId="8" borderId="0" xfId="0" applyFill="1"/>
    <xf numFmtId="0" fontId="0" fillId="8" borderId="17" xfId="0" applyFill="1" applyBorder="1"/>
    <xf numFmtId="165" fontId="0" fillId="0" borderId="12" xfId="0" applyNumberFormat="1" applyBorder="1"/>
    <xf numFmtId="165" fontId="0" fillId="0" borderId="13" xfId="0" applyNumberFormat="1" applyBorder="1"/>
    <xf numFmtId="0" fontId="0" fillId="8" borderId="15" xfId="0" applyFill="1" applyBorder="1"/>
    <xf numFmtId="0" fontId="0" fillId="8" borderId="18" xfId="0" applyFill="1" applyBorder="1"/>
    <xf numFmtId="0" fontId="0" fillId="13" borderId="0" xfId="0" applyFill="1" applyAlignment="1">
      <alignment horizontal="right"/>
    </xf>
    <xf numFmtId="0" fontId="18" fillId="0" borderId="0" xfId="0" applyFont="1"/>
    <xf numFmtId="165" fontId="20" fillId="4" borderId="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9" fillId="0" borderId="0" xfId="0" applyFont="1" applyAlignment="1">
      <alignment horizontal="center"/>
    </xf>
    <xf numFmtId="4" fontId="9" fillId="10" borderId="4" xfId="0" applyNumberFormat="1" applyFont="1" applyFill="1" applyBorder="1" applyAlignment="1">
      <alignment horizontal="center"/>
    </xf>
    <xf numFmtId="2" fontId="7" fillId="2" borderId="4" xfId="0" applyNumberFormat="1" applyFont="1" applyFill="1" applyBorder="1" applyAlignment="1">
      <alignment horizontal="center"/>
    </xf>
    <xf numFmtId="2" fontId="11" fillId="2" borderId="4" xfId="0" applyNumberFormat="1" applyFont="1" applyFill="1" applyBorder="1" applyAlignment="1">
      <alignment horizontal="center"/>
    </xf>
    <xf numFmtId="3" fontId="9" fillId="10" borderId="4" xfId="0" applyNumberFormat="1" applyFont="1" applyFill="1" applyBorder="1" applyAlignment="1">
      <alignment horizontal="center"/>
    </xf>
    <xf numFmtId="0" fontId="23" fillId="0" borderId="7" xfId="0" applyFont="1" applyBorder="1"/>
    <xf numFmtId="0" fontId="2" fillId="0" borderId="0" xfId="1" applyFont="1" applyAlignment="1">
      <alignment horizontal="center"/>
    </xf>
    <xf numFmtId="0" fontId="2" fillId="0" borderId="0" xfId="1" applyFont="1"/>
    <xf numFmtId="0" fontId="22" fillId="0" borderId="0" xfId="1"/>
    <xf numFmtId="0" fontId="2" fillId="0" borderId="1" xfId="1" applyFont="1" applyBorder="1"/>
    <xf numFmtId="0" fontId="2" fillId="0" borderId="2" xfId="1" applyFont="1" applyBorder="1" applyAlignment="1">
      <alignment horizontal="center"/>
    </xf>
    <xf numFmtId="0" fontId="3" fillId="0" borderId="9" xfId="1" applyFont="1" applyBorder="1"/>
    <xf numFmtId="0" fontId="2" fillId="0" borderId="2" xfId="1" applyFont="1" applyBorder="1"/>
    <xf numFmtId="0" fontId="3" fillId="0" borderId="3" xfId="1" applyFont="1" applyBorder="1" applyAlignment="1">
      <alignment horizontal="left"/>
    </xf>
    <xf numFmtId="0" fontId="4" fillId="0" borderId="4" xfId="1" applyFont="1" applyBorder="1" applyAlignment="1">
      <alignment horizontal="center"/>
    </xf>
    <xf numFmtId="0" fontId="5" fillId="0" borderId="4" xfId="1" applyFont="1" applyBorder="1"/>
    <xf numFmtId="0" fontId="3" fillId="0" borderId="4" xfId="1" applyFont="1" applyBorder="1" applyAlignment="1">
      <alignment horizontal="center"/>
    </xf>
    <xf numFmtId="0" fontId="6" fillId="0" borderId="1" xfId="1" applyFont="1" applyBorder="1"/>
    <xf numFmtId="0" fontId="2" fillId="0" borderId="3" xfId="1" applyFont="1" applyBorder="1"/>
    <xf numFmtId="0" fontId="2" fillId="0" borderId="4" xfId="1" applyFont="1" applyBorder="1" applyAlignment="1">
      <alignment horizontal="center"/>
    </xf>
    <xf numFmtId="2" fontId="7" fillId="2" borderId="4" xfId="1" applyNumberFormat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/>
    <xf numFmtId="2" fontId="2" fillId="3" borderId="4" xfId="1" applyNumberFormat="1" applyFont="1" applyFill="1" applyBorder="1" applyAlignment="1">
      <alignment horizontal="center"/>
    </xf>
    <xf numFmtId="0" fontId="9" fillId="0" borderId="3" xfId="1" applyFont="1" applyBorder="1"/>
    <xf numFmtId="0" fontId="10" fillId="0" borderId="4" xfId="1" applyFont="1" applyBorder="1" applyAlignment="1">
      <alignment horizontal="center"/>
    </xf>
    <xf numFmtId="165" fontId="11" fillId="0" borderId="4" xfId="1" applyNumberFormat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165" fontId="9" fillId="0" borderId="4" xfId="1" applyNumberFormat="1" applyFont="1" applyBorder="1"/>
    <xf numFmtId="0" fontId="9" fillId="0" borderId="4" xfId="1" applyFont="1" applyBorder="1"/>
    <xf numFmtId="0" fontId="9" fillId="4" borderId="3" xfId="1" applyFont="1" applyFill="1" applyBorder="1"/>
    <xf numFmtId="0" fontId="2" fillId="0" borderId="4" xfId="1" applyFont="1" applyBorder="1"/>
    <xf numFmtId="0" fontId="3" fillId="0" borderId="3" xfId="1" applyFont="1" applyBorder="1"/>
    <xf numFmtId="4" fontId="9" fillId="10" borderId="4" xfId="1" applyNumberFormat="1" applyFont="1" applyFill="1" applyBorder="1" applyAlignment="1">
      <alignment horizontal="center"/>
    </xf>
    <xf numFmtId="0" fontId="9" fillId="11" borderId="4" xfId="1" applyFont="1" applyFill="1" applyBorder="1" applyAlignment="1">
      <alignment horizontal="center"/>
    </xf>
    <xf numFmtId="3" fontId="9" fillId="10" borderId="4" xfId="1" applyNumberFormat="1" applyFont="1" applyFill="1" applyBorder="1" applyAlignment="1">
      <alignment horizontal="center"/>
    </xf>
    <xf numFmtId="0" fontId="9" fillId="10" borderId="4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1" fontId="20" fillId="4" borderId="4" xfId="1" applyNumberFormat="1" applyFont="1" applyFill="1" applyBorder="1" applyAlignment="1">
      <alignment horizontal="center"/>
    </xf>
    <xf numFmtId="2" fontId="20" fillId="4" borderId="4" xfId="0" applyNumberFormat="1" applyFont="1" applyFill="1" applyBorder="1" applyAlignment="1">
      <alignment horizontal="center"/>
    </xf>
    <xf numFmtId="0" fontId="24" fillId="0" borderId="0" xfId="1" applyFont="1"/>
    <xf numFmtId="0" fontId="25" fillId="0" borderId="0" xfId="1" applyFo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2" fontId="11" fillId="2" borderId="4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9034BA81-2843-4004-8900-329CCDF24155}"/>
  </cellStyles>
  <dxfs count="0"/>
  <tableStyles count="0" defaultTableStyle="TableStyleMedium2" defaultPivotStyle="PivotStyleLight16"/>
  <colors>
    <mruColors>
      <color rgb="FF3333FF"/>
      <color rgb="FFDCE6F1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'OneWay Analysis1'!$Y$1</c:f>
          <c:strCache>
            <c:ptCount val="1"/>
            <c:pt idx="0">
              <c:v>Sensitivity of $C$29 to Maximize return in 10 years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'OneWay Analysis1'!$A$5:$A$10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'OneWay Analysis1'!$Y$5:$Y$10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12.341301775147926</c:v>
                </c:pt>
                <c:pt idx="4">
                  <c:v>12.341301775147919</c:v>
                </c:pt>
                <c:pt idx="5">
                  <c:v>12.341301775147928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0-4ECE-BC53-E3607E012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812096"/>
        <c:axId val="224311328"/>
      </c:lineChart>
      <c:catAx>
        <c:axId val="18581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Maximize return in 10 years ($D$37)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4311328"/>
        <c:crosses val="autoZero"/>
        <c:auto val="1"/>
        <c:lblAlgn val="ctr"/>
        <c:lblOffset val="100"/>
        <c:noMultiLvlLbl val="0"/>
      </c:catAx>
      <c:valAx>
        <c:axId val="22431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81209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'TwoWay Analysis'!$K$1</c:f>
          <c:strCache>
            <c:ptCount val="1"/>
            <c:pt idx="0">
              <c:v>Sensitivity of $C$13 to Average risk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'TwoWay Analysis'!$B$4:$G$4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'TwoWay Analysis'!$K$5:$K$10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0.47666009204470805</c:v>
                </c:pt>
                <c:pt idx="3">
                  <c:v>0.24260355029586245</c:v>
                </c:pt>
                <c:pt idx="4">
                  <c:v>0.24260355029586278</c:v>
                </c:pt>
                <c:pt idx="5">
                  <c:v>0.24260355029586267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17-4AEB-9EAC-26FA2D356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685168"/>
        <c:axId val="111911264"/>
      </c:lineChart>
      <c:catAx>
        <c:axId val="42368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risk ($D$37)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911264"/>
        <c:crosses val="autoZero"/>
        <c:auto val="1"/>
        <c:lblAlgn val="ctr"/>
        <c:lblOffset val="100"/>
        <c:noMultiLvlLbl val="0"/>
      </c:catAx>
      <c:valAx>
        <c:axId val="11191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368516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'TwoWay Analysis'!$O$1</c:f>
          <c:strCache>
            <c:ptCount val="1"/>
            <c:pt idx="0">
              <c:v>Sensitivity of $C$29 to Return in 10 years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'TwoWay Analysis'!$A$5:$A$25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'TwoWay Analysis'!$O$5:$O$25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1-4ACD-BB53-2DACC98BA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691888"/>
        <c:axId val="111919696"/>
      </c:lineChart>
      <c:catAx>
        <c:axId val="42369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in 10 years ($D$36)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919696"/>
        <c:crosses val="autoZero"/>
        <c:auto val="1"/>
        <c:lblAlgn val="ctr"/>
        <c:lblOffset val="100"/>
        <c:noMultiLvlLbl val="0"/>
      </c:catAx>
      <c:valAx>
        <c:axId val="11191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369188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374650</xdr:colOff>
      <xdr:row>39</xdr:row>
      <xdr:rowOff>88900</xdr:rowOff>
    </xdr:from>
    <xdr:to>
      <xdr:col>8</xdr:col>
      <xdr:colOff>19050</xdr:colOff>
      <xdr:row>63</xdr:row>
      <xdr:rowOff>118700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0492AD-F28E-47AC-8EB0-F8DD980B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8200" y="7188200"/>
          <a:ext cx="5848350" cy="3846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92875</xdr:colOff>
      <xdr:row>10</xdr:row>
      <xdr:rowOff>86005</xdr:rowOff>
    </xdr:from>
    <xdr:to>
      <xdr:col>10</xdr:col>
      <xdr:colOff>466165</xdr:colOff>
      <xdr:row>28</xdr:row>
      <xdr:rowOff>104962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B62523B1-6140-1B9B-B423-DE6A1BD24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29</xdr:col>
      <xdr:colOff>131306</xdr:colOff>
      <xdr:row>3</xdr:row>
      <xdr:rowOff>88900</xdr:rowOff>
    </xdr:from>
    <xdr:to>
      <xdr:col>33</xdr:col>
      <xdr:colOff>131306</xdr:colOff>
      <xdr:row>6</xdr:row>
      <xdr:rowOff>107950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1033D3-F621-AF44-E5C9-525BF80409EB}"/>
            </a:ext>
          </a:extLst>
        </xdr:cNvPr>
        <xdr:cNvSpPr txBox="1"/>
      </xdr:nvSpPr>
      <xdr:spPr>
        <a:xfrm>
          <a:off x="158496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$Y$4,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443617</xdr:colOff>
      <xdr:row>28</xdr:row>
      <xdr:rowOff>150510</xdr:rowOff>
    </xdr:from>
    <xdr:to>
      <xdr:col>13</xdr:col>
      <xdr:colOff>1201082</xdr:colOff>
      <xdr:row>46</xdr:row>
      <xdr:rowOff>150510</xdr:rowOff>
    </xdr:to>
    <xdr:graphicFrame macro="">
      <xdr:nvGraphicFramePr>
        <xdr:cNvPr id="2" name="STS_2_Chart1">
          <a:extLst>
            <a:ext uri="{FF2B5EF4-FFF2-40B4-BE49-F238E27FC236}">
              <a16:creationId xmlns:a16="http://schemas.microsoft.com/office/drawing/2014/main" id="{E47D4CD7-C713-2926-729B-DF5FB668A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1455083</xdr:colOff>
      <xdr:row>28</xdr:row>
      <xdr:rowOff>142572</xdr:rowOff>
    </xdr:from>
    <xdr:to>
      <xdr:col>21</xdr:col>
      <xdr:colOff>493510</xdr:colOff>
      <xdr:row>46</xdr:row>
      <xdr:rowOff>142572</xdr:rowOff>
    </xdr:to>
    <xdr:graphicFrame macro="">
      <xdr:nvGraphicFramePr>
        <xdr:cNvPr id="3" name="STS_2_Chart2">
          <a:extLst>
            <a:ext uri="{FF2B5EF4-FFF2-40B4-BE49-F238E27FC236}">
              <a16:creationId xmlns:a16="http://schemas.microsoft.com/office/drawing/2014/main" id="{0CC0CFF9-4714-0218-DA22-F2086EE8F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15</xdr:col>
      <xdr:colOff>497796</xdr:colOff>
      <xdr:row>3</xdr:row>
      <xdr:rowOff>223837</xdr:rowOff>
    </xdr:from>
    <xdr:to>
      <xdr:col>20</xdr:col>
      <xdr:colOff>181429</xdr:colOff>
      <xdr:row>8</xdr:row>
      <xdr:rowOff>108857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A6D5153-33A6-33A7-802D-7AF08A1C7E46}"/>
            </a:ext>
          </a:extLst>
        </xdr:cNvPr>
        <xdr:cNvSpPr txBox="1"/>
      </xdr:nvSpPr>
      <xdr:spPr>
        <a:xfrm>
          <a:off x="11510510" y="659266"/>
          <a:ext cx="2722562" cy="910091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$K$4, $L$4, $O$4, and $P$4,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2195-1E54-40AB-9F15-D485A69875C8}">
  <sheetPr>
    <outlinePr summaryBelow="0" summaryRight="0"/>
  </sheetPr>
  <dimension ref="A1:L1014"/>
  <sheetViews>
    <sheetView topLeftCell="A25" zoomScale="90" zoomScaleNormal="90" workbookViewId="0">
      <selection activeCell="B38" sqref="B38"/>
    </sheetView>
  </sheetViews>
  <sheetFormatPr defaultColWidth="12.6328125" defaultRowHeight="15.75" customHeight="1" x14ac:dyDescent="0.25"/>
  <cols>
    <col min="1" max="1" width="43" customWidth="1"/>
    <col min="2" max="2" width="13" customWidth="1"/>
    <col min="3" max="3" width="12.6328125" customWidth="1"/>
    <col min="9" max="9" width="5.7265625" customWidth="1"/>
    <col min="10" max="10" width="11" customWidth="1"/>
    <col min="11" max="11" width="21.08984375" customWidth="1"/>
    <col min="12" max="12" width="27.26953125" customWidth="1"/>
  </cols>
  <sheetData>
    <row r="1" spans="1:12" ht="13" x14ac:dyDescent="0.3">
      <c r="A1" s="1" t="s">
        <v>0</v>
      </c>
      <c r="B1" s="2"/>
      <c r="C1" s="3"/>
      <c r="D1" s="3"/>
      <c r="E1" s="3"/>
      <c r="F1" s="3"/>
      <c r="G1" s="3"/>
      <c r="H1" s="3"/>
    </row>
    <row r="2" spans="1:12" ht="13" x14ac:dyDescent="0.3">
      <c r="A2" s="4"/>
      <c r="B2" s="5"/>
      <c r="C2" s="38"/>
      <c r="D2" s="118" t="s">
        <v>1</v>
      </c>
      <c r="E2" s="119"/>
      <c r="F2" s="119"/>
      <c r="G2" s="120"/>
      <c r="H2" s="6"/>
    </row>
    <row r="3" spans="1:12" ht="13" x14ac:dyDescent="0.3">
      <c r="A3" s="7" t="s">
        <v>2</v>
      </c>
      <c r="B3" s="8"/>
      <c r="C3" s="9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J3" s="11" t="s">
        <v>9</v>
      </c>
      <c r="K3" s="11" t="s">
        <v>10</v>
      </c>
      <c r="L3" s="11" t="s">
        <v>11</v>
      </c>
    </row>
    <row r="4" spans="1:12" ht="15.75" customHeight="1" x14ac:dyDescent="0.25">
      <c r="A4" s="12" t="s">
        <v>12</v>
      </c>
      <c r="B4" s="13" t="s">
        <v>13</v>
      </c>
      <c r="C4" s="31">
        <v>0</v>
      </c>
      <c r="D4" s="14">
        <v>4.04</v>
      </c>
      <c r="E4" s="14">
        <v>1.21</v>
      </c>
      <c r="F4" s="14">
        <v>0.78</v>
      </c>
      <c r="G4" s="14">
        <v>0.18</v>
      </c>
      <c r="H4" s="14">
        <v>1</v>
      </c>
      <c r="J4" s="15">
        <v>1</v>
      </c>
      <c r="K4" s="16" t="s">
        <v>14</v>
      </c>
      <c r="L4" s="16" t="s">
        <v>15</v>
      </c>
    </row>
    <row r="5" spans="1:12" ht="15.75" customHeight="1" x14ac:dyDescent="0.25">
      <c r="A5" s="12" t="s">
        <v>16</v>
      </c>
      <c r="B5" s="13" t="s">
        <v>17</v>
      </c>
      <c r="C5" s="31">
        <v>0</v>
      </c>
      <c r="D5" s="14">
        <v>0.79</v>
      </c>
      <c r="E5" s="14">
        <v>-4.1399999999999997</v>
      </c>
      <c r="F5" s="14">
        <v>0.37</v>
      </c>
      <c r="G5" s="14">
        <v>0.95</v>
      </c>
      <c r="H5" s="14">
        <v>2</v>
      </c>
      <c r="J5" s="15">
        <v>2</v>
      </c>
      <c r="K5" s="16" t="s">
        <v>18</v>
      </c>
      <c r="L5" s="16" t="s">
        <v>19</v>
      </c>
    </row>
    <row r="6" spans="1:12" ht="15.75" customHeight="1" x14ac:dyDescent="0.25">
      <c r="A6" s="12" t="s">
        <v>20</v>
      </c>
      <c r="B6" s="13" t="s">
        <v>21</v>
      </c>
      <c r="C6" s="31">
        <v>0</v>
      </c>
      <c r="D6" s="14">
        <v>-0.57999999999999996</v>
      </c>
      <c r="E6" s="14">
        <v>-4.24</v>
      </c>
      <c r="F6" s="14">
        <v>-1.2</v>
      </c>
      <c r="G6" s="14">
        <v>0.02</v>
      </c>
      <c r="H6" s="14">
        <v>2</v>
      </c>
      <c r="J6" s="15">
        <v>3</v>
      </c>
      <c r="K6" s="16" t="s">
        <v>22</v>
      </c>
      <c r="L6" s="16" t="s">
        <v>23</v>
      </c>
    </row>
    <row r="7" spans="1:12" ht="15.75" customHeight="1" x14ac:dyDescent="0.25">
      <c r="A7" s="12" t="s">
        <v>24</v>
      </c>
      <c r="B7" s="13" t="s">
        <v>25</v>
      </c>
      <c r="C7" s="31">
        <v>0</v>
      </c>
      <c r="D7" s="14">
        <v>5.56</v>
      </c>
      <c r="E7" s="14">
        <v>-0.41</v>
      </c>
      <c r="F7" s="14">
        <v>3.04</v>
      </c>
      <c r="G7" s="14">
        <v>2.76</v>
      </c>
      <c r="H7" s="14">
        <v>3</v>
      </c>
      <c r="J7" s="15">
        <v>4</v>
      </c>
      <c r="K7" s="16" t="s">
        <v>26</v>
      </c>
      <c r="L7" s="16" t="s">
        <v>27</v>
      </c>
    </row>
    <row r="8" spans="1:12" ht="15.75" customHeight="1" x14ac:dyDescent="0.25">
      <c r="A8" s="12" t="s">
        <v>28</v>
      </c>
      <c r="B8" s="13" t="s">
        <v>29</v>
      </c>
      <c r="C8" s="31">
        <v>0</v>
      </c>
      <c r="D8" s="14">
        <v>6.25</v>
      </c>
      <c r="E8" s="14">
        <v>0.99</v>
      </c>
      <c r="F8" s="14">
        <v>4.9800000000000004</v>
      </c>
      <c r="G8" s="14">
        <v>4.55</v>
      </c>
      <c r="H8" s="14">
        <v>3</v>
      </c>
      <c r="J8" s="15">
        <v>5</v>
      </c>
      <c r="K8" s="16" t="s">
        <v>30</v>
      </c>
      <c r="L8" s="16" t="s">
        <v>31</v>
      </c>
    </row>
    <row r="9" spans="1:12" ht="15.75" customHeight="1" x14ac:dyDescent="0.25">
      <c r="A9" s="12" t="s">
        <v>32</v>
      </c>
      <c r="B9" s="13" t="s">
        <v>33</v>
      </c>
      <c r="C9" s="31">
        <v>0</v>
      </c>
      <c r="D9" s="14">
        <v>7.68</v>
      </c>
      <c r="E9" s="14">
        <v>2.0299999999999998</v>
      </c>
      <c r="F9" s="14">
        <v>6.38</v>
      </c>
      <c r="G9" s="14">
        <v>5.62</v>
      </c>
      <c r="H9" s="14">
        <v>3</v>
      </c>
      <c r="J9" s="15">
        <v>6</v>
      </c>
      <c r="K9" s="16" t="s">
        <v>147</v>
      </c>
      <c r="L9" s="16" t="s">
        <v>34</v>
      </c>
    </row>
    <row r="10" spans="1:12" ht="15.75" customHeight="1" x14ac:dyDescent="0.25">
      <c r="A10" s="12" t="s">
        <v>35</v>
      </c>
      <c r="B10" s="13" t="s">
        <v>36</v>
      </c>
      <c r="C10" s="31">
        <v>0</v>
      </c>
      <c r="D10" s="14">
        <v>9.8000000000000007</v>
      </c>
      <c r="E10" s="14">
        <v>3.2</v>
      </c>
      <c r="F10" s="14">
        <v>7.61</v>
      </c>
      <c r="G10" s="14">
        <v>6.52</v>
      </c>
      <c r="H10" s="14">
        <v>3</v>
      </c>
    </row>
    <row r="11" spans="1:12" ht="15.75" customHeight="1" x14ac:dyDescent="0.25">
      <c r="A11" s="12" t="s">
        <v>37</v>
      </c>
      <c r="B11" s="13" t="s">
        <v>38</v>
      </c>
      <c r="C11" s="31">
        <v>0</v>
      </c>
      <c r="D11" s="14">
        <v>11.14</v>
      </c>
      <c r="E11" s="14">
        <v>4.03</v>
      </c>
      <c r="F11" s="14">
        <v>8.39</v>
      </c>
      <c r="G11" s="14">
        <v>7.06</v>
      </c>
      <c r="H11" s="14">
        <v>3</v>
      </c>
    </row>
    <row r="12" spans="1:12" ht="15.75" customHeight="1" x14ac:dyDescent="0.25">
      <c r="A12" s="12" t="s">
        <v>39</v>
      </c>
      <c r="B12" s="13" t="s">
        <v>40</v>
      </c>
      <c r="C12" s="31">
        <v>0</v>
      </c>
      <c r="D12" s="14">
        <v>11.16</v>
      </c>
      <c r="E12" s="14">
        <v>4.33</v>
      </c>
      <c r="F12" s="14">
        <v>8.66</v>
      </c>
      <c r="G12" s="14">
        <v>7.21</v>
      </c>
      <c r="H12" s="14">
        <v>3</v>
      </c>
    </row>
    <row r="13" spans="1:12" ht="15.75" customHeight="1" x14ac:dyDescent="0.25">
      <c r="A13" s="12" t="s">
        <v>41</v>
      </c>
      <c r="B13" s="13" t="s">
        <v>42</v>
      </c>
      <c r="C13" s="31">
        <v>0</v>
      </c>
      <c r="D13" s="14">
        <v>19.54</v>
      </c>
      <c r="E13" s="14">
        <v>9.84</v>
      </c>
      <c r="F13" s="14">
        <v>13.12</v>
      </c>
      <c r="G13" s="14">
        <v>11.44</v>
      </c>
      <c r="H13" s="14">
        <v>4</v>
      </c>
    </row>
    <row r="14" spans="1:12" ht="15.75" customHeight="1" x14ac:dyDescent="0.25">
      <c r="A14" s="12" t="s">
        <v>43</v>
      </c>
      <c r="B14" s="13" t="s">
        <v>44</v>
      </c>
      <c r="C14" s="31">
        <v>0</v>
      </c>
      <c r="D14" s="14">
        <v>32.020000000000003</v>
      </c>
      <c r="E14" s="14">
        <v>4.7699999999999996</v>
      </c>
      <c r="F14" s="14">
        <v>13.24</v>
      </c>
      <c r="G14" s="14">
        <v>12.63</v>
      </c>
      <c r="H14" s="14">
        <v>4</v>
      </c>
    </row>
    <row r="15" spans="1:12" ht="15.75" customHeight="1" x14ac:dyDescent="0.25">
      <c r="A15" s="12" t="s">
        <v>45</v>
      </c>
      <c r="B15" s="13" t="s">
        <v>46</v>
      </c>
      <c r="C15" s="31">
        <v>0</v>
      </c>
      <c r="D15" s="14">
        <v>5.26</v>
      </c>
      <c r="E15" s="14">
        <v>8.81</v>
      </c>
      <c r="F15" s="14">
        <v>8.83</v>
      </c>
      <c r="G15" s="14">
        <v>8.2799999999999994</v>
      </c>
      <c r="H15" s="14">
        <v>4</v>
      </c>
    </row>
    <row r="16" spans="1:12" ht="15.75" customHeight="1" x14ac:dyDescent="0.25">
      <c r="A16" s="12" t="s">
        <v>47</v>
      </c>
      <c r="B16" s="13" t="s">
        <v>48</v>
      </c>
      <c r="C16" s="31">
        <v>0</v>
      </c>
      <c r="D16" s="14">
        <v>2.9</v>
      </c>
      <c r="E16" s="14">
        <v>10.01</v>
      </c>
      <c r="F16" s="14">
        <v>10.09</v>
      </c>
      <c r="G16" s="14">
        <v>7.94</v>
      </c>
      <c r="H16" s="14">
        <v>5</v>
      </c>
    </row>
    <row r="17" spans="1:8" ht="15.75" customHeight="1" x14ac:dyDescent="0.25">
      <c r="A17" s="12" t="s">
        <v>49</v>
      </c>
      <c r="B17" s="13" t="s">
        <v>50</v>
      </c>
      <c r="C17" s="31">
        <v>0</v>
      </c>
      <c r="D17" s="14">
        <v>3.7</v>
      </c>
      <c r="E17" s="14">
        <v>5.83</v>
      </c>
      <c r="F17" s="14">
        <v>8.8800000000000008</v>
      </c>
      <c r="G17" s="14">
        <v>8.17</v>
      </c>
      <c r="H17" s="14">
        <v>5</v>
      </c>
    </row>
    <row r="18" spans="1:8" ht="15.75" customHeight="1" x14ac:dyDescent="0.25">
      <c r="A18" s="12" t="s">
        <v>51</v>
      </c>
      <c r="B18" s="13" t="s">
        <v>52</v>
      </c>
      <c r="C18" s="31">
        <v>0</v>
      </c>
      <c r="D18" s="14">
        <v>0.75</v>
      </c>
      <c r="E18" s="14">
        <v>2.54</v>
      </c>
      <c r="F18" s="14">
        <v>6.78</v>
      </c>
      <c r="G18" s="14">
        <v>7.5</v>
      </c>
      <c r="H18" s="14">
        <v>5</v>
      </c>
    </row>
    <row r="19" spans="1:8" ht="15.75" customHeight="1" x14ac:dyDescent="0.25">
      <c r="A19" s="12" t="s">
        <v>53</v>
      </c>
      <c r="B19" s="13" t="s">
        <v>54</v>
      </c>
      <c r="C19" s="31">
        <v>0</v>
      </c>
      <c r="D19" s="14">
        <v>1.24</v>
      </c>
      <c r="E19" s="14">
        <v>0.96</v>
      </c>
      <c r="F19" s="14">
        <v>7.27</v>
      </c>
      <c r="G19" s="17">
        <v>7</v>
      </c>
      <c r="H19" s="14">
        <v>5</v>
      </c>
    </row>
    <row r="20" spans="1:8" ht="15.75" customHeight="1" x14ac:dyDescent="0.25">
      <c r="A20" s="12" t="s">
        <v>55</v>
      </c>
      <c r="B20" s="13" t="s">
        <v>56</v>
      </c>
      <c r="C20" s="31">
        <v>0</v>
      </c>
      <c r="D20" s="14">
        <v>-3.26</v>
      </c>
      <c r="E20" s="14">
        <v>3.3</v>
      </c>
      <c r="F20" s="14">
        <v>4.1500000000000004</v>
      </c>
      <c r="G20" s="14">
        <v>6.71</v>
      </c>
      <c r="H20" s="14">
        <v>5</v>
      </c>
    </row>
    <row r="21" spans="1:8" ht="15.75" customHeight="1" x14ac:dyDescent="0.25">
      <c r="A21" s="12" t="s">
        <v>57</v>
      </c>
      <c r="B21" s="13" t="s">
        <v>58</v>
      </c>
      <c r="C21" s="31">
        <v>0</v>
      </c>
      <c r="D21" s="14">
        <v>8.1300000000000008</v>
      </c>
      <c r="E21" s="14">
        <v>0.17</v>
      </c>
      <c r="F21" s="17">
        <v>10.1</v>
      </c>
      <c r="G21" s="14">
        <v>8.74</v>
      </c>
      <c r="H21" s="14">
        <v>5</v>
      </c>
    </row>
    <row r="22" spans="1:8" ht="15.75" customHeight="1" x14ac:dyDescent="0.25">
      <c r="A22" s="12" t="s">
        <v>59</v>
      </c>
      <c r="B22" s="13" t="s">
        <v>60</v>
      </c>
      <c r="C22" s="31">
        <v>0</v>
      </c>
      <c r="D22" s="14">
        <v>4.5</v>
      </c>
      <c r="E22" s="14">
        <v>9.81</v>
      </c>
      <c r="F22" s="14">
        <v>8.8800000000000008</v>
      </c>
      <c r="G22" s="14">
        <v>7.06</v>
      </c>
      <c r="H22" s="14">
        <v>5</v>
      </c>
    </row>
    <row r="23" spans="1:8" ht="15.75" customHeight="1" x14ac:dyDescent="0.25">
      <c r="A23" s="12" t="s">
        <v>61</v>
      </c>
      <c r="B23" s="13" t="s">
        <v>62</v>
      </c>
      <c r="C23" s="31">
        <v>0</v>
      </c>
      <c r="D23" s="14">
        <v>7.75</v>
      </c>
      <c r="E23" s="14">
        <v>0.42</v>
      </c>
      <c r="F23" s="14">
        <v>5.45</v>
      </c>
      <c r="G23" s="17">
        <v>3.8</v>
      </c>
      <c r="H23" s="14">
        <v>6</v>
      </c>
    </row>
    <row r="24" spans="1:8" ht="15.75" customHeight="1" x14ac:dyDescent="0.25">
      <c r="A24" s="12" t="s">
        <v>63</v>
      </c>
      <c r="B24" s="13" t="s">
        <v>64</v>
      </c>
      <c r="C24" s="31">
        <v>0</v>
      </c>
      <c r="D24" s="14">
        <v>2.33</v>
      </c>
      <c r="E24" s="14">
        <v>-2.87</v>
      </c>
      <c r="F24" s="17">
        <v>1.8</v>
      </c>
      <c r="G24" s="14">
        <v>2.83</v>
      </c>
      <c r="H24" s="14">
        <v>6</v>
      </c>
    </row>
    <row r="25" spans="1:8" ht="13" x14ac:dyDescent="0.3">
      <c r="A25" s="18"/>
      <c r="B25" s="19"/>
      <c r="C25" s="32"/>
      <c r="D25" s="20"/>
      <c r="E25" s="20"/>
      <c r="F25" s="20"/>
      <c r="G25" s="20"/>
      <c r="H25" s="20"/>
    </row>
    <row r="26" spans="1:8" ht="13" x14ac:dyDescent="0.3">
      <c r="A26" s="21" t="s">
        <v>65</v>
      </c>
      <c r="B26" s="22"/>
      <c r="C26" s="33"/>
      <c r="D26" s="55">
        <v>3</v>
      </c>
      <c r="E26" s="55">
        <v>6</v>
      </c>
      <c r="F26" s="55">
        <v>8</v>
      </c>
      <c r="G26" s="55">
        <v>10</v>
      </c>
      <c r="H26" s="55">
        <v>3</v>
      </c>
    </row>
    <row r="27" spans="1:8" ht="13" x14ac:dyDescent="0.3">
      <c r="A27" s="12"/>
      <c r="B27" s="13"/>
      <c r="C27" s="34"/>
      <c r="D27" s="24"/>
      <c r="E27" s="24"/>
      <c r="F27" s="24"/>
      <c r="G27" s="24"/>
      <c r="H27" s="24"/>
    </row>
    <row r="28" spans="1:8" ht="13" x14ac:dyDescent="0.3">
      <c r="A28" s="7" t="s">
        <v>66</v>
      </c>
      <c r="B28" s="20"/>
      <c r="C28" s="35"/>
      <c r="D28" s="25"/>
      <c r="E28" s="25"/>
      <c r="F28" s="25"/>
      <c r="G28" s="25"/>
      <c r="H28" s="25"/>
    </row>
    <row r="29" spans="1:8" ht="13" x14ac:dyDescent="0.3">
      <c r="A29" s="26" t="s">
        <v>67</v>
      </c>
      <c r="B29" s="20"/>
      <c r="C29" s="70">
        <f>SUMPRODUCT(C4:C24,G4:G24)</f>
        <v>0</v>
      </c>
      <c r="D29" s="25"/>
      <c r="E29" s="23"/>
      <c r="F29" s="23"/>
      <c r="G29" s="23"/>
      <c r="H29" s="23"/>
    </row>
    <row r="30" spans="1:8" ht="13" x14ac:dyDescent="0.3">
      <c r="A30" s="27"/>
      <c r="B30" s="20"/>
      <c r="C30" s="25"/>
      <c r="D30" s="25"/>
      <c r="E30" s="23"/>
      <c r="F30" s="23"/>
      <c r="G30" s="23"/>
      <c r="H30" s="23"/>
    </row>
    <row r="31" spans="1:8" ht="13" x14ac:dyDescent="0.3">
      <c r="A31" s="27"/>
      <c r="B31" s="20"/>
      <c r="C31" s="25"/>
      <c r="D31" s="25"/>
      <c r="E31" s="23"/>
      <c r="F31" s="23"/>
      <c r="G31" s="23"/>
      <c r="H31" s="23"/>
    </row>
    <row r="32" spans="1:8" ht="13" x14ac:dyDescent="0.3">
      <c r="A32" s="27" t="s">
        <v>68</v>
      </c>
      <c r="B32" s="20"/>
      <c r="C32" s="25"/>
      <c r="D32" s="25"/>
      <c r="E32" s="23"/>
      <c r="F32" s="23"/>
      <c r="G32" s="23"/>
      <c r="H32" s="23"/>
    </row>
    <row r="33" spans="1:8" ht="13" x14ac:dyDescent="0.3">
      <c r="A33" s="54" t="s">
        <v>146</v>
      </c>
      <c r="B33" s="56" cm="1">
        <f t="array" ref="B33">SUMPRODUCT(D4:D24*C4:C24)</f>
        <v>0</v>
      </c>
      <c r="C33" s="20" t="s">
        <v>69</v>
      </c>
      <c r="D33" s="57">
        <v>3</v>
      </c>
      <c r="E33" s="23"/>
      <c r="F33" s="23"/>
      <c r="G33" s="23"/>
      <c r="H33" s="23"/>
    </row>
    <row r="34" spans="1:8" ht="13" x14ac:dyDescent="0.3">
      <c r="A34" s="18" t="s">
        <v>70</v>
      </c>
      <c r="B34" s="56">
        <f>SUMPRODUCT(E4:E24*C4:C24)</f>
        <v>0</v>
      </c>
      <c r="C34" s="20" t="s">
        <v>69</v>
      </c>
      <c r="D34" s="57">
        <v>6</v>
      </c>
      <c r="E34" s="23"/>
      <c r="F34" s="23"/>
      <c r="G34" s="23"/>
      <c r="H34" s="23"/>
    </row>
    <row r="35" spans="1:8" ht="13" x14ac:dyDescent="0.3">
      <c r="A35" s="18" t="s">
        <v>71</v>
      </c>
      <c r="B35" s="56">
        <f>SUMPRODUCT(F4:F24*C4:C24)</f>
        <v>0</v>
      </c>
      <c r="C35" s="20" t="s">
        <v>69</v>
      </c>
      <c r="D35" s="57">
        <v>8</v>
      </c>
      <c r="E35" s="23"/>
      <c r="F35" s="23"/>
      <c r="G35" s="23"/>
      <c r="H35" s="23"/>
    </row>
    <row r="36" spans="1:8" ht="13" x14ac:dyDescent="0.3">
      <c r="A36" s="54" t="s">
        <v>145</v>
      </c>
      <c r="B36" s="56" cm="1">
        <f t="array" ref="B36">SUMPRODUCT(G4:G24*C4:C24)</f>
        <v>0</v>
      </c>
      <c r="C36" s="20" t="s">
        <v>69</v>
      </c>
      <c r="D36" s="57">
        <v>10</v>
      </c>
      <c r="E36" s="23"/>
      <c r="F36" s="23"/>
      <c r="G36" s="23"/>
      <c r="H36" s="23"/>
    </row>
    <row r="37" spans="1:8" ht="13" x14ac:dyDescent="0.3">
      <c r="A37" s="18" t="s">
        <v>76</v>
      </c>
      <c r="B37" s="56" cm="1">
        <f t="array" ref="B37">SUMPRODUCT(H4:H24*C4:C24)</f>
        <v>0</v>
      </c>
      <c r="C37" s="20" t="s">
        <v>73</v>
      </c>
      <c r="D37" s="36">
        <v>3</v>
      </c>
      <c r="E37" s="23"/>
      <c r="F37" s="23"/>
      <c r="G37" s="23"/>
      <c r="H37" s="23"/>
    </row>
    <row r="38" spans="1:8" ht="13" x14ac:dyDescent="0.3">
      <c r="A38" s="18" t="s">
        <v>74</v>
      </c>
      <c r="B38" s="56">
        <f>SUM(C4:C24)</f>
        <v>0</v>
      </c>
      <c r="C38" s="20" t="s">
        <v>77</v>
      </c>
      <c r="D38" s="58">
        <v>1</v>
      </c>
      <c r="E38" s="23"/>
      <c r="F38" s="23"/>
      <c r="G38" s="23"/>
      <c r="H38" s="23"/>
    </row>
    <row r="39" spans="1:8" ht="12.5" x14ac:dyDescent="0.25">
      <c r="B39" s="28"/>
    </row>
    <row r="40" spans="1:8" ht="13" x14ac:dyDescent="0.3">
      <c r="A40" s="37" t="s">
        <v>75</v>
      </c>
      <c r="B40" s="28"/>
    </row>
    <row r="41" spans="1:8" ht="12.5" x14ac:dyDescent="0.25">
      <c r="B41" s="28"/>
    </row>
    <row r="42" spans="1:8" ht="12.5" x14ac:dyDescent="0.25">
      <c r="B42" s="28"/>
    </row>
    <row r="43" spans="1:8" ht="12.5" x14ac:dyDescent="0.25">
      <c r="B43" s="28"/>
    </row>
    <row r="44" spans="1:8" ht="12.5" x14ac:dyDescent="0.25">
      <c r="B44" s="28"/>
    </row>
    <row r="45" spans="1:8" ht="12.5" x14ac:dyDescent="0.25">
      <c r="B45" s="28"/>
    </row>
    <row r="46" spans="1:8" ht="12.5" x14ac:dyDescent="0.25">
      <c r="B46" s="28"/>
    </row>
    <row r="47" spans="1:8" ht="12.5" x14ac:dyDescent="0.25">
      <c r="B47" s="28"/>
    </row>
    <row r="48" spans="1:8" ht="12.5" x14ac:dyDescent="0.25">
      <c r="B48" s="28"/>
    </row>
    <row r="49" spans="2:2" ht="12.5" x14ac:dyDescent="0.25">
      <c r="B49" s="28"/>
    </row>
    <row r="50" spans="2:2" ht="12.5" x14ac:dyDescent="0.25">
      <c r="B50" s="28"/>
    </row>
    <row r="51" spans="2:2" ht="12.5" x14ac:dyDescent="0.25">
      <c r="B51" s="28"/>
    </row>
    <row r="52" spans="2:2" ht="12.5" x14ac:dyDescent="0.25">
      <c r="B52" s="28"/>
    </row>
    <row r="53" spans="2:2" ht="12.5" x14ac:dyDescent="0.25">
      <c r="B53" s="28"/>
    </row>
    <row r="54" spans="2:2" ht="12.5" x14ac:dyDescent="0.25">
      <c r="B54" s="28"/>
    </row>
    <row r="55" spans="2:2" ht="12.5" x14ac:dyDescent="0.25">
      <c r="B55" s="28"/>
    </row>
    <row r="56" spans="2:2" ht="12.5" x14ac:dyDescent="0.25">
      <c r="B56" s="28"/>
    </row>
    <row r="57" spans="2:2" ht="12.5" x14ac:dyDescent="0.25">
      <c r="B57" s="28"/>
    </row>
    <row r="58" spans="2:2" ht="12.5" x14ac:dyDescent="0.25">
      <c r="B58" s="28"/>
    </row>
    <row r="59" spans="2:2" ht="12.5" x14ac:dyDescent="0.25">
      <c r="B59" s="28"/>
    </row>
    <row r="60" spans="2:2" ht="12.5" x14ac:dyDescent="0.25">
      <c r="B60" s="28"/>
    </row>
    <row r="61" spans="2:2" ht="12.5" x14ac:dyDescent="0.25">
      <c r="B61" s="28"/>
    </row>
    <row r="62" spans="2:2" ht="12.5" x14ac:dyDescent="0.25">
      <c r="B62" s="28"/>
    </row>
    <row r="63" spans="2:2" ht="12.5" x14ac:dyDescent="0.25">
      <c r="B63" s="28"/>
    </row>
    <row r="64" spans="2:2" ht="12.5" x14ac:dyDescent="0.25">
      <c r="B64" s="28"/>
    </row>
    <row r="65" spans="2:2" ht="12.5" x14ac:dyDescent="0.25">
      <c r="B65" s="28"/>
    </row>
    <row r="66" spans="2:2" ht="12.5" x14ac:dyDescent="0.25">
      <c r="B66" s="28"/>
    </row>
    <row r="67" spans="2:2" ht="12.5" x14ac:dyDescent="0.25">
      <c r="B67" s="28"/>
    </row>
    <row r="68" spans="2:2" ht="12.5" x14ac:dyDescent="0.25">
      <c r="B68" s="28"/>
    </row>
    <row r="69" spans="2:2" ht="12.5" x14ac:dyDescent="0.25">
      <c r="B69" s="28"/>
    </row>
    <row r="70" spans="2:2" ht="12.5" x14ac:dyDescent="0.25">
      <c r="B70" s="28"/>
    </row>
    <row r="71" spans="2:2" ht="12.5" x14ac:dyDescent="0.25">
      <c r="B71" s="28"/>
    </row>
    <row r="72" spans="2:2" ht="12.5" x14ac:dyDescent="0.25">
      <c r="B72" s="28"/>
    </row>
    <row r="73" spans="2:2" ht="12.5" x14ac:dyDescent="0.25">
      <c r="B73" s="28"/>
    </row>
    <row r="74" spans="2:2" ht="12.5" x14ac:dyDescent="0.25">
      <c r="B74" s="28"/>
    </row>
    <row r="75" spans="2:2" ht="12.5" x14ac:dyDescent="0.25">
      <c r="B75" s="28"/>
    </row>
    <row r="76" spans="2:2" ht="12.5" x14ac:dyDescent="0.25">
      <c r="B76" s="28"/>
    </row>
    <row r="77" spans="2:2" ht="12.5" x14ac:dyDescent="0.25">
      <c r="B77" s="28"/>
    </row>
    <row r="78" spans="2:2" ht="12.5" x14ac:dyDescent="0.25">
      <c r="B78" s="28"/>
    </row>
    <row r="79" spans="2:2" ht="12.5" x14ac:dyDescent="0.25">
      <c r="B79" s="28"/>
    </row>
    <row r="80" spans="2:2" ht="12.5" x14ac:dyDescent="0.25">
      <c r="B80" s="28"/>
    </row>
    <row r="81" spans="2:2" ht="12.5" x14ac:dyDescent="0.25">
      <c r="B81" s="28"/>
    </row>
    <row r="82" spans="2:2" ht="12.5" x14ac:dyDescent="0.25">
      <c r="B82" s="28"/>
    </row>
    <row r="83" spans="2:2" ht="12.5" x14ac:dyDescent="0.25">
      <c r="B83" s="28"/>
    </row>
    <row r="84" spans="2:2" ht="12.5" x14ac:dyDescent="0.25">
      <c r="B84" s="28"/>
    </row>
    <row r="85" spans="2:2" ht="12.5" x14ac:dyDescent="0.25">
      <c r="B85" s="28"/>
    </row>
    <row r="86" spans="2:2" ht="12.5" x14ac:dyDescent="0.25">
      <c r="B86" s="28"/>
    </row>
    <row r="87" spans="2:2" ht="12.5" x14ac:dyDescent="0.25">
      <c r="B87" s="28"/>
    </row>
    <row r="88" spans="2:2" ht="12.5" x14ac:dyDescent="0.25">
      <c r="B88" s="28"/>
    </row>
    <row r="89" spans="2:2" ht="12.5" x14ac:dyDescent="0.25">
      <c r="B89" s="28"/>
    </row>
    <row r="90" spans="2:2" ht="12.5" x14ac:dyDescent="0.25">
      <c r="B90" s="28"/>
    </row>
    <row r="91" spans="2:2" ht="12.5" x14ac:dyDescent="0.25">
      <c r="B91" s="28"/>
    </row>
    <row r="92" spans="2:2" ht="12.5" x14ac:dyDescent="0.25">
      <c r="B92" s="28"/>
    </row>
    <row r="93" spans="2:2" ht="12.5" x14ac:dyDescent="0.25">
      <c r="B93" s="28"/>
    </row>
    <row r="94" spans="2:2" ht="12.5" x14ac:dyDescent="0.25">
      <c r="B94" s="28"/>
    </row>
    <row r="95" spans="2:2" ht="12.5" x14ac:dyDescent="0.25">
      <c r="B95" s="28"/>
    </row>
    <row r="96" spans="2:2" ht="12.5" x14ac:dyDescent="0.25">
      <c r="B96" s="28"/>
    </row>
    <row r="97" spans="2:2" ht="12.5" x14ac:dyDescent="0.25">
      <c r="B97" s="28"/>
    </row>
    <row r="98" spans="2:2" ht="12.5" x14ac:dyDescent="0.25">
      <c r="B98" s="28"/>
    </row>
    <row r="99" spans="2:2" ht="12.5" x14ac:dyDescent="0.25">
      <c r="B99" s="28"/>
    </row>
    <row r="100" spans="2:2" ht="12.5" x14ac:dyDescent="0.25">
      <c r="B100" s="28"/>
    </row>
    <row r="101" spans="2:2" ht="12.5" x14ac:dyDescent="0.25">
      <c r="B101" s="28"/>
    </row>
    <row r="102" spans="2:2" ht="12.5" x14ac:dyDescent="0.25">
      <c r="B102" s="28"/>
    </row>
    <row r="103" spans="2:2" ht="12.5" x14ac:dyDescent="0.25">
      <c r="B103" s="28"/>
    </row>
    <row r="104" spans="2:2" ht="12.5" x14ac:dyDescent="0.25">
      <c r="B104" s="28"/>
    </row>
    <row r="105" spans="2:2" ht="12.5" x14ac:dyDescent="0.25">
      <c r="B105" s="28"/>
    </row>
    <row r="106" spans="2:2" ht="12.5" x14ac:dyDescent="0.25">
      <c r="B106" s="28"/>
    </row>
    <row r="107" spans="2:2" ht="12.5" x14ac:dyDescent="0.25">
      <c r="B107" s="28"/>
    </row>
    <row r="108" spans="2:2" ht="12.5" x14ac:dyDescent="0.25">
      <c r="B108" s="28"/>
    </row>
    <row r="109" spans="2:2" ht="12.5" x14ac:dyDescent="0.25">
      <c r="B109" s="28"/>
    </row>
    <row r="110" spans="2:2" ht="12.5" x14ac:dyDescent="0.25">
      <c r="B110" s="28"/>
    </row>
    <row r="111" spans="2:2" ht="12.5" x14ac:dyDescent="0.25">
      <c r="B111" s="28"/>
    </row>
    <row r="112" spans="2:2" ht="12.5" x14ac:dyDescent="0.25">
      <c r="B112" s="28"/>
    </row>
    <row r="113" spans="2:2" ht="12.5" x14ac:dyDescent="0.25">
      <c r="B113" s="28"/>
    </row>
    <row r="114" spans="2:2" ht="12.5" x14ac:dyDescent="0.25">
      <c r="B114" s="28"/>
    </row>
    <row r="115" spans="2:2" ht="12.5" x14ac:dyDescent="0.25">
      <c r="B115" s="28"/>
    </row>
    <row r="116" spans="2:2" ht="12.5" x14ac:dyDescent="0.25">
      <c r="B116" s="28"/>
    </row>
    <row r="117" spans="2:2" ht="12.5" x14ac:dyDescent="0.25">
      <c r="B117" s="28"/>
    </row>
    <row r="118" spans="2:2" ht="12.5" x14ac:dyDescent="0.25">
      <c r="B118" s="28"/>
    </row>
    <row r="119" spans="2:2" ht="12.5" x14ac:dyDescent="0.25">
      <c r="B119" s="28"/>
    </row>
    <row r="120" spans="2:2" ht="12.5" x14ac:dyDescent="0.25">
      <c r="B120" s="28"/>
    </row>
    <row r="121" spans="2:2" ht="12.5" x14ac:dyDescent="0.25">
      <c r="B121" s="28"/>
    </row>
    <row r="122" spans="2:2" ht="12.5" x14ac:dyDescent="0.25">
      <c r="B122" s="28"/>
    </row>
    <row r="123" spans="2:2" ht="12.5" x14ac:dyDescent="0.25">
      <c r="B123" s="28"/>
    </row>
    <row r="124" spans="2:2" ht="12.5" x14ac:dyDescent="0.25">
      <c r="B124" s="28"/>
    </row>
    <row r="125" spans="2:2" ht="12.5" x14ac:dyDescent="0.25">
      <c r="B125" s="28"/>
    </row>
    <row r="126" spans="2:2" ht="12.5" x14ac:dyDescent="0.25">
      <c r="B126" s="28"/>
    </row>
    <row r="127" spans="2:2" ht="12.5" x14ac:dyDescent="0.25">
      <c r="B127" s="28"/>
    </row>
    <row r="128" spans="2:2" ht="12.5" x14ac:dyDescent="0.25">
      <c r="B128" s="28"/>
    </row>
    <row r="129" spans="2:2" ht="12.5" x14ac:dyDescent="0.25">
      <c r="B129" s="28"/>
    </row>
    <row r="130" spans="2:2" ht="12.5" x14ac:dyDescent="0.25">
      <c r="B130" s="28"/>
    </row>
    <row r="131" spans="2:2" ht="12.5" x14ac:dyDescent="0.25">
      <c r="B131" s="28"/>
    </row>
    <row r="132" spans="2:2" ht="12.5" x14ac:dyDescent="0.25">
      <c r="B132" s="28"/>
    </row>
    <row r="133" spans="2:2" ht="12.5" x14ac:dyDescent="0.25">
      <c r="B133" s="28"/>
    </row>
    <row r="134" spans="2:2" ht="12.5" x14ac:dyDescent="0.25">
      <c r="B134" s="28"/>
    </row>
    <row r="135" spans="2:2" ht="12.5" x14ac:dyDescent="0.25">
      <c r="B135" s="28"/>
    </row>
    <row r="136" spans="2:2" ht="12.5" x14ac:dyDescent="0.25">
      <c r="B136" s="28"/>
    </row>
    <row r="137" spans="2:2" ht="12.5" x14ac:dyDescent="0.25">
      <c r="B137" s="28"/>
    </row>
    <row r="138" spans="2:2" ht="12.5" x14ac:dyDescent="0.25">
      <c r="B138" s="28"/>
    </row>
    <row r="139" spans="2:2" ht="12.5" x14ac:dyDescent="0.25">
      <c r="B139" s="28"/>
    </row>
    <row r="140" spans="2:2" ht="12.5" x14ac:dyDescent="0.25">
      <c r="B140" s="28"/>
    </row>
    <row r="141" spans="2:2" ht="12.5" x14ac:dyDescent="0.25">
      <c r="B141" s="28"/>
    </row>
    <row r="142" spans="2:2" ht="12.5" x14ac:dyDescent="0.25">
      <c r="B142" s="28"/>
    </row>
    <row r="143" spans="2:2" ht="12.5" x14ac:dyDescent="0.25">
      <c r="B143" s="28"/>
    </row>
    <row r="144" spans="2:2" ht="12.5" x14ac:dyDescent="0.25">
      <c r="B144" s="28"/>
    </row>
    <row r="145" spans="2:2" ht="12.5" x14ac:dyDescent="0.25">
      <c r="B145" s="28"/>
    </row>
    <row r="146" spans="2:2" ht="12.5" x14ac:dyDescent="0.25">
      <c r="B146" s="28"/>
    </row>
    <row r="147" spans="2:2" ht="12.5" x14ac:dyDescent="0.25">
      <c r="B147" s="28"/>
    </row>
    <row r="148" spans="2:2" ht="12.5" x14ac:dyDescent="0.25">
      <c r="B148" s="28"/>
    </row>
    <row r="149" spans="2:2" ht="12.5" x14ac:dyDescent="0.25">
      <c r="B149" s="28"/>
    </row>
    <row r="150" spans="2:2" ht="12.5" x14ac:dyDescent="0.25">
      <c r="B150" s="28"/>
    </row>
    <row r="151" spans="2:2" ht="12.5" x14ac:dyDescent="0.25">
      <c r="B151" s="28"/>
    </row>
    <row r="152" spans="2:2" ht="12.5" x14ac:dyDescent="0.25">
      <c r="B152" s="28"/>
    </row>
    <row r="153" spans="2:2" ht="12.5" x14ac:dyDescent="0.25">
      <c r="B153" s="28"/>
    </row>
    <row r="154" spans="2:2" ht="12.5" x14ac:dyDescent="0.25">
      <c r="B154" s="28"/>
    </row>
    <row r="155" spans="2:2" ht="12.5" x14ac:dyDescent="0.25">
      <c r="B155" s="28"/>
    </row>
    <row r="156" spans="2:2" ht="12.5" x14ac:dyDescent="0.25">
      <c r="B156" s="28"/>
    </row>
    <row r="157" spans="2:2" ht="12.5" x14ac:dyDescent="0.25">
      <c r="B157" s="28"/>
    </row>
    <row r="158" spans="2:2" ht="12.5" x14ac:dyDescent="0.25">
      <c r="B158" s="28"/>
    </row>
    <row r="159" spans="2:2" ht="12.5" x14ac:dyDescent="0.25">
      <c r="B159" s="28"/>
    </row>
    <row r="160" spans="2:2" ht="12.5" x14ac:dyDescent="0.25">
      <c r="B160" s="28"/>
    </row>
    <row r="161" spans="2:2" ht="12.5" x14ac:dyDescent="0.25">
      <c r="B161" s="28"/>
    </row>
    <row r="162" spans="2:2" ht="12.5" x14ac:dyDescent="0.25">
      <c r="B162" s="28"/>
    </row>
    <row r="163" spans="2:2" ht="12.5" x14ac:dyDescent="0.25">
      <c r="B163" s="28"/>
    </row>
    <row r="164" spans="2:2" ht="12.5" x14ac:dyDescent="0.25">
      <c r="B164" s="28"/>
    </row>
    <row r="165" spans="2:2" ht="12.5" x14ac:dyDescent="0.25">
      <c r="B165" s="28"/>
    </row>
    <row r="166" spans="2:2" ht="12.5" x14ac:dyDescent="0.25">
      <c r="B166" s="28"/>
    </row>
    <row r="167" spans="2:2" ht="12.5" x14ac:dyDescent="0.25">
      <c r="B167" s="28"/>
    </row>
    <row r="168" spans="2:2" ht="12.5" x14ac:dyDescent="0.25">
      <c r="B168" s="28"/>
    </row>
    <row r="169" spans="2:2" ht="12.5" x14ac:dyDescent="0.25">
      <c r="B169" s="28"/>
    </row>
    <row r="170" spans="2:2" ht="12.5" x14ac:dyDescent="0.25">
      <c r="B170" s="28"/>
    </row>
    <row r="171" spans="2:2" ht="12.5" x14ac:dyDescent="0.25">
      <c r="B171" s="28"/>
    </row>
    <row r="172" spans="2:2" ht="12.5" x14ac:dyDescent="0.25">
      <c r="B172" s="28"/>
    </row>
    <row r="173" spans="2:2" ht="12.5" x14ac:dyDescent="0.25">
      <c r="B173" s="28"/>
    </row>
    <row r="174" spans="2:2" ht="12.5" x14ac:dyDescent="0.25">
      <c r="B174" s="28"/>
    </row>
    <row r="175" spans="2:2" ht="12.5" x14ac:dyDescent="0.25">
      <c r="B175" s="28"/>
    </row>
    <row r="176" spans="2:2" ht="12.5" x14ac:dyDescent="0.25">
      <c r="B176" s="28"/>
    </row>
    <row r="177" spans="2:2" ht="12.5" x14ac:dyDescent="0.25">
      <c r="B177" s="28"/>
    </row>
    <row r="178" spans="2:2" ht="12.5" x14ac:dyDescent="0.25">
      <c r="B178" s="28"/>
    </row>
    <row r="179" spans="2:2" ht="12.5" x14ac:dyDescent="0.25">
      <c r="B179" s="28"/>
    </row>
    <row r="180" spans="2:2" ht="12.5" x14ac:dyDescent="0.25">
      <c r="B180" s="28"/>
    </row>
    <row r="181" spans="2:2" ht="12.5" x14ac:dyDescent="0.25">
      <c r="B181" s="28"/>
    </row>
    <row r="182" spans="2:2" ht="12.5" x14ac:dyDescent="0.25">
      <c r="B182" s="28"/>
    </row>
    <row r="183" spans="2:2" ht="12.5" x14ac:dyDescent="0.25">
      <c r="B183" s="28"/>
    </row>
    <row r="184" spans="2:2" ht="12.5" x14ac:dyDescent="0.25">
      <c r="B184" s="28"/>
    </row>
    <row r="185" spans="2:2" ht="12.5" x14ac:dyDescent="0.25">
      <c r="B185" s="28"/>
    </row>
    <row r="186" spans="2:2" ht="12.5" x14ac:dyDescent="0.25">
      <c r="B186" s="28"/>
    </row>
    <row r="187" spans="2:2" ht="12.5" x14ac:dyDescent="0.25">
      <c r="B187" s="28"/>
    </row>
    <row r="188" spans="2:2" ht="12.5" x14ac:dyDescent="0.25">
      <c r="B188" s="28"/>
    </row>
    <row r="189" spans="2:2" ht="12.5" x14ac:dyDescent="0.25">
      <c r="B189" s="28"/>
    </row>
    <row r="190" spans="2:2" ht="12.5" x14ac:dyDescent="0.25">
      <c r="B190" s="28"/>
    </row>
    <row r="191" spans="2:2" ht="12.5" x14ac:dyDescent="0.25">
      <c r="B191" s="28"/>
    </row>
    <row r="192" spans="2:2" ht="12.5" x14ac:dyDescent="0.25">
      <c r="B192" s="28"/>
    </row>
    <row r="193" spans="2:2" ht="12.5" x14ac:dyDescent="0.25">
      <c r="B193" s="28"/>
    </row>
    <row r="194" spans="2:2" ht="12.5" x14ac:dyDescent="0.25">
      <c r="B194" s="28"/>
    </row>
    <row r="195" spans="2:2" ht="12.5" x14ac:dyDescent="0.25">
      <c r="B195" s="28"/>
    </row>
    <row r="196" spans="2:2" ht="12.5" x14ac:dyDescent="0.25">
      <c r="B196" s="28"/>
    </row>
    <row r="197" spans="2:2" ht="12.5" x14ac:dyDescent="0.25">
      <c r="B197" s="28"/>
    </row>
    <row r="198" spans="2:2" ht="12.5" x14ac:dyDescent="0.25">
      <c r="B198" s="28"/>
    </row>
    <row r="199" spans="2:2" ht="12.5" x14ac:dyDescent="0.25">
      <c r="B199" s="28"/>
    </row>
    <row r="200" spans="2:2" ht="12.5" x14ac:dyDescent="0.25">
      <c r="B200" s="28"/>
    </row>
    <row r="201" spans="2:2" ht="12.5" x14ac:dyDescent="0.25">
      <c r="B201" s="28"/>
    </row>
    <row r="202" spans="2:2" ht="12.5" x14ac:dyDescent="0.25">
      <c r="B202" s="28"/>
    </row>
    <row r="203" spans="2:2" ht="12.5" x14ac:dyDescent="0.25">
      <c r="B203" s="28"/>
    </row>
    <row r="204" spans="2:2" ht="12.5" x14ac:dyDescent="0.25">
      <c r="B204" s="28"/>
    </row>
    <row r="205" spans="2:2" ht="12.5" x14ac:dyDescent="0.25">
      <c r="B205" s="28"/>
    </row>
    <row r="206" spans="2:2" ht="12.5" x14ac:dyDescent="0.25">
      <c r="B206" s="28"/>
    </row>
    <row r="207" spans="2:2" ht="12.5" x14ac:dyDescent="0.25">
      <c r="B207" s="28"/>
    </row>
    <row r="208" spans="2:2" ht="12.5" x14ac:dyDescent="0.25">
      <c r="B208" s="28"/>
    </row>
    <row r="209" spans="2:2" ht="12.5" x14ac:dyDescent="0.25">
      <c r="B209" s="28"/>
    </row>
    <row r="210" spans="2:2" ht="12.5" x14ac:dyDescent="0.25">
      <c r="B210" s="28"/>
    </row>
    <row r="211" spans="2:2" ht="12.5" x14ac:dyDescent="0.25">
      <c r="B211" s="28"/>
    </row>
    <row r="212" spans="2:2" ht="12.5" x14ac:dyDescent="0.25">
      <c r="B212" s="28"/>
    </row>
    <row r="213" spans="2:2" ht="12.5" x14ac:dyDescent="0.25">
      <c r="B213" s="28"/>
    </row>
    <row r="214" spans="2:2" ht="12.5" x14ac:dyDescent="0.25">
      <c r="B214" s="28"/>
    </row>
    <row r="215" spans="2:2" ht="12.5" x14ac:dyDescent="0.25">
      <c r="B215" s="28"/>
    </row>
    <row r="216" spans="2:2" ht="12.5" x14ac:dyDescent="0.25">
      <c r="B216" s="28"/>
    </row>
    <row r="217" spans="2:2" ht="12.5" x14ac:dyDescent="0.25">
      <c r="B217" s="28"/>
    </row>
    <row r="218" spans="2:2" ht="12.5" x14ac:dyDescent="0.25">
      <c r="B218" s="28"/>
    </row>
    <row r="219" spans="2:2" ht="12.5" x14ac:dyDescent="0.25">
      <c r="B219" s="28"/>
    </row>
    <row r="220" spans="2:2" ht="12.5" x14ac:dyDescent="0.25">
      <c r="B220" s="28"/>
    </row>
    <row r="221" spans="2:2" ht="12.5" x14ac:dyDescent="0.25">
      <c r="B221" s="28"/>
    </row>
    <row r="222" spans="2:2" ht="12.5" x14ac:dyDescent="0.25">
      <c r="B222" s="28"/>
    </row>
    <row r="223" spans="2:2" ht="12.5" x14ac:dyDescent="0.25">
      <c r="B223" s="28"/>
    </row>
    <row r="224" spans="2:2" ht="12.5" x14ac:dyDescent="0.25">
      <c r="B224" s="28"/>
    </row>
    <row r="225" spans="2:2" ht="12.5" x14ac:dyDescent="0.25">
      <c r="B225" s="28"/>
    </row>
    <row r="226" spans="2:2" ht="12.5" x14ac:dyDescent="0.25">
      <c r="B226" s="28"/>
    </row>
    <row r="227" spans="2:2" ht="12.5" x14ac:dyDescent="0.25">
      <c r="B227" s="28"/>
    </row>
    <row r="228" spans="2:2" ht="12.5" x14ac:dyDescent="0.25">
      <c r="B228" s="28"/>
    </row>
    <row r="229" spans="2:2" ht="12.5" x14ac:dyDescent="0.25">
      <c r="B229" s="28"/>
    </row>
    <row r="230" spans="2:2" ht="12.5" x14ac:dyDescent="0.25">
      <c r="B230" s="28"/>
    </row>
    <row r="231" spans="2:2" ht="12.5" x14ac:dyDescent="0.25">
      <c r="B231" s="28"/>
    </row>
    <row r="232" spans="2:2" ht="12.5" x14ac:dyDescent="0.25">
      <c r="B232" s="28"/>
    </row>
    <row r="233" spans="2:2" ht="12.5" x14ac:dyDescent="0.25">
      <c r="B233" s="28"/>
    </row>
    <row r="234" spans="2:2" ht="12.5" x14ac:dyDescent="0.25">
      <c r="B234" s="28"/>
    </row>
    <row r="235" spans="2:2" ht="12.5" x14ac:dyDescent="0.25">
      <c r="B235" s="28"/>
    </row>
    <row r="236" spans="2:2" ht="12.5" x14ac:dyDescent="0.25">
      <c r="B236" s="28"/>
    </row>
    <row r="237" spans="2:2" ht="12.5" x14ac:dyDescent="0.25">
      <c r="B237" s="28"/>
    </row>
    <row r="238" spans="2:2" ht="12.5" x14ac:dyDescent="0.25">
      <c r="B238" s="28"/>
    </row>
    <row r="239" spans="2:2" ht="12.5" x14ac:dyDescent="0.25">
      <c r="B239" s="28"/>
    </row>
    <row r="240" spans="2:2" ht="12.5" x14ac:dyDescent="0.25">
      <c r="B240" s="28"/>
    </row>
    <row r="241" spans="2:2" ht="12.5" x14ac:dyDescent="0.25">
      <c r="B241" s="28"/>
    </row>
    <row r="242" spans="2:2" ht="12.5" x14ac:dyDescent="0.25">
      <c r="B242" s="28"/>
    </row>
    <row r="243" spans="2:2" ht="12.5" x14ac:dyDescent="0.25">
      <c r="B243" s="28"/>
    </row>
    <row r="244" spans="2:2" ht="12.5" x14ac:dyDescent="0.25">
      <c r="B244" s="28"/>
    </row>
    <row r="245" spans="2:2" ht="12.5" x14ac:dyDescent="0.25">
      <c r="B245" s="28"/>
    </row>
    <row r="246" spans="2:2" ht="12.5" x14ac:dyDescent="0.25">
      <c r="B246" s="28"/>
    </row>
    <row r="247" spans="2:2" ht="12.5" x14ac:dyDescent="0.25">
      <c r="B247" s="28"/>
    </row>
    <row r="248" spans="2:2" ht="12.5" x14ac:dyDescent="0.25">
      <c r="B248" s="28"/>
    </row>
    <row r="249" spans="2:2" ht="12.5" x14ac:dyDescent="0.25">
      <c r="B249" s="28"/>
    </row>
    <row r="250" spans="2:2" ht="12.5" x14ac:dyDescent="0.25">
      <c r="B250" s="28"/>
    </row>
    <row r="251" spans="2:2" ht="12.5" x14ac:dyDescent="0.25">
      <c r="B251" s="28"/>
    </row>
    <row r="252" spans="2:2" ht="12.5" x14ac:dyDescent="0.25">
      <c r="B252" s="28"/>
    </row>
    <row r="253" spans="2:2" ht="12.5" x14ac:dyDescent="0.25">
      <c r="B253" s="28"/>
    </row>
    <row r="254" spans="2:2" ht="12.5" x14ac:dyDescent="0.25">
      <c r="B254" s="28"/>
    </row>
    <row r="255" spans="2:2" ht="12.5" x14ac:dyDescent="0.25">
      <c r="B255" s="28"/>
    </row>
    <row r="256" spans="2:2" ht="12.5" x14ac:dyDescent="0.25">
      <c r="B256" s="28"/>
    </row>
    <row r="257" spans="2:2" ht="12.5" x14ac:dyDescent="0.25">
      <c r="B257" s="28"/>
    </row>
    <row r="258" spans="2:2" ht="12.5" x14ac:dyDescent="0.25">
      <c r="B258" s="28"/>
    </row>
    <row r="259" spans="2:2" ht="12.5" x14ac:dyDescent="0.25">
      <c r="B259" s="28"/>
    </row>
    <row r="260" spans="2:2" ht="12.5" x14ac:dyDescent="0.25">
      <c r="B260" s="28"/>
    </row>
    <row r="261" spans="2:2" ht="12.5" x14ac:dyDescent="0.25">
      <c r="B261" s="28"/>
    </row>
    <row r="262" spans="2:2" ht="12.5" x14ac:dyDescent="0.25">
      <c r="B262" s="28"/>
    </row>
    <row r="263" spans="2:2" ht="12.5" x14ac:dyDescent="0.25">
      <c r="B263" s="28"/>
    </row>
    <row r="264" spans="2:2" ht="12.5" x14ac:dyDescent="0.25">
      <c r="B264" s="28"/>
    </row>
    <row r="265" spans="2:2" ht="12.5" x14ac:dyDescent="0.25">
      <c r="B265" s="28"/>
    </row>
    <row r="266" spans="2:2" ht="12.5" x14ac:dyDescent="0.25">
      <c r="B266" s="28"/>
    </row>
    <row r="267" spans="2:2" ht="12.5" x14ac:dyDescent="0.25">
      <c r="B267" s="28"/>
    </row>
    <row r="268" spans="2:2" ht="12.5" x14ac:dyDescent="0.25">
      <c r="B268" s="28"/>
    </row>
    <row r="269" spans="2:2" ht="12.5" x14ac:dyDescent="0.25">
      <c r="B269" s="28"/>
    </row>
    <row r="270" spans="2:2" ht="12.5" x14ac:dyDescent="0.25">
      <c r="B270" s="28"/>
    </row>
    <row r="271" spans="2:2" ht="12.5" x14ac:dyDescent="0.25">
      <c r="B271" s="28"/>
    </row>
    <row r="272" spans="2:2" ht="12.5" x14ac:dyDescent="0.25">
      <c r="B272" s="28"/>
    </row>
    <row r="273" spans="2:2" ht="12.5" x14ac:dyDescent="0.25">
      <c r="B273" s="28"/>
    </row>
    <row r="274" spans="2:2" ht="12.5" x14ac:dyDescent="0.25">
      <c r="B274" s="28"/>
    </row>
    <row r="275" spans="2:2" ht="12.5" x14ac:dyDescent="0.25">
      <c r="B275" s="28"/>
    </row>
    <row r="276" spans="2:2" ht="12.5" x14ac:dyDescent="0.25">
      <c r="B276" s="28"/>
    </row>
    <row r="277" spans="2:2" ht="12.5" x14ac:dyDescent="0.25">
      <c r="B277" s="28"/>
    </row>
    <row r="278" spans="2:2" ht="12.5" x14ac:dyDescent="0.25">
      <c r="B278" s="28"/>
    </row>
    <row r="279" spans="2:2" ht="12.5" x14ac:dyDescent="0.25">
      <c r="B279" s="28"/>
    </row>
    <row r="280" spans="2:2" ht="12.5" x14ac:dyDescent="0.25">
      <c r="B280" s="28"/>
    </row>
    <row r="281" spans="2:2" ht="12.5" x14ac:dyDescent="0.25">
      <c r="B281" s="28"/>
    </row>
    <row r="282" spans="2:2" ht="12.5" x14ac:dyDescent="0.25">
      <c r="B282" s="28"/>
    </row>
    <row r="283" spans="2:2" ht="12.5" x14ac:dyDescent="0.25">
      <c r="B283" s="28"/>
    </row>
    <row r="284" spans="2:2" ht="12.5" x14ac:dyDescent="0.25">
      <c r="B284" s="28"/>
    </row>
    <row r="285" spans="2:2" ht="12.5" x14ac:dyDescent="0.25">
      <c r="B285" s="28"/>
    </row>
    <row r="286" spans="2:2" ht="12.5" x14ac:dyDescent="0.25">
      <c r="B286" s="28"/>
    </row>
    <row r="287" spans="2:2" ht="12.5" x14ac:dyDescent="0.25">
      <c r="B287" s="28"/>
    </row>
    <row r="288" spans="2:2" ht="12.5" x14ac:dyDescent="0.25">
      <c r="B288" s="28"/>
    </row>
    <row r="289" spans="2:2" ht="12.5" x14ac:dyDescent="0.25">
      <c r="B289" s="28"/>
    </row>
    <row r="290" spans="2:2" ht="12.5" x14ac:dyDescent="0.25">
      <c r="B290" s="28"/>
    </row>
    <row r="291" spans="2:2" ht="12.5" x14ac:dyDescent="0.25">
      <c r="B291" s="28"/>
    </row>
    <row r="292" spans="2:2" ht="12.5" x14ac:dyDescent="0.25">
      <c r="B292" s="28"/>
    </row>
    <row r="293" spans="2:2" ht="12.5" x14ac:dyDescent="0.25">
      <c r="B293" s="28"/>
    </row>
    <row r="294" spans="2:2" ht="12.5" x14ac:dyDescent="0.25">
      <c r="B294" s="28"/>
    </row>
    <row r="295" spans="2:2" ht="12.5" x14ac:dyDescent="0.25">
      <c r="B295" s="28"/>
    </row>
    <row r="296" spans="2:2" ht="12.5" x14ac:dyDescent="0.25">
      <c r="B296" s="28"/>
    </row>
    <row r="297" spans="2:2" ht="12.5" x14ac:dyDescent="0.25">
      <c r="B297" s="28"/>
    </row>
    <row r="298" spans="2:2" ht="12.5" x14ac:dyDescent="0.25">
      <c r="B298" s="28"/>
    </row>
    <row r="299" spans="2:2" ht="12.5" x14ac:dyDescent="0.25">
      <c r="B299" s="28"/>
    </row>
    <row r="300" spans="2:2" ht="12.5" x14ac:dyDescent="0.25">
      <c r="B300" s="28"/>
    </row>
    <row r="301" spans="2:2" ht="12.5" x14ac:dyDescent="0.25">
      <c r="B301" s="28"/>
    </row>
    <row r="302" spans="2:2" ht="12.5" x14ac:dyDescent="0.25">
      <c r="B302" s="28"/>
    </row>
    <row r="303" spans="2:2" ht="12.5" x14ac:dyDescent="0.25">
      <c r="B303" s="28"/>
    </row>
    <row r="304" spans="2:2" ht="12.5" x14ac:dyDescent="0.25">
      <c r="B304" s="28"/>
    </row>
    <row r="305" spans="2:2" ht="12.5" x14ac:dyDescent="0.25">
      <c r="B305" s="28"/>
    </row>
    <row r="306" spans="2:2" ht="12.5" x14ac:dyDescent="0.25">
      <c r="B306" s="28"/>
    </row>
    <row r="307" spans="2:2" ht="12.5" x14ac:dyDescent="0.25">
      <c r="B307" s="28"/>
    </row>
    <row r="308" spans="2:2" ht="12.5" x14ac:dyDescent="0.25">
      <c r="B308" s="28"/>
    </row>
    <row r="309" spans="2:2" ht="12.5" x14ac:dyDescent="0.25">
      <c r="B309" s="28"/>
    </row>
    <row r="310" spans="2:2" ht="12.5" x14ac:dyDescent="0.25">
      <c r="B310" s="28"/>
    </row>
    <row r="311" spans="2:2" ht="12.5" x14ac:dyDescent="0.25">
      <c r="B311" s="28"/>
    </row>
    <row r="312" spans="2:2" ht="12.5" x14ac:dyDescent="0.25">
      <c r="B312" s="28"/>
    </row>
    <row r="313" spans="2:2" ht="12.5" x14ac:dyDescent="0.25">
      <c r="B313" s="28"/>
    </row>
    <row r="314" spans="2:2" ht="12.5" x14ac:dyDescent="0.25">
      <c r="B314" s="28"/>
    </row>
    <row r="315" spans="2:2" ht="12.5" x14ac:dyDescent="0.25">
      <c r="B315" s="28"/>
    </row>
    <row r="316" spans="2:2" ht="12.5" x14ac:dyDescent="0.25">
      <c r="B316" s="28"/>
    </row>
    <row r="317" spans="2:2" ht="12.5" x14ac:dyDescent="0.25">
      <c r="B317" s="28"/>
    </row>
    <row r="318" spans="2:2" ht="12.5" x14ac:dyDescent="0.25">
      <c r="B318" s="28"/>
    </row>
    <row r="319" spans="2:2" ht="12.5" x14ac:dyDescent="0.25">
      <c r="B319" s="28"/>
    </row>
    <row r="320" spans="2:2" ht="12.5" x14ac:dyDescent="0.25">
      <c r="B320" s="28"/>
    </row>
    <row r="321" spans="2:2" ht="12.5" x14ac:dyDescent="0.25">
      <c r="B321" s="28"/>
    </row>
    <row r="322" spans="2:2" ht="12.5" x14ac:dyDescent="0.25">
      <c r="B322" s="28"/>
    </row>
    <row r="323" spans="2:2" ht="12.5" x14ac:dyDescent="0.25">
      <c r="B323" s="28"/>
    </row>
    <row r="324" spans="2:2" ht="12.5" x14ac:dyDescent="0.25">
      <c r="B324" s="28"/>
    </row>
    <row r="325" spans="2:2" ht="12.5" x14ac:dyDescent="0.25">
      <c r="B325" s="28"/>
    </row>
    <row r="326" spans="2:2" ht="12.5" x14ac:dyDescent="0.25">
      <c r="B326" s="28"/>
    </row>
    <row r="327" spans="2:2" ht="12.5" x14ac:dyDescent="0.25">
      <c r="B327" s="28"/>
    </row>
    <row r="328" spans="2:2" ht="12.5" x14ac:dyDescent="0.25">
      <c r="B328" s="28"/>
    </row>
    <row r="329" spans="2:2" ht="12.5" x14ac:dyDescent="0.25">
      <c r="B329" s="28"/>
    </row>
    <row r="330" spans="2:2" ht="12.5" x14ac:dyDescent="0.25">
      <c r="B330" s="28"/>
    </row>
    <row r="331" spans="2:2" ht="12.5" x14ac:dyDescent="0.25">
      <c r="B331" s="28"/>
    </row>
    <row r="332" spans="2:2" ht="12.5" x14ac:dyDescent="0.25">
      <c r="B332" s="28"/>
    </row>
    <row r="333" spans="2:2" ht="12.5" x14ac:dyDescent="0.25">
      <c r="B333" s="28"/>
    </row>
    <row r="334" spans="2:2" ht="12.5" x14ac:dyDescent="0.25">
      <c r="B334" s="28"/>
    </row>
    <row r="335" spans="2:2" ht="12.5" x14ac:dyDescent="0.25">
      <c r="B335" s="28"/>
    </row>
    <row r="336" spans="2:2" ht="12.5" x14ac:dyDescent="0.25">
      <c r="B336" s="28"/>
    </row>
    <row r="337" spans="2:2" ht="12.5" x14ac:dyDescent="0.25">
      <c r="B337" s="28"/>
    </row>
    <row r="338" spans="2:2" ht="12.5" x14ac:dyDescent="0.25">
      <c r="B338" s="28"/>
    </row>
    <row r="339" spans="2:2" ht="12.5" x14ac:dyDescent="0.25">
      <c r="B339" s="28"/>
    </row>
    <row r="340" spans="2:2" ht="12.5" x14ac:dyDescent="0.25">
      <c r="B340" s="28"/>
    </row>
    <row r="341" spans="2:2" ht="12.5" x14ac:dyDescent="0.25">
      <c r="B341" s="28"/>
    </row>
    <row r="342" spans="2:2" ht="12.5" x14ac:dyDescent="0.25">
      <c r="B342" s="28"/>
    </row>
    <row r="343" spans="2:2" ht="12.5" x14ac:dyDescent="0.25">
      <c r="B343" s="28"/>
    </row>
    <row r="344" spans="2:2" ht="12.5" x14ac:dyDescent="0.25">
      <c r="B344" s="28"/>
    </row>
    <row r="345" spans="2:2" ht="12.5" x14ac:dyDescent="0.25">
      <c r="B345" s="28"/>
    </row>
    <row r="346" spans="2:2" ht="12.5" x14ac:dyDescent="0.25">
      <c r="B346" s="28"/>
    </row>
    <row r="347" spans="2:2" ht="12.5" x14ac:dyDescent="0.25">
      <c r="B347" s="28"/>
    </row>
    <row r="348" spans="2:2" ht="12.5" x14ac:dyDescent="0.25">
      <c r="B348" s="28"/>
    </row>
    <row r="349" spans="2:2" ht="12.5" x14ac:dyDescent="0.25">
      <c r="B349" s="28"/>
    </row>
    <row r="350" spans="2:2" ht="12.5" x14ac:dyDescent="0.25">
      <c r="B350" s="28"/>
    </row>
    <row r="351" spans="2:2" ht="12.5" x14ac:dyDescent="0.25">
      <c r="B351" s="28"/>
    </row>
    <row r="352" spans="2:2" ht="12.5" x14ac:dyDescent="0.25">
      <c r="B352" s="28"/>
    </row>
    <row r="353" spans="2:2" ht="12.5" x14ac:dyDescent="0.25">
      <c r="B353" s="28"/>
    </row>
    <row r="354" spans="2:2" ht="12.5" x14ac:dyDescent="0.25">
      <c r="B354" s="28"/>
    </row>
    <row r="355" spans="2:2" ht="12.5" x14ac:dyDescent="0.25">
      <c r="B355" s="28"/>
    </row>
    <row r="356" spans="2:2" ht="12.5" x14ac:dyDescent="0.25">
      <c r="B356" s="28"/>
    </row>
    <row r="357" spans="2:2" ht="12.5" x14ac:dyDescent="0.25">
      <c r="B357" s="28"/>
    </row>
    <row r="358" spans="2:2" ht="12.5" x14ac:dyDescent="0.25">
      <c r="B358" s="28"/>
    </row>
    <row r="359" spans="2:2" ht="12.5" x14ac:dyDescent="0.25">
      <c r="B359" s="28"/>
    </row>
    <row r="360" spans="2:2" ht="12.5" x14ac:dyDescent="0.25">
      <c r="B360" s="28"/>
    </row>
    <row r="361" spans="2:2" ht="12.5" x14ac:dyDescent="0.25">
      <c r="B361" s="28"/>
    </row>
    <row r="362" spans="2:2" ht="12.5" x14ac:dyDescent="0.25">
      <c r="B362" s="28"/>
    </row>
    <row r="363" spans="2:2" ht="12.5" x14ac:dyDescent="0.25">
      <c r="B363" s="28"/>
    </row>
    <row r="364" spans="2:2" ht="12.5" x14ac:dyDescent="0.25">
      <c r="B364" s="28"/>
    </row>
    <row r="365" spans="2:2" ht="12.5" x14ac:dyDescent="0.25">
      <c r="B365" s="28"/>
    </row>
    <row r="366" spans="2:2" ht="12.5" x14ac:dyDescent="0.25">
      <c r="B366" s="28"/>
    </row>
    <row r="367" spans="2:2" ht="12.5" x14ac:dyDescent="0.25">
      <c r="B367" s="28"/>
    </row>
    <row r="368" spans="2:2" ht="12.5" x14ac:dyDescent="0.25">
      <c r="B368" s="28"/>
    </row>
    <row r="369" spans="2:2" ht="12.5" x14ac:dyDescent="0.25">
      <c r="B369" s="28"/>
    </row>
    <row r="370" spans="2:2" ht="12.5" x14ac:dyDescent="0.25">
      <c r="B370" s="28"/>
    </row>
    <row r="371" spans="2:2" ht="12.5" x14ac:dyDescent="0.25">
      <c r="B371" s="28"/>
    </row>
    <row r="372" spans="2:2" ht="12.5" x14ac:dyDescent="0.25">
      <c r="B372" s="28"/>
    </row>
    <row r="373" spans="2:2" ht="12.5" x14ac:dyDescent="0.25">
      <c r="B373" s="28"/>
    </row>
    <row r="374" spans="2:2" ht="12.5" x14ac:dyDescent="0.25">
      <c r="B374" s="28"/>
    </row>
    <row r="375" spans="2:2" ht="12.5" x14ac:dyDescent="0.25">
      <c r="B375" s="28"/>
    </row>
    <row r="376" spans="2:2" ht="12.5" x14ac:dyDescent="0.25">
      <c r="B376" s="28"/>
    </row>
    <row r="377" spans="2:2" ht="12.5" x14ac:dyDescent="0.25">
      <c r="B377" s="28"/>
    </row>
    <row r="378" spans="2:2" ht="12.5" x14ac:dyDescent="0.25">
      <c r="B378" s="28"/>
    </row>
    <row r="379" spans="2:2" ht="12.5" x14ac:dyDescent="0.25">
      <c r="B379" s="28"/>
    </row>
    <row r="380" spans="2:2" ht="12.5" x14ac:dyDescent="0.25">
      <c r="B380" s="28"/>
    </row>
    <row r="381" spans="2:2" ht="12.5" x14ac:dyDescent="0.25">
      <c r="B381" s="28"/>
    </row>
    <row r="382" spans="2:2" ht="12.5" x14ac:dyDescent="0.25">
      <c r="B382" s="28"/>
    </row>
    <row r="383" spans="2:2" ht="12.5" x14ac:dyDescent="0.25">
      <c r="B383" s="28"/>
    </row>
    <row r="384" spans="2:2" ht="12.5" x14ac:dyDescent="0.25">
      <c r="B384" s="28"/>
    </row>
    <row r="385" spans="2:2" ht="12.5" x14ac:dyDescent="0.25">
      <c r="B385" s="28"/>
    </row>
    <row r="386" spans="2:2" ht="12.5" x14ac:dyDescent="0.25">
      <c r="B386" s="28"/>
    </row>
    <row r="387" spans="2:2" ht="12.5" x14ac:dyDescent="0.25">
      <c r="B387" s="28"/>
    </row>
    <row r="388" spans="2:2" ht="12.5" x14ac:dyDescent="0.25">
      <c r="B388" s="28"/>
    </row>
    <row r="389" spans="2:2" ht="12.5" x14ac:dyDescent="0.25">
      <c r="B389" s="28"/>
    </row>
    <row r="390" spans="2:2" ht="12.5" x14ac:dyDescent="0.25">
      <c r="B390" s="28"/>
    </row>
    <row r="391" spans="2:2" ht="12.5" x14ac:dyDescent="0.25">
      <c r="B391" s="28"/>
    </row>
    <row r="392" spans="2:2" ht="12.5" x14ac:dyDescent="0.25">
      <c r="B392" s="28"/>
    </row>
    <row r="393" spans="2:2" ht="12.5" x14ac:dyDescent="0.25">
      <c r="B393" s="28"/>
    </row>
    <row r="394" spans="2:2" ht="12.5" x14ac:dyDescent="0.25">
      <c r="B394" s="28"/>
    </row>
    <row r="395" spans="2:2" ht="12.5" x14ac:dyDescent="0.25">
      <c r="B395" s="28"/>
    </row>
    <row r="396" spans="2:2" ht="12.5" x14ac:dyDescent="0.25">
      <c r="B396" s="28"/>
    </row>
    <row r="397" spans="2:2" ht="12.5" x14ac:dyDescent="0.25">
      <c r="B397" s="28"/>
    </row>
    <row r="398" spans="2:2" ht="12.5" x14ac:dyDescent="0.25">
      <c r="B398" s="28"/>
    </row>
    <row r="399" spans="2:2" ht="12.5" x14ac:dyDescent="0.25">
      <c r="B399" s="28"/>
    </row>
    <row r="400" spans="2:2" ht="12.5" x14ac:dyDescent="0.25">
      <c r="B400" s="28"/>
    </row>
    <row r="401" spans="2:2" ht="12.5" x14ac:dyDescent="0.25">
      <c r="B401" s="28"/>
    </row>
    <row r="402" spans="2:2" ht="12.5" x14ac:dyDescent="0.25">
      <c r="B402" s="28"/>
    </row>
    <row r="403" spans="2:2" ht="12.5" x14ac:dyDescent="0.25">
      <c r="B403" s="28"/>
    </row>
    <row r="404" spans="2:2" ht="12.5" x14ac:dyDescent="0.25">
      <c r="B404" s="28"/>
    </row>
    <row r="405" spans="2:2" ht="12.5" x14ac:dyDescent="0.25">
      <c r="B405" s="28"/>
    </row>
    <row r="406" spans="2:2" ht="12.5" x14ac:dyDescent="0.25">
      <c r="B406" s="28"/>
    </row>
    <row r="407" spans="2:2" ht="12.5" x14ac:dyDescent="0.25">
      <c r="B407" s="28"/>
    </row>
    <row r="408" spans="2:2" ht="12.5" x14ac:dyDescent="0.25">
      <c r="B408" s="28"/>
    </row>
    <row r="409" spans="2:2" ht="12.5" x14ac:dyDescent="0.25">
      <c r="B409" s="28"/>
    </row>
    <row r="410" spans="2:2" ht="12.5" x14ac:dyDescent="0.25">
      <c r="B410" s="28"/>
    </row>
    <row r="411" spans="2:2" ht="12.5" x14ac:dyDescent="0.25">
      <c r="B411" s="28"/>
    </row>
    <row r="412" spans="2:2" ht="12.5" x14ac:dyDescent="0.25">
      <c r="B412" s="28"/>
    </row>
    <row r="413" spans="2:2" ht="12.5" x14ac:dyDescent="0.25">
      <c r="B413" s="28"/>
    </row>
    <row r="414" spans="2:2" ht="12.5" x14ac:dyDescent="0.25">
      <c r="B414" s="28"/>
    </row>
    <row r="415" spans="2:2" ht="12.5" x14ac:dyDescent="0.25">
      <c r="B415" s="28"/>
    </row>
    <row r="416" spans="2:2" ht="12.5" x14ac:dyDescent="0.25">
      <c r="B416" s="28"/>
    </row>
    <row r="417" spans="2:2" ht="12.5" x14ac:dyDescent="0.25">
      <c r="B417" s="28"/>
    </row>
    <row r="418" spans="2:2" ht="12.5" x14ac:dyDescent="0.25">
      <c r="B418" s="28"/>
    </row>
    <row r="419" spans="2:2" ht="12.5" x14ac:dyDescent="0.25">
      <c r="B419" s="28"/>
    </row>
    <row r="420" spans="2:2" ht="12.5" x14ac:dyDescent="0.25">
      <c r="B420" s="28"/>
    </row>
    <row r="421" spans="2:2" ht="12.5" x14ac:dyDescent="0.25">
      <c r="B421" s="28"/>
    </row>
    <row r="422" spans="2:2" ht="12.5" x14ac:dyDescent="0.25">
      <c r="B422" s="28"/>
    </row>
    <row r="423" spans="2:2" ht="12.5" x14ac:dyDescent="0.25">
      <c r="B423" s="28"/>
    </row>
    <row r="424" spans="2:2" ht="12.5" x14ac:dyDescent="0.25">
      <c r="B424" s="28"/>
    </row>
    <row r="425" spans="2:2" ht="12.5" x14ac:dyDescent="0.25">
      <c r="B425" s="28"/>
    </row>
    <row r="426" spans="2:2" ht="12.5" x14ac:dyDescent="0.25">
      <c r="B426" s="28"/>
    </row>
    <row r="427" spans="2:2" ht="12.5" x14ac:dyDescent="0.25">
      <c r="B427" s="28"/>
    </row>
    <row r="428" spans="2:2" ht="12.5" x14ac:dyDescent="0.25">
      <c r="B428" s="28"/>
    </row>
    <row r="429" spans="2:2" ht="12.5" x14ac:dyDescent="0.25">
      <c r="B429" s="28"/>
    </row>
    <row r="430" spans="2:2" ht="12.5" x14ac:dyDescent="0.25">
      <c r="B430" s="28"/>
    </row>
    <row r="431" spans="2:2" ht="12.5" x14ac:dyDescent="0.25">
      <c r="B431" s="28"/>
    </row>
    <row r="432" spans="2:2" ht="12.5" x14ac:dyDescent="0.25">
      <c r="B432" s="28"/>
    </row>
    <row r="433" spans="2:2" ht="12.5" x14ac:dyDescent="0.25">
      <c r="B433" s="28"/>
    </row>
    <row r="434" spans="2:2" ht="12.5" x14ac:dyDescent="0.25">
      <c r="B434" s="28"/>
    </row>
    <row r="435" spans="2:2" ht="12.5" x14ac:dyDescent="0.25">
      <c r="B435" s="28"/>
    </row>
    <row r="436" spans="2:2" ht="12.5" x14ac:dyDescent="0.25">
      <c r="B436" s="28"/>
    </row>
    <row r="437" spans="2:2" ht="12.5" x14ac:dyDescent="0.25">
      <c r="B437" s="28"/>
    </row>
    <row r="438" spans="2:2" ht="12.5" x14ac:dyDescent="0.25">
      <c r="B438" s="28"/>
    </row>
    <row r="439" spans="2:2" ht="12.5" x14ac:dyDescent="0.25">
      <c r="B439" s="28"/>
    </row>
    <row r="440" spans="2:2" ht="12.5" x14ac:dyDescent="0.25">
      <c r="B440" s="28"/>
    </row>
    <row r="441" spans="2:2" ht="12.5" x14ac:dyDescent="0.25">
      <c r="B441" s="28"/>
    </row>
    <row r="442" spans="2:2" ht="12.5" x14ac:dyDescent="0.25">
      <c r="B442" s="28"/>
    </row>
    <row r="443" spans="2:2" ht="12.5" x14ac:dyDescent="0.25">
      <c r="B443" s="28"/>
    </row>
    <row r="444" spans="2:2" ht="12.5" x14ac:dyDescent="0.25">
      <c r="B444" s="28"/>
    </row>
    <row r="445" spans="2:2" ht="12.5" x14ac:dyDescent="0.25">
      <c r="B445" s="28"/>
    </row>
    <row r="446" spans="2:2" ht="12.5" x14ac:dyDescent="0.25">
      <c r="B446" s="28"/>
    </row>
    <row r="447" spans="2:2" ht="12.5" x14ac:dyDescent="0.25">
      <c r="B447" s="28"/>
    </row>
    <row r="448" spans="2:2" ht="12.5" x14ac:dyDescent="0.25">
      <c r="B448" s="28"/>
    </row>
    <row r="449" spans="2:2" ht="12.5" x14ac:dyDescent="0.25">
      <c r="B449" s="28"/>
    </row>
    <row r="450" spans="2:2" ht="12.5" x14ac:dyDescent="0.25">
      <c r="B450" s="28"/>
    </row>
    <row r="451" spans="2:2" ht="12.5" x14ac:dyDescent="0.25">
      <c r="B451" s="28"/>
    </row>
    <row r="452" spans="2:2" ht="12.5" x14ac:dyDescent="0.25">
      <c r="B452" s="28"/>
    </row>
    <row r="453" spans="2:2" ht="12.5" x14ac:dyDescent="0.25">
      <c r="B453" s="28"/>
    </row>
    <row r="454" spans="2:2" ht="12.5" x14ac:dyDescent="0.25">
      <c r="B454" s="28"/>
    </row>
    <row r="455" spans="2:2" ht="12.5" x14ac:dyDescent="0.25">
      <c r="B455" s="28"/>
    </row>
    <row r="456" spans="2:2" ht="12.5" x14ac:dyDescent="0.25">
      <c r="B456" s="28"/>
    </row>
    <row r="457" spans="2:2" ht="12.5" x14ac:dyDescent="0.25">
      <c r="B457" s="28"/>
    </row>
    <row r="458" spans="2:2" ht="12.5" x14ac:dyDescent="0.25">
      <c r="B458" s="28"/>
    </row>
    <row r="459" spans="2:2" ht="12.5" x14ac:dyDescent="0.25">
      <c r="B459" s="28"/>
    </row>
    <row r="460" spans="2:2" ht="12.5" x14ac:dyDescent="0.25">
      <c r="B460" s="28"/>
    </row>
    <row r="461" spans="2:2" ht="12.5" x14ac:dyDescent="0.25">
      <c r="B461" s="28"/>
    </row>
    <row r="462" spans="2:2" ht="12.5" x14ac:dyDescent="0.25">
      <c r="B462" s="28"/>
    </row>
    <row r="463" spans="2:2" ht="12.5" x14ac:dyDescent="0.25">
      <c r="B463" s="28"/>
    </row>
    <row r="464" spans="2:2" ht="12.5" x14ac:dyDescent="0.25">
      <c r="B464" s="28"/>
    </row>
    <row r="465" spans="2:2" ht="12.5" x14ac:dyDescent="0.25">
      <c r="B465" s="28"/>
    </row>
    <row r="466" spans="2:2" ht="12.5" x14ac:dyDescent="0.25">
      <c r="B466" s="28"/>
    </row>
    <row r="467" spans="2:2" ht="12.5" x14ac:dyDescent="0.25">
      <c r="B467" s="28"/>
    </row>
    <row r="468" spans="2:2" ht="12.5" x14ac:dyDescent="0.25">
      <c r="B468" s="28"/>
    </row>
    <row r="469" spans="2:2" ht="12.5" x14ac:dyDescent="0.25">
      <c r="B469" s="28"/>
    </row>
    <row r="470" spans="2:2" ht="12.5" x14ac:dyDescent="0.25">
      <c r="B470" s="28"/>
    </row>
    <row r="471" spans="2:2" ht="12.5" x14ac:dyDescent="0.25">
      <c r="B471" s="28"/>
    </row>
    <row r="472" spans="2:2" ht="12.5" x14ac:dyDescent="0.25">
      <c r="B472" s="28"/>
    </row>
    <row r="473" spans="2:2" ht="12.5" x14ac:dyDescent="0.25">
      <c r="B473" s="28"/>
    </row>
    <row r="474" spans="2:2" ht="12.5" x14ac:dyDescent="0.25">
      <c r="B474" s="28"/>
    </row>
    <row r="475" spans="2:2" ht="12.5" x14ac:dyDescent="0.25">
      <c r="B475" s="28"/>
    </row>
    <row r="476" spans="2:2" ht="12.5" x14ac:dyDescent="0.25">
      <c r="B476" s="28"/>
    </row>
    <row r="477" spans="2:2" ht="12.5" x14ac:dyDescent="0.25">
      <c r="B477" s="28"/>
    </row>
    <row r="478" spans="2:2" ht="12.5" x14ac:dyDescent="0.25">
      <c r="B478" s="28"/>
    </row>
    <row r="479" spans="2:2" ht="12.5" x14ac:dyDescent="0.25">
      <c r="B479" s="28"/>
    </row>
    <row r="480" spans="2:2" ht="12.5" x14ac:dyDescent="0.25">
      <c r="B480" s="28"/>
    </row>
    <row r="481" spans="2:2" ht="12.5" x14ac:dyDescent="0.25">
      <c r="B481" s="28"/>
    </row>
    <row r="482" spans="2:2" ht="12.5" x14ac:dyDescent="0.25">
      <c r="B482" s="28"/>
    </row>
    <row r="483" spans="2:2" ht="12.5" x14ac:dyDescent="0.25">
      <c r="B483" s="28"/>
    </row>
    <row r="484" spans="2:2" ht="12.5" x14ac:dyDescent="0.25">
      <c r="B484" s="28"/>
    </row>
    <row r="485" spans="2:2" ht="12.5" x14ac:dyDescent="0.25">
      <c r="B485" s="28"/>
    </row>
    <row r="486" spans="2:2" ht="12.5" x14ac:dyDescent="0.25">
      <c r="B486" s="28"/>
    </row>
    <row r="487" spans="2:2" ht="12.5" x14ac:dyDescent="0.25">
      <c r="B487" s="28"/>
    </row>
    <row r="488" spans="2:2" ht="12.5" x14ac:dyDescent="0.25">
      <c r="B488" s="28"/>
    </row>
    <row r="489" spans="2:2" ht="12.5" x14ac:dyDescent="0.25">
      <c r="B489" s="28"/>
    </row>
    <row r="490" spans="2:2" ht="12.5" x14ac:dyDescent="0.25">
      <c r="B490" s="28"/>
    </row>
    <row r="491" spans="2:2" ht="12.5" x14ac:dyDescent="0.25">
      <c r="B491" s="28"/>
    </row>
    <row r="492" spans="2:2" ht="12.5" x14ac:dyDescent="0.25">
      <c r="B492" s="28"/>
    </row>
    <row r="493" spans="2:2" ht="12.5" x14ac:dyDescent="0.25">
      <c r="B493" s="28"/>
    </row>
    <row r="494" spans="2:2" ht="12.5" x14ac:dyDescent="0.25">
      <c r="B494" s="28"/>
    </row>
    <row r="495" spans="2:2" ht="12.5" x14ac:dyDescent="0.25">
      <c r="B495" s="28"/>
    </row>
    <row r="496" spans="2:2" ht="12.5" x14ac:dyDescent="0.25">
      <c r="B496" s="28"/>
    </row>
    <row r="497" spans="2:2" ht="12.5" x14ac:dyDescent="0.25">
      <c r="B497" s="28"/>
    </row>
    <row r="498" spans="2:2" ht="12.5" x14ac:dyDescent="0.25">
      <c r="B498" s="28"/>
    </row>
    <row r="499" spans="2:2" ht="12.5" x14ac:dyDescent="0.25">
      <c r="B499" s="28"/>
    </row>
    <row r="500" spans="2:2" ht="12.5" x14ac:dyDescent="0.25">
      <c r="B500" s="28"/>
    </row>
    <row r="501" spans="2:2" ht="12.5" x14ac:dyDescent="0.25">
      <c r="B501" s="28"/>
    </row>
    <row r="502" spans="2:2" ht="12.5" x14ac:dyDescent="0.25">
      <c r="B502" s="28"/>
    </row>
    <row r="503" spans="2:2" ht="12.5" x14ac:dyDescent="0.25">
      <c r="B503" s="28"/>
    </row>
    <row r="504" spans="2:2" ht="12.5" x14ac:dyDescent="0.25">
      <c r="B504" s="28"/>
    </row>
    <row r="505" spans="2:2" ht="12.5" x14ac:dyDescent="0.25">
      <c r="B505" s="28"/>
    </row>
    <row r="506" spans="2:2" ht="12.5" x14ac:dyDescent="0.25">
      <c r="B506" s="28"/>
    </row>
    <row r="507" spans="2:2" ht="12.5" x14ac:dyDescent="0.25">
      <c r="B507" s="28"/>
    </row>
    <row r="508" spans="2:2" ht="12.5" x14ac:dyDescent="0.25">
      <c r="B508" s="28"/>
    </row>
    <row r="509" spans="2:2" ht="12.5" x14ac:dyDescent="0.25">
      <c r="B509" s="28"/>
    </row>
    <row r="510" spans="2:2" ht="12.5" x14ac:dyDescent="0.25">
      <c r="B510" s="28"/>
    </row>
    <row r="511" spans="2:2" ht="12.5" x14ac:dyDescent="0.25">
      <c r="B511" s="28"/>
    </row>
    <row r="512" spans="2:2" ht="12.5" x14ac:dyDescent="0.25">
      <c r="B512" s="28"/>
    </row>
    <row r="513" spans="2:2" ht="12.5" x14ac:dyDescent="0.25">
      <c r="B513" s="28"/>
    </row>
    <row r="514" spans="2:2" ht="12.5" x14ac:dyDescent="0.25">
      <c r="B514" s="28"/>
    </row>
    <row r="515" spans="2:2" ht="12.5" x14ac:dyDescent="0.25">
      <c r="B515" s="28"/>
    </row>
    <row r="516" spans="2:2" ht="12.5" x14ac:dyDescent="0.25">
      <c r="B516" s="28"/>
    </row>
    <row r="517" spans="2:2" ht="12.5" x14ac:dyDescent="0.25">
      <c r="B517" s="28"/>
    </row>
    <row r="518" spans="2:2" ht="12.5" x14ac:dyDescent="0.25">
      <c r="B518" s="28"/>
    </row>
    <row r="519" spans="2:2" ht="12.5" x14ac:dyDescent="0.25">
      <c r="B519" s="28"/>
    </row>
    <row r="520" spans="2:2" ht="12.5" x14ac:dyDescent="0.25">
      <c r="B520" s="28"/>
    </row>
    <row r="521" spans="2:2" ht="12.5" x14ac:dyDescent="0.25">
      <c r="B521" s="28"/>
    </row>
    <row r="522" spans="2:2" ht="12.5" x14ac:dyDescent="0.25">
      <c r="B522" s="28"/>
    </row>
    <row r="523" spans="2:2" ht="12.5" x14ac:dyDescent="0.25">
      <c r="B523" s="28"/>
    </row>
    <row r="524" spans="2:2" ht="12.5" x14ac:dyDescent="0.25">
      <c r="B524" s="28"/>
    </row>
    <row r="525" spans="2:2" ht="12.5" x14ac:dyDescent="0.25">
      <c r="B525" s="28"/>
    </row>
    <row r="526" spans="2:2" ht="12.5" x14ac:dyDescent="0.25">
      <c r="B526" s="28"/>
    </row>
    <row r="527" spans="2:2" ht="12.5" x14ac:dyDescent="0.25">
      <c r="B527" s="28"/>
    </row>
    <row r="528" spans="2:2" ht="12.5" x14ac:dyDescent="0.25">
      <c r="B528" s="28"/>
    </row>
    <row r="529" spans="2:2" ht="12.5" x14ac:dyDescent="0.25">
      <c r="B529" s="28"/>
    </row>
    <row r="530" spans="2:2" ht="12.5" x14ac:dyDescent="0.25">
      <c r="B530" s="28"/>
    </row>
    <row r="531" spans="2:2" ht="12.5" x14ac:dyDescent="0.25">
      <c r="B531" s="28"/>
    </row>
    <row r="532" spans="2:2" ht="12.5" x14ac:dyDescent="0.25">
      <c r="B532" s="28"/>
    </row>
    <row r="533" spans="2:2" ht="12.5" x14ac:dyDescent="0.25">
      <c r="B533" s="28"/>
    </row>
    <row r="534" spans="2:2" ht="12.5" x14ac:dyDescent="0.25">
      <c r="B534" s="28"/>
    </row>
    <row r="535" spans="2:2" ht="12.5" x14ac:dyDescent="0.25">
      <c r="B535" s="28"/>
    </row>
    <row r="536" spans="2:2" ht="12.5" x14ac:dyDescent="0.25">
      <c r="B536" s="28"/>
    </row>
    <row r="537" spans="2:2" ht="12.5" x14ac:dyDescent="0.25">
      <c r="B537" s="28"/>
    </row>
    <row r="538" spans="2:2" ht="12.5" x14ac:dyDescent="0.25">
      <c r="B538" s="28"/>
    </row>
    <row r="539" spans="2:2" ht="12.5" x14ac:dyDescent="0.25">
      <c r="B539" s="28"/>
    </row>
    <row r="540" spans="2:2" ht="12.5" x14ac:dyDescent="0.25">
      <c r="B540" s="28"/>
    </row>
    <row r="541" spans="2:2" ht="12.5" x14ac:dyDescent="0.25">
      <c r="B541" s="28"/>
    </row>
    <row r="542" spans="2:2" ht="12.5" x14ac:dyDescent="0.25">
      <c r="B542" s="28"/>
    </row>
    <row r="543" spans="2:2" ht="12.5" x14ac:dyDescent="0.25">
      <c r="B543" s="28"/>
    </row>
    <row r="544" spans="2:2" ht="12.5" x14ac:dyDescent="0.25">
      <c r="B544" s="28"/>
    </row>
    <row r="545" spans="2:2" ht="12.5" x14ac:dyDescent="0.25">
      <c r="B545" s="28"/>
    </row>
    <row r="546" spans="2:2" ht="12.5" x14ac:dyDescent="0.25">
      <c r="B546" s="28"/>
    </row>
    <row r="547" spans="2:2" ht="12.5" x14ac:dyDescent="0.25">
      <c r="B547" s="28"/>
    </row>
    <row r="548" spans="2:2" ht="12.5" x14ac:dyDescent="0.25">
      <c r="B548" s="28"/>
    </row>
    <row r="549" spans="2:2" ht="12.5" x14ac:dyDescent="0.25">
      <c r="B549" s="28"/>
    </row>
    <row r="550" spans="2:2" ht="12.5" x14ac:dyDescent="0.25">
      <c r="B550" s="28"/>
    </row>
    <row r="551" spans="2:2" ht="12.5" x14ac:dyDescent="0.25">
      <c r="B551" s="28"/>
    </row>
    <row r="552" spans="2:2" ht="12.5" x14ac:dyDescent="0.25">
      <c r="B552" s="28"/>
    </row>
    <row r="553" spans="2:2" ht="12.5" x14ac:dyDescent="0.25">
      <c r="B553" s="28"/>
    </row>
    <row r="554" spans="2:2" ht="12.5" x14ac:dyDescent="0.25">
      <c r="B554" s="28"/>
    </row>
    <row r="555" spans="2:2" ht="12.5" x14ac:dyDescent="0.25">
      <c r="B555" s="28"/>
    </row>
    <row r="556" spans="2:2" ht="12.5" x14ac:dyDescent="0.25">
      <c r="B556" s="28"/>
    </row>
    <row r="557" spans="2:2" ht="12.5" x14ac:dyDescent="0.25">
      <c r="B557" s="28"/>
    </row>
    <row r="558" spans="2:2" ht="12.5" x14ac:dyDescent="0.25">
      <c r="B558" s="28"/>
    </row>
    <row r="559" spans="2:2" ht="12.5" x14ac:dyDescent="0.25">
      <c r="B559" s="28"/>
    </row>
    <row r="560" spans="2:2" ht="12.5" x14ac:dyDescent="0.25">
      <c r="B560" s="28"/>
    </row>
    <row r="561" spans="2:2" ht="12.5" x14ac:dyDescent="0.25">
      <c r="B561" s="28"/>
    </row>
    <row r="562" spans="2:2" ht="12.5" x14ac:dyDescent="0.25">
      <c r="B562" s="28"/>
    </row>
    <row r="563" spans="2:2" ht="12.5" x14ac:dyDescent="0.25">
      <c r="B563" s="28"/>
    </row>
    <row r="564" spans="2:2" ht="12.5" x14ac:dyDescent="0.25">
      <c r="B564" s="28"/>
    </row>
    <row r="565" spans="2:2" ht="12.5" x14ac:dyDescent="0.25">
      <c r="B565" s="28"/>
    </row>
    <row r="566" spans="2:2" ht="12.5" x14ac:dyDescent="0.25">
      <c r="B566" s="28"/>
    </row>
    <row r="567" spans="2:2" ht="12.5" x14ac:dyDescent="0.25">
      <c r="B567" s="28"/>
    </row>
    <row r="568" spans="2:2" ht="12.5" x14ac:dyDescent="0.25">
      <c r="B568" s="28"/>
    </row>
    <row r="569" spans="2:2" ht="12.5" x14ac:dyDescent="0.25">
      <c r="B569" s="28"/>
    </row>
    <row r="570" spans="2:2" ht="12.5" x14ac:dyDescent="0.25">
      <c r="B570" s="28"/>
    </row>
    <row r="571" spans="2:2" ht="12.5" x14ac:dyDescent="0.25">
      <c r="B571" s="28"/>
    </row>
    <row r="572" spans="2:2" ht="12.5" x14ac:dyDescent="0.25">
      <c r="B572" s="28"/>
    </row>
    <row r="573" spans="2:2" ht="12.5" x14ac:dyDescent="0.25">
      <c r="B573" s="28"/>
    </row>
    <row r="574" spans="2:2" ht="12.5" x14ac:dyDescent="0.25">
      <c r="B574" s="28"/>
    </row>
    <row r="575" spans="2:2" ht="12.5" x14ac:dyDescent="0.25">
      <c r="B575" s="28"/>
    </row>
    <row r="576" spans="2:2" ht="12.5" x14ac:dyDescent="0.25">
      <c r="B576" s="28"/>
    </row>
    <row r="577" spans="2:2" ht="12.5" x14ac:dyDescent="0.25">
      <c r="B577" s="28"/>
    </row>
    <row r="578" spans="2:2" ht="12.5" x14ac:dyDescent="0.25">
      <c r="B578" s="28"/>
    </row>
    <row r="579" spans="2:2" ht="12.5" x14ac:dyDescent="0.25">
      <c r="B579" s="28"/>
    </row>
    <row r="580" spans="2:2" ht="12.5" x14ac:dyDescent="0.25">
      <c r="B580" s="28"/>
    </row>
    <row r="581" spans="2:2" ht="12.5" x14ac:dyDescent="0.25">
      <c r="B581" s="28"/>
    </row>
    <row r="582" spans="2:2" ht="12.5" x14ac:dyDescent="0.25">
      <c r="B582" s="28"/>
    </row>
    <row r="583" spans="2:2" ht="12.5" x14ac:dyDescent="0.25">
      <c r="B583" s="28"/>
    </row>
    <row r="584" spans="2:2" ht="12.5" x14ac:dyDescent="0.25">
      <c r="B584" s="28"/>
    </row>
    <row r="585" spans="2:2" ht="12.5" x14ac:dyDescent="0.25">
      <c r="B585" s="28"/>
    </row>
    <row r="586" spans="2:2" ht="12.5" x14ac:dyDescent="0.25">
      <c r="B586" s="28"/>
    </row>
    <row r="587" spans="2:2" ht="12.5" x14ac:dyDescent="0.25">
      <c r="B587" s="28"/>
    </row>
    <row r="588" spans="2:2" ht="12.5" x14ac:dyDescent="0.25">
      <c r="B588" s="28"/>
    </row>
    <row r="589" spans="2:2" ht="12.5" x14ac:dyDescent="0.25">
      <c r="B589" s="28"/>
    </row>
    <row r="590" spans="2:2" ht="12.5" x14ac:dyDescent="0.25">
      <c r="B590" s="28"/>
    </row>
    <row r="591" spans="2:2" ht="12.5" x14ac:dyDescent="0.25">
      <c r="B591" s="28"/>
    </row>
    <row r="592" spans="2:2" ht="12.5" x14ac:dyDescent="0.25">
      <c r="B592" s="28"/>
    </row>
    <row r="593" spans="2:2" ht="12.5" x14ac:dyDescent="0.25">
      <c r="B593" s="28"/>
    </row>
    <row r="594" spans="2:2" ht="12.5" x14ac:dyDescent="0.25">
      <c r="B594" s="28"/>
    </row>
    <row r="595" spans="2:2" ht="12.5" x14ac:dyDescent="0.25">
      <c r="B595" s="28"/>
    </row>
    <row r="596" spans="2:2" ht="12.5" x14ac:dyDescent="0.25">
      <c r="B596" s="28"/>
    </row>
    <row r="597" spans="2:2" ht="12.5" x14ac:dyDescent="0.25">
      <c r="B597" s="28"/>
    </row>
    <row r="598" spans="2:2" ht="12.5" x14ac:dyDescent="0.25">
      <c r="B598" s="28"/>
    </row>
    <row r="599" spans="2:2" ht="12.5" x14ac:dyDescent="0.25">
      <c r="B599" s="28"/>
    </row>
    <row r="600" spans="2:2" ht="12.5" x14ac:dyDescent="0.25">
      <c r="B600" s="28"/>
    </row>
    <row r="601" spans="2:2" ht="12.5" x14ac:dyDescent="0.25">
      <c r="B601" s="28"/>
    </row>
    <row r="602" spans="2:2" ht="12.5" x14ac:dyDescent="0.25">
      <c r="B602" s="28"/>
    </row>
    <row r="603" spans="2:2" ht="12.5" x14ac:dyDescent="0.25">
      <c r="B603" s="28"/>
    </row>
    <row r="604" spans="2:2" ht="12.5" x14ac:dyDescent="0.25">
      <c r="B604" s="28"/>
    </row>
    <row r="605" spans="2:2" ht="12.5" x14ac:dyDescent="0.25">
      <c r="B605" s="28"/>
    </row>
    <row r="606" spans="2:2" ht="12.5" x14ac:dyDescent="0.25">
      <c r="B606" s="28"/>
    </row>
    <row r="607" spans="2:2" ht="12.5" x14ac:dyDescent="0.25">
      <c r="B607" s="28"/>
    </row>
    <row r="608" spans="2:2" ht="12.5" x14ac:dyDescent="0.25">
      <c r="B608" s="28"/>
    </row>
    <row r="609" spans="2:2" ht="12.5" x14ac:dyDescent="0.25">
      <c r="B609" s="28"/>
    </row>
    <row r="610" spans="2:2" ht="12.5" x14ac:dyDescent="0.25">
      <c r="B610" s="28"/>
    </row>
    <row r="611" spans="2:2" ht="12.5" x14ac:dyDescent="0.25">
      <c r="B611" s="28"/>
    </row>
    <row r="612" spans="2:2" ht="12.5" x14ac:dyDescent="0.25">
      <c r="B612" s="28"/>
    </row>
    <row r="613" spans="2:2" ht="12.5" x14ac:dyDescent="0.25">
      <c r="B613" s="28"/>
    </row>
    <row r="614" spans="2:2" ht="12.5" x14ac:dyDescent="0.25">
      <c r="B614" s="28"/>
    </row>
    <row r="615" spans="2:2" ht="12.5" x14ac:dyDescent="0.25">
      <c r="B615" s="28"/>
    </row>
    <row r="616" spans="2:2" ht="12.5" x14ac:dyDescent="0.25">
      <c r="B616" s="28"/>
    </row>
    <row r="617" spans="2:2" ht="12.5" x14ac:dyDescent="0.25">
      <c r="B617" s="28"/>
    </row>
    <row r="618" spans="2:2" ht="12.5" x14ac:dyDescent="0.25">
      <c r="B618" s="28"/>
    </row>
    <row r="619" spans="2:2" ht="12.5" x14ac:dyDescent="0.25">
      <c r="B619" s="28"/>
    </row>
    <row r="620" spans="2:2" ht="12.5" x14ac:dyDescent="0.25">
      <c r="B620" s="28"/>
    </row>
    <row r="621" spans="2:2" ht="12.5" x14ac:dyDescent="0.25">
      <c r="B621" s="28"/>
    </row>
    <row r="622" spans="2:2" ht="12.5" x14ac:dyDescent="0.25">
      <c r="B622" s="28"/>
    </row>
    <row r="623" spans="2:2" ht="12.5" x14ac:dyDescent="0.25">
      <c r="B623" s="28"/>
    </row>
    <row r="624" spans="2:2" ht="12.5" x14ac:dyDescent="0.25">
      <c r="B624" s="28"/>
    </row>
    <row r="625" spans="2:2" ht="12.5" x14ac:dyDescent="0.25">
      <c r="B625" s="28"/>
    </row>
    <row r="626" spans="2:2" ht="12.5" x14ac:dyDescent="0.25">
      <c r="B626" s="28"/>
    </row>
    <row r="627" spans="2:2" ht="12.5" x14ac:dyDescent="0.25">
      <c r="B627" s="28"/>
    </row>
    <row r="628" spans="2:2" ht="12.5" x14ac:dyDescent="0.25">
      <c r="B628" s="28"/>
    </row>
    <row r="629" spans="2:2" ht="12.5" x14ac:dyDescent="0.25">
      <c r="B629" s="28"/>
    </row>
    <row r="630" spans="2:2" ht="12.5" x14ac:dyDescent="0.25">
      <c r="B630" s="28"/>
    </row>
    <row r="631" spans="2:2" ht="12.5" x14ac:dyDescent="0.25">
      <c r="B631" s="28"/>
    </row>
    <row r="632" spans="2:2" ht="12.5" x14ac:dyDescent="0.25">
      <c r="B632" s="28"/>
    </row>
    <row r="633" spans="2:2" ht="12.5" x14ac:dyDescent="0.25">
      <c r="B633" s="28"/>
    </row>
    <row r="634" spans="2:2" ht="12.5" x14ac:dyDescent="0.25">
      <c r="B634" s="28"/>
    </row>
    <row r="635" spans="2:2" ht="12.5" x14ac:dyDescent="0.25">
      <c r="B635" s="28"/>
    </row>
    <row r="636" spans="2:2" ht="12.5" x14ac:dyDescent="0.25">
      <c r="B636" s="28"/>
    </row>
    <row r="637" spans="2:2" ht="12.5" x14ac:dyDescent="0.25">
      <c r="B637" s="28"/>
    </row>
    <row r="638" spans="2:2" ht="12.5" x14ac:dyDescent="0.25">
      <c r="B638" s="28"/>
    </row>
    <row r="639" spans="2:2" ht="12.5" x14ac:dyDescent="0.25">
      <c r="B639" s="28"/>
    </row>
    <row r="640" spans="2:2" ht="12.5" x14ac:dyDescent="0.25">
      <c r="B640" s="28"/>
    </row>
    <row r="641" spans="2:2" ht="12.5" x14ac:dyDescent="0.25">
      <c r="B641" s="28"/>
    </row>
    <row r="642" spans="2:2" ht="12.5" x14ac:dyDescent="0.25">
      <c r="B642" s="28"/>
    </row>
    <row r="643" spans="2:2" ht="12.5" x14ac:dyDescent="0.25">
      <c r="B643" s="28"/>
    </row>
    <row r="644" spans="2:2" ht="12.5" x14ac:dyDescent="0.25">
      <c r="B644" s="28"/>
    </row>
    <row r="645" spans="2:2" ht="12.5" x14ac:dyDescent="0.25">
      <c r="B645" s="28"/>
    </row>
    <row r="646" spans="2:2" ht="12.5" x14ac:dyDescent="0.25">
      <c r="B646" s="28"/>
    </row>
    <row r="647" spans="2:2" ht="12.5" x14ac:dyDescent="0.25">
      <c r="B647" s="28"/>
    </row>
    <row r="648" spans="2:2" ht="12.5" x14ac:dyDescent="0.25">
      <c r="B648" s="28"/>
    </row>
    <row r="649" spans="2:2" ht="12.5" x14ac:dyDescent="0.25">
      <c r="B649" s="28"/>
    </row>
    <row r="650" spans="2:2" ht="12.5" x14ac:dyDescent="0.25">
      <c r="B650" s="28"/>
    </row>
    <row r="651" spans="2:2" ht="12.5" x14ac:dyDescent="0.25">
      <c r="B651" s="28"/>
    </row>
    <row r="652" spans="2:2" ht="12.5" x14ac:dyDescent="0.25">
      <c r="B652" s="28"/>
    </row>
    <row r="653" spans="2:2" ht="12.5" x14ac:dyDescent="0.25">
      <c r="B653" s="28"/>
    </row>
    <row r="654" spans="2:2" ht="12.5" x14ac:dyDescent="0.25">
      <c r="B654" s="28"/>
    </row>
    <row r="655" spans="2:2" ht="12.5" x14ac:dyDescent="0.25">
      <c r="B655" s="28"/>
    </row>
    <row r="656" spans="2:2" ht="12.5" x14ac:dyDescent="0.25">
      <c r="B656" s="28"/>
    </row>
    <row r="657" spans="2:2" ht="12.5" x14ac:dyDescent="0.25">
      <c r="B657" s="28"/>
    </row>
    <row r="658" spans="2:2" ht="12.5" x14ac:dyDescent="0.25">
      <c r="B658" s="28"/>
    </row>
    <row r="659" spans="2:2" ht="12.5" x14ac:dyDescent="0.25">
      <c r="B659" s="28"/>
    </row>
    <row r="660" spans="2:2" ht="12.5" x14ac:dyDescent="0.25">
      <c r="B660" s="28"/>
    </row>
    <row r="661" spans="2:2" ht="12.5" x14ac:dyDescent="0.25">
      <c r="B661" s="28"/>
    </row>
    <row r="662" spans="2:2" ht="12.5" x14ac:dyDescent="0.25">
      <c r="B662" s="28"/>
    </row>
    <row r="663" spans="2:2" ht="12.5" x14ac:dyDescent="0.25">
      <c r="B663" s="28"/>
    </row>
    <row r="664" spans="2:2" ht="12.5" x14ac:dyDescent="0.25">
      <c r="B664" s="28"/>
    </row>
    <row r="665" spans="2:2" ht="12.5" x14ac:dyDescent="0.25">
      <c r="B665" s="28"/>
    </row>
    <row r="666" spans="2:2" ht="12.5" x14ac:dyDescent="0.25">
      <c r="B666" s="28"/>
    </row>
    <row r="667" spans="2:2" ht="12.5" x14ac:dyDescent="0.25">
      <c r="B667" s="28"/>
    </row>
    <row r="668" spans="2:2" ht="12.5" x14ac:dyDescent="0.25">
      <c r="B668" s="28"/>
    </row>
    <row r="669" spans="2:2" ht="12.5" x14ac:dyDescent="0.25">
      <c r="B669" s="28"/>
    </row>
    <row r="670" spans="2:2" ht="12.5" x14ac:dyDescent="0.25">
      <c r="B670" s="28"/>
    </row>
    <row r="671" spans="2:2" ht="12.5" x14ac:dyDescent="0.25">
      <c r="B671" s="28"/>
    </row>
    <row r="672" spans="2:2" ht="12.5" x14ac:dyDescent="0.25">
      <c r="B672" s="28"/>
    </row>
    <row r="673" spans="2:2" ht="12.5" x14ac:dyDescent="0.25">
      <c r="B673" s="28"/>
    </row>
    <row r="674" spans="2:2" ht="12.5" x14ac:dyDescent="0.25">
      <c r="B674" s="28"/>
    </row>
    <row r="675" spans="2:2" ht="12.5" x14ac:dyDescent="0.25">
      <c r="B675" s="28"/>
    </row>
    <row r="676" spans="2:2" ht="12.5" x14ac:dyDescent="0.25">
      <c r="B676" s="28"/>
    </row>
    <row r="677" spans="2:2" ht="12.5" x14ac:dyDescent="0.25">
      <c r="B677" s="28"/>
    </row>
    <row r="678" spans="2:2" ht="12.5" x14ac:dyDescent="0.25">
      <c r="B678" s="28"/>
    </row>
    <row r="679" spans="2:2" ht="12.5" x14ac:dyDescent="0.25">
      <c r="B679" s="28"/>
    </row>
    <row r="680" spans="2:2" ht="12.5" x14ac:dyDescent="0.25">
      <c r="B680" s="28"/>
    </row>
    <row r="681" spans="2:2" ht="12.5" x14ac:dyDescent="0.25">
      <c r="B681" s="28"/>
    </row>
    <row r="682" spans="2:2" ht="12.5" x14ac:dyDescent="0.25">
      <c r="B682" s="28"/>
    </row>
    <row r="683" spans="2:2" ht="12.5" x14ac:dyDescent="0.25">
      <c r="B683" s="28"/>
    </row>
    <row r="684" spans="2:2" ht="12.5" x14ac:dyDescent="0.25">
      <c r="B684" s="28"/>
    </row>
    <row r="685" spans="2:2" ht="12.5" x14ac:dyDescent="0.25">
      <c r="B685" s="28"/>
    </row>
    <row r="686" spans="2:2" ht="12.5" x14ac:dyDescent="0.25">
      <c r="B686" s="28"/>
    </row>
    <row r="687" spans="2:2" ht="12.5" x14ac:dyDescent="0.25">
      <c r="B687" s="28"/>
    </row>
    <row r="688" spans="2:2" ht="12.5" x14ac:dyDescent="0.25">
      <c r="B688" s="28"/>
    </row>
    <row r="689" spans="2:2" ht="12.5" x14ac:dyDescent="0.25">
      <c r="B689" s="28"/>
    </row>
    <row r="690" spans="2:2" ht="12.5" x14ac:dyDescent="0.25">
      <c r="B690" s="28"/>
    </row>
    <row r="691" spans="2:2" ht="12.5" x14ac:dyDescent="0.25">
      <c r="B691" s="28"/>
    </row>
    <row r="692" spans="2:2" ht="12.5" x14ac:dyDescent="0.25">
      <c r="B692" s="28"/>
    </row>
    <row r="693" spans="2:2" ht="12.5" x14ac:dyDescent="0.25">
      <c r="B693" s="28"/>
    </row>
    <row r="694" spans="2:2" ht="12.5" x14ac:dyDescent="0.25">
      <c r="B694" s="28"/>
    </row>
    <row r="695" spans="2:2" ht="12.5" x14ac:dyDescent="0.25">
      <c r="B695" s="28"/>
    </row>
    <row r="696" spans="2:2" ht="12.5" x14ac:dyDescent="0.25">
      <c r="B696" s="28"/>
    </row>
    <row r="697" spans="2:2" ht="12.5" x14ac:dyDescent="0.25">
      <c r="B697" s="28"/>
    </row>
    <row r="698" spans="2:2" ht="12.5" x14ac:dyDescent="0.25">
      <c r="B698" s="28"/>
    </row>
    <row r="699" spans="2:2" ht="12.5" x14ac:dyDescent="0.25">
      <c r="B699" s="28"/>
    </row>
    <row r="700" spans="2:2" ht="12.5" x14ac:dyDescent="0.25">
      <c r="B700" s="28"/>
    </row>
    <row r="701" spans="2:2" ht="12.5" x14ac:dyDescent="0.25">
      <c r="B701" s="28"/>
    </row>
    <row r="702" spans="2:2" ht="12.5" x14ac:dyDescent="0.25">
      <c r="B702" s="28"/>
    </row>
    <row r="703" spans="2:2" ht="12.5" x14ac:dyDescent="0.25">
      <c r="B703" s="28"/>
    </row>
    <row r="704" spans="2:2" ht="12.5" x14ac:dyDescent="0.25">
      <c r="B704" s="28"/>
    </row>
    <row r="705" spans="2:2" ht="12.5" x14ac:dyDescent="0.25">
      <c r="B705" s="28"/>
    </row>
    <row r="706" spans="2:2" ht="12.5" x14ac:dyDescent="0.25">
      <c r="B706" s="28"/>
    </row>
    <row r="707" spans="2:2" ht="12.5" x14ac:dyDescent="0.25">
      <c r="B707" s="28"/>
    </row>
    <row r="708" spans="2:2" ht="12.5" x14ac:dyDescent="0.25">
      <c r="B708" s="28"/>
    </row>
    <row r="709" spans="2:2" ht="12.5" x14ac:dyDescent="0.25">
      <c r="B709" s="28"/>
    </row>
    <row r="710" spans="2:2" ht="12.5" x14ac:dyDescent="0.25">
      <c r="B710" s="28"/>
    </row>
    <row r="711" spans="2:2" ht="12.5" x14ac:dyDescent="0.25">
      <c r="B711" s="28"/>
    </row>
    <row r="712" spans="2:2" ht="12.5" x14ac:dyDescent="0.25">
      <c r="B712" s="28"/>
    </row>
    <row r="713" spans="2:2" ht="12.5" x14ac:dyDescent="0.25">
      <c r="B713" s="28"/>
    </row>
    <row r="714" spans="2:2" ht="12.5" x14ac:dyDescent="0.25">
      <c r="B714" s="28"/>
    </row>
    <row r="715" spans="2:2" ht="12.5" x14ac:dyDescent="0.25">
      <c r="B715" s="28"/>
    </row>
    <row r="716" spans="2:2" ht="12.5" x14ac:dyDescent="0.25">
      <c r="B716" s="28"/>
    </row>
    <row r="717" spans="2:2" ht="12.5" x14ac:dyDescent="0.25">
      <c r="B717" s="28"/>
    </row>
    <row r="718" spans="2:2" ht="12.5" x14ac:dyDescent="0.25">
      <c r="B718" s="28"/>
    </row>
    <row r="719" spans="2:2" ht="12.5" x14ac:dyDescent="0.25">
      <c r="B719" s="28"/>
    </row>
    <row r="720" spans="2:2" ht="12.5" x14ac:dyDescent="0.25">
      <c r="B720" s="28"/>
    </row>
    <row r="721" spans="2:2" ht="12.5" x14ac:dyDescent="0.25">
      <c r="B721" s="28"/>
    </row>
    <row r="722" spans="2:2" ht="12.5" x14ac:dyDescent="0.25">
      <c r="B722" s="28"/>
    </row>
    <row r="723" spans="2:2" ht="12.5" x14ac:dyDescent="0.25">
      <c r="B723" s="28"/>
    </row>
    <row r="724" spans="2:2" ht="12.5" x14ac:dyDescent="0.25">
      <c r="B724" s="28"/>
    </row>
    <row r="725" spans="2:2" ht="12.5" x14ac:dyDescent="0.25">
      <c r="B725" s="28"/>
    </row>
    <row r="726" spans="2:2" ht="12.5" x14ac:dyDescent="0.25">
      <c r="B726" s="28"/>
    </row>
    <row r="727" spans="2:2" ht="12.5" x14ac:dyDescent="0.25">
      <c r="B727" s="28"/>
    </row>
    <row r="728" spans="2:2" ht="12.5" x14ac:dyDescent="0.25">
      <c r="B728" s="28"/>
    </row>
    <row r="729" spans="2:2" ht="12.5" x14ac:dyDescent="0.25">
      <c r="B729" s="28"/>
    </row>
    <row r="730" spans="2:2" ht="12.5" x14ac:dyDescent="0.25">
      <c r="B730" s="28"/>
    </row>
    <row r="731" spans="2:2" ht="12.5" x14ac:dyDescent="0.25">
      <c r="B731" s="28"/>
    </row>
    <row r="732" spans="2:2" ht="12.5" x14ac:dyDescent="0.25">
      <c r="B732" s="28"/>
    </row>
    <row r="733" spans="2:2" ht="12.5" x14ac:dyDescent="0.25">
      <c r="B733" s="28"/>
    </row>
    <row r="734" spans="2:2" ht="12.5" x14ac:dyDescent="0.25">
      <c r="B734" s="28"/>
    </row>
    <row r="735" spans="2:2" ht="12.5" x14ac:dyDescent="0.25">
      <c r="B735" s="28"/>
    </row>
    <row r="736" spans="2:2" ht="12.5" x14ac:dyDescent="0.25">
      <c r="B736" s="28"/>
    </row>
    <row r="737" spans="2:2" ht="12.5" x14ac:dyDescent="0.25">
      <c r="B737" s="28"/>
    </row>
    <row r="738" spans="2:2" ht="12.5" x14ac:dyDescent="0.25">
      <c r="B738" s="28"/>
    </row>
    <row r="739" spans="2:2" ht="12.5" x14ac:dyDescent="0.25">
      <c r="B739" s="28"/>
    </row>
    <row r="740" spans="2:2" ht="12.5" x14ac:dyDescent="0.25">
      <c r="B740" s="28"/>
    </row>
    <row r="741" spans="2:2" ht="12.5" x14ac:dyDescent="0.25">
      <c r="B741" s="28"/>
    </row>
    <row r="742" spans="2:2" ht="12.5" x14ac:dyDescent="0.25">
      <c r="B742" s="28"/>
    </row>
    <row r="743" spans="2:2" ht="12.5" x14ac:dyDescent="0.25">
      <c r="B743" s="28"/>
    </row>
    <row r="744" spans="2:2" ht="12.5" x14ac:dyDescent="0.25">
      <c r="B744" s="28"/>
    </row>
    <row r="745" spans="2:2" ht="12.5" x14ac:dyDescent="0.25">
      <c r="B745" s="28"/>
    </row>
    <row r="746" spans="2:2" ht="12.5" x14ac:dyDescent="0.25">
      <c r="B746" s="28"/>
    </row>
    <row r="747" spans="2:2" ht="12.5" x14ac:dyDescent="0.25">
      <c r="B747" s="28"/>
    </row>
    <row r="748" spans="2:2" ht="12.5" x14ac:dyDescent="0.25">
      <c r="B748" s="28"/>
    </row>
    <row r="749" spans="2:2" ht="12.5" x14ac:dyDescent="0.25">
      <c r="B749" s="28"/>
    </row>
    <row r="750" spans="2:2" ht="12.5" x14ac:dyDescent="0.25">
      <c r="B750" s="28"/>
    </row>
    <row r="751" spans="2:2" ht="12.5" x14ac:dyDescent="0.25">
      <c r="B751" s="28"/>
    </row>
    <row r="752" spans="2:2" ht="12.5" x14ac:dyDescent="0.25">
      <c r="B752" s="28"/>
    </row>
    <row r="753" spans="2:2" ht="12.5" x14ac:dyDescent="0.25">
      <c r="B753" s="28"/>
    </row>
    <row r="754" spans="2:2" ht="12.5" x14ac:dyDescent="0.25">
      <c r="B754" s="28"/>
    </row>
    <row r="755" spans="2:2" ht="12.5" x14ac:dyDescent="0.25">
      <c r="B755" s="28"/>
    </row>
    <row r="756" spans="2:2" ht="12.5" x14ac:dyDescent="0.25">
      <c r="B756" s="28"/>
    </row>
    <row r="757" spans="2:2" ht="12.5" x14ac:dyDescent="0.25">
      <c r="B757" s="28"/>
    </row>
    <row r="758" spans="2:2" ht="12.5" x14ac:dyDescent="0.25">
      <c r="B758" s="28"/>
    </row>
    <row r="759" spans="2:2" ht="12.5" x14ac:dyDescent="0.25">
      <c r="B759" s="28"/>
    </row>
    <row r="760" spans="2:2" ht="12.5" x14ac:dyDescent="0.25">
      <c r="B760" s="28"/>
    </row>
    <row r="761" spans="2:2" ht="12.5" x14ac:dyDescent="0.25">
      <c r="B761" s="28"/>
    </row>
    <row r="762" spans="2:2" ht="12.5" x14ac:dyDescent="0.25">
      <c r="B762" s="28"/>
    </row>
    <row r="763" spans="2:2" ht="12.5" x14ac:dyDescent="0.25">
      <c r="B763" s="28"/>
    </row>
    <row r="764" spans="2:2" ht="12.5" x14ac:dyDescent="0.25">
      <c r="B764" s="28"/>
    </row>
    <row r="765" spans="2:2" ht="12.5" x14ac:dyDescent="0.25">
      <c r="B765" s="28"/>
    </row>
    <row r="766" spans="2:2" ht="12.5" x14ac:dyDescent="0.25">
      <c r="B766" s="28"/>
    </row>
    <row r="767" spans="2:2" ht="12.5" x14ac:dyDescent="0.25">
      <c r="B767" s="28"/>
    </row>
    <row r="768" spans="2:2" ht="12.5" x14ac:dyDescent="0.25">
      <c r="B768" s="28"/>
    </row>
    <row r="769" spans="2:2" ht="12.5" x14ac:dyDescent="0.25">
      <c r="B769" s="28"/>
    </row>
    <row r="770" spans="2:2" ht="12.5" x14ac:dyDescent="0.25">
      <c r="B770" s="28"/>
    </row>
    <row r="771" spans="2:2" ht="12.5" x14ac:dyDescent="0.25">
      <c r="B771" s="28"/>
    </row>
    <row r="772" spans="2:2" ht="12.5" x14ac:dyDescent="0.25">
      <c r="B772" s="28"/>
    </row>
    <row r="773" spans="2:2" ht="12.5" x14ac:dyDescent="0.25">
      <c r="B773" s="28"/>
    </row>
    <row r="774" spans="2:2" ht="12.5" x14ac:dyDescent="0.25">
      <c r="B774" s="28"/>
    </row>
    <row r="775" spans="2:2" ht="12.5" x14ac:dyDescent="0.25">
      <c r="B775" s="28"/>
    </row>
    <row r="776" spans="2:2" ht="12.5" x14ac:dyDescent="0.25">
      <c r="B776" s="28"/>
    </row>
    <row r="777" spans="2:2" ht="12.5" x14ac:dyDescent="0.25">
      <c r="B777" s="28"/>
    </row>
    <row r="778" spans="2:2" ht="12.5" x14ac:dyDescent="0.25">
      <c r="B778" s="28"/>
    </row>
    <row r="779" spans="2:2" ht="12.5" x14ac:dyDescent="0.25">
      <c r="B779" s="28"/>
    </row>
    <row r="780" spans="2:2" ht="12.5" x14ac:dyDescent="0.25">
      <c r="B780" s="28"/>
    </row>
    <row r="781" spans="2:2" ht="12.5" x14ac:dyDescent="0.25">
      <c r="B781" s="28"/>
    </row>
    <row r="782" spans="2:2" ht="12.5" x14ac:dyDescent="0.25">
      <c r="B782" s="28"/>
    </row>
    <row r="783" spans="2:2" ht="12.5" x14ac:dyDescent="0.25">
      <c r="B783" s="28"/>
    </row>
    <row r="784" spans="2:2" ht="12.5" x14ac:dyDescent="0.25">
      <c r="B784" s="28"/>
    </row>
    <row r="785" spans="2:2" ht="12.5" x14ac:dyDescent="0.25">
      <c r="B785" s="28"/>
    </row>
    <row r="786" spans="2:2" ht="12.5" x14ac:dyDescent="0.25">
      <c r="B786" s="28"/>
    </row>
    <row r="787" spans="2:2" ht="12.5" x14ac:dyDescent="0.25">
      <c r="B787" s="28"/>
    </row>
    <row r="788" spans="2:2" ht="12.5" x14ac:dyDescent="0.25">
      <c r="B788" s="28"/>
    </row>
    <row r="789" spans="2:2" ht="12.5" x14ac:dyDescent="0.25">
      <c r="B789" s="28"/>
    </row>
    <row r="790" spans="2:2" ht="12.5" x14ac:dyDescent="0.25">
      <c r="B790" s="28"/>
    </row>
    <row r="791" spans="2:2" ht="12.5" x14ac:dyDescent="0.25">
      <c r="B791" s="28"/>
    </row>
    <row r="792" spans="2:2" ht="12.5" x14ac:dyDescent="0.25">
      <c r="B792" s="28"/>
    </row>
    <row r="793" spans="2:2" ht="12.5" x14ac:dyDescent="0.25">
      <c r="B793" s="28"/>
    </row>
    <row r="794" spans="2:2" ht="12.5" x14ac:dyDescent="0.25">
      <c r="B794" s="28"/>
    </row>
    <row r="795" spans="2:2" ht="12.5" x14ac:dyDescent="0.25">
      <c r="B795" s="28"/>
    </row>
    <row r="796" spans="2:2" ht="12.5" x14ac:dyDescent="0.25">
      <c r="B796" s="28"/>
    </row>
    <row r="797" spans="2:2" ht="12.5" x14ac:dyDescent="0.25">
      <c r="B797" s="28"/>
    </row>
    <row r="798" spans="2:2" ht="12.5" x14ac:dyDescent="0.25">
      <c r="B798" s="28"/>
    </row>
    <row r="799" spans="2:2" ht="12.5" x14ac:dyDescent="0.25">
      <c r="B799" s="28"/>
    </row>
    <row r="800" spans="2:2" ht="12.5" x14ac:dyDescent="0.25">
      <c r="B800" s="28"/>
    </row>
    <row r="801" spans="2:2" ht="12.5" x14ac:dyDescent="0.25">
      <c r="B801" s="28"/>
    </row>
    <row r="802" spans="2:2" ht="12.5" x14ac:dyDescent="0.25">
      <c r="B802" s="28"/>
    </row>
    <row r="803" spans="2:2" ht="12.5" x14ac:dyDescent="0.25">
      <c r="B803" s="28"/>
    </row>
    <row r="804" spans="2:2" ht="12.5" x14ac:dyDescent="0.25">
      <c r="B804" s="28"/>
    </row>
    <row r="805" spans="2:2" ht="12.5" x14ac:dyDescent="0.25">
      <c r="B805" s="28"/>
    </row>
    <row r="806" spans="2:2" ht="12.5" x14ac:dyDescent="0.25">
      <c r="B806" s="28"/>
    </row>
    <row r="807" spans="2:2" ht="12.5" x14ac:dyDescent="0.25">
      <c r="B807" s="28"/>
    </row>
    <row r="808" spans="2:2" ht="12.5" x14ac:dyDescent="0.25">
      <c r="B808" s="28"/>
    </row>
    <row r="809" spans="2:2" ht="12.5" x14ac:dyDescent="0.25">
      <c r="B809" s="28"/>
    </row>
    <row r="810" spans="2:2" ht="12.5" x14ac:dyDescent="0.25">
      <c r="B810" s="28"/>
    </row>
    <row r="811" spans="2:2" ht="12.5" x14ac:dyDescent="0.25">
      <c r="B811" s="28"/>
    </row>
    <row r="812" spans="2:2" ht="12.5" x14ac:dyDescent="0.25">
      <c r="B812" s="28"/>
    </row>
    <row r="813" spans="2:2" ht="12.5" x14ac:dyDescent="0.25">
      <c r="B813" s="28"/>
    </row>
    <row r="814" spans="2:2" ht="12.5" x14ac:dyDescent="0.25">
      <c r="B814" s="28"/>
    </row>
    <row r="815" spans="2:2" ht="12.5" x14ac:dyDescent="0.25">
      <c r="B815" s="28"/>
    </row>
    <row r="816" spans="2:2" ht="12.5" x14ac:dyDescent="0.25">
      <c r="B816" s="28"/>
    </row>
    <row r="817" spans="2:2" ht="12.5" x14ac:dyDescent="0.25">
      <c r="B817" s="28"/>
    </row>
    <row r="818" spans="2:2" ht="12.5" x14ac:dyDescent="0.25">
      <c r="B818" s="28"/>
    </row>
    <row r="819" spans="2:2" ht="12.5" x14ac:dyDescent="0.25">
      <c r="B819" s="28"/>
    </row>
    <row r="820" spans="2:2" ht="12.5" x14ac:dyDescent="0.25">
      <c r="B820" s="28"/>
    </row>
    <row r="821" spans="2:2" ht="12.5" x14ac:dyDescent="0.25">
      <c r="B821" s="28"/>
    </row>
    <row r="822" spans="2:2" ht="12.5" x14ac:dyDescent="0.25">
      <c r="B822" s="28"/>
    </row>
    <row r="823" spans="2:2" ht="12.5" x14ac:dyDescent="0.25">
      <c r="B823" s="28"/>
    </row>
    <row r="824" spans="2:2" ht="12.5" x14ac:dyDescent="0.25">
      <c r="B824" s="28"/>
    </row>
    <row r="825" spans="2:2" ht="12.5" x14ac:dyDescent="0.25">
      <c r="B825" s="28"/>
    </row>
    <row r="826" spans="2:2" ht="12.5" x14ac:dyDescent="0.25">
      <c r="B826" s="28"/>
    </row>
    <row r="827" spans="2:2" ht="12.5" x14ac:dyDescent="0.25">
      <c r="B827" s="28"/>
    </row>
    <row r="828" spans="2:2" ht="12.5" x14ac:dyDescent="0.25">
      <c r="B828" s="28"/>
    </row>
    <row r="829" spans="2:2" ht="12.5" x14ac:dyDescent="0.25">
      <c r="B829" s="28"/>
    </row>
    <row r="830" spans="2:2" ht="12.5" x14ac:dyDescent="0.25">
      <c r="B830" s="28"/>
    </row>
    <row r="831" spans="2:2" ht="12.5" x14ac:dyDescent="0.25">
      <c r="B831" s="28"/>
    </row>
    <row r="832" spans="2:2" ht="12.5" x14ac:dyDescent="0.25">
      <c r="B832" s="28"/>
    </row>
    <row r="833" spans="2:2" ht="12.5" x14ac:dyDescent="0.25">
      <c r="B833" s="28"/>
    </row>
    <row r="834" spans="2:2" ht="12.5" x14ac:dyDescent="0.25">
      <c r="B834" s="28"/>
    </row>
    <row r="835" spans="2:2" ht="12.5" x14ac:dyDescent="0.25">
      <c r="B835" s="28"/>
    </row>
    <row r="836" spans="2:2" ht="12.5" x14ac:dyDescent="0.25">
      <c r="B836" s="28"/>
    </row>
    <row r="837" spans="2:2" ht="12.5" x14ac:dyDescent="0.25">
      <c r="B837" s="28"/>
    </row>
    <row r="838" spans="2:2" ht="12.5" x14ac:dyDescent="0.25">
      <c r="B838" s="28"/>
    </row>
    <row r="839" spans="2:2" ht="12.5" x14ac:dyDescent="0.25">
      <c r="B839" s="28"/>
    </row>
    <row r="840" spans="2:2" ht="12.5" x14ac:dyDescent="0.25">
      <c r="B840" s="28"/>
    </row>
    <row r="841" spans="2:2" ht="12.5" x14ac:dyDescent="0.25">
      <c r="B841" s="28"/>
    </row>
    <row r="842" spans="2:2" ht="12.5" x14ac:dyDescent="0.25">
      <c r="B842" s="28"/>
    </row>
    <row r="843" spans="2:2" ht="12.5" x14ac:dyDescent="0.25">
      <c r="B843" s="28"/>
    </row>
    <row r="844" spans="2:2" ht="12.5" x14ac:dyDescent="0.25">
      <c r="B844" s="28"/>
    </row>
    <row r="845" spans="2:2" ht="12.5" x14ac:dyDescent="0.25">
      <c r="B845" s="28"/>
    </row>
    <row r="846" spans="2:2" ht="12.5" x14ac:dyDescent="0.25">
      <c r="B846" s="28"/>
    </row>
    <row r="847" spans="2:2" ht="12.5" x14ac:dyDescent="0.25">
      <c r="B847" s="28"/>
    </row>
    <row r="848" spans="2:2" ht="12.5" x14ac:dyDescent="0.25">
      <c r="B848" s="28"/>
    </row>
    <row r="849" spans="2:2" ht="12.5" x14ac:dyDescent="0.25">
      <c r="B849" s="28"/>
    </row>
    <row r="850" spans="2:2" ht="12.5" x14ac:dyDescent="0.25">
      <c r="B850" s="28"/>
    </row>
    <row r="851" spans="2:2" ht="12.5" x14ac:dyDescent="0.25">
      <c r="B851" s="28"/>
    </row>
    <row r="852" spans="2:2" ht="12.5" x14ac:dyDescent="0.25">
      <c r="B852" s="28"/>
    </row>
    <row r="853" spans="2:2" ht="12.5" x14ac:dyDescent="0.25">
      <c r="B853" s="28"/>
    </row>
    <row r="854" spans="2:2" ht="12.5" x14ac:dyDescent="0.25">
      <c r="B854" s="28"/>
    </row>
    <row r="855" spans="2:2" ht="12.5" x14ac:dyDescent="0.25">
      <c r="B855" s="28"/>
    </row>
    <row r="856" spans="2:2" ht="12.5" x14ac:dyDescent="0.25">
      <c r="B856" s="28"/>
    </row>
    <row r="857" spans="2:2" ht="12.5" x14ac:dyDescent="0.25">
      <c r="B857" s="28"/>
    </row>
    <row r="858" spans="2:2" ht="12.5" x14ac:dyDescent="0.25">
      <c r="B858" s="28"/>
    </row>
    <row r="859" spans="2:2" ht="12.5" x14ac:dyDescent="0.25">
      <c r="B859" s="28"/>
    </row>
    <row r="860" spans="2:2" ht="12.5" x14ac:dyDescent="0.25">
      <c r="B860" s="28"/>
    </row>
    <row r="861" spans="2:2" ht="12.5" x14ac:dyDescent="0.25">
      <c r="B861" s="28"/>
    </row>
    <row r="862" spans="2:2" ht="12.5" x14ac:dyDescent="0.25">
      <c r="B862" s="28"/>
    </row>
    <row r="863" spans="2:2" ht="12.5" x14ac:dyDescent="0.25">
      <c r="B863" s="28"/>
    </row>
    <row r="864" spans="2:2" ht="12.5" x14ac:dyDescent="0.25">
      <c r="B864" s="28"/>
    </row>
    <row r="865" spans="2:2" ht="12.5" x14ac:dyDescent="0.25">
      <c r="B865" s="28"/>
    </row>
    <row r="866" spans="2:2" ht="12.5" x14ac:dyDescent="0.25">
      <c r="B866" s="28"/>
    </row>
    <row r="867" spans="2:2" ht="12.5" x14ac:dyDescent="0.25">
      <c r="B867" s="28"/>
    </row>
    <row r="868" spans="2:2" ht="12.5" x14ac:dyDescent="0.25">
      <c r="B868" s="28"/>
    </row>
    <row r="869" spans="2:2" ht="12.5" x14ac:dyDescent="0.25">
      <c r="B869" s="28"/>
    </row>
    <row r="870" spans="2:2" ht="12.5" x14ac:dyDescent="0.25">
      <c r="B870" s="28"/>
    </row>
    <row r="871" spans="2:2" ht="12.5" x14ac:dyDescent="0.25">
      <c r="B871" s="28"/>
    </row>
    <row r="872" spans="2:2" ht="12.5" x14ac:dyDescent="0.25">
      <c r="B872" s="28"/>
    </row>
    <row r="873" spans="2:2" ht="12.5" x14ac:dyDescent="0.25">
      <c r="B873" s="28"/>
    </row>
    <row r="874" spans="2:2" ht="12.5" x14ac:dyDescent="0.25">
      <c r="B874" s="28"/>
    </row>
    <row r="875" spans="2:2" ht="12.5" x14ac:dyDescent="0.25">
      <c r="B875" s="28"/>
    </row>
    <row r="876" spans="2:2" ht="12.5" x14ac:dyDescent="0.25">
      <c r="B876" s="28"/>
    </row>
    <row r="877" spans="2:2" ht="12.5" x14ac:dyDescent="0.25">
      <c r="B877" s="28"/>
    </row>
    <row r="878" spans="2:2" ht="12.5" x14ac:dyDescent="0.25">
      <c r="B878" s="28"/>
    </row>
    <row r="879" spans="2:2" ht="12.5" x14ac:dyDescent="0.25">
      <c r="B879" s="28"/>
    </row>
    <row r="880" spans="2:2" ht="12.5" x14ac:dyDescent="0.25">
      <c r="B880" s="28"/>
    </row>
    <row r="881" spans="2:2" ht="12.5" x14ac:dyDescent="0.25">
      <c r="B881" s="28"/>
    </row>
    <row r="882" spans="2:2" ht="12.5" x14ac:dyDescent="0.25">
      <c r="B882" s="28"/>
    </row>
    <row r="883" spans="2:2" ht="12.5" x14ac:dyDescent="0.25">
      <c r="B883" s="28"/>
    </row>
    <row r="884" spans="2:2" ht="12.5" x14ac:dyDescent="0.25">
      <c r="B884" s="28"/>
    </row>
    <row r="885" spans="2:2" ht="12.5" x14ac:dyDescent="0.25">
      <c r="B885" s="28"/>
    </row>
    <row r="886" spans="2:2" ht="12.5" x14ac:dyDescent="0.25">
      <c r="B886" s="28"/>
    </row>
    <row r="887" spans="2:2" ht="12.5" x14ac:dyDescent="0.25">
      <c r="B887" s="28"/>
    </row>
    <row r="888" spans="2:2" ht="12.5" x14ac:dyDescent="0.25">
      <c r="B888" s="28"/>
    </row>
    <row r="889" spans="2:2" ht="12.5" x14ac:dyDescent="0.25">
      <c r="B889" s="28"/>
    </row>
    <row r="890" spans="2:2" ht="12.5" x14ac:dyDescent="0.25">
      <c r="B890" s="28"/>
    </row>
    <row r="891" spans="2:2" ht="12.5" x14ac:dyDescent="0.25">
      <c r="B891" s="28"/>
    </row>
    <row r="892" spans="2:2" ht="12.5" x14ac:dyDescent="0.25">
      <c r="B892" s="28"/>
    </row>
    <row r="893" spans="2:2" ht="12.5" x14ac:dyDescent="0.25">
      <c r="B893" s="28"/>
    </row>
    <row r="894" spans="2:2" ht="12.5" x14ac:dyDescent="0.25">
      <c r="B894" s="28"/>
    </row>
    <row r="895" spans="2:2" ht="12.5" x14ac:dyDescent="0.25">
      <c r="B895" s="28"/>
    </row>
    <row r="896" spans="2:2" ht="12.5" x14ac:dyDescent="0.25">
      <c r="B896" s="28"/>
    </row>
    <row r="897" spans="2:2" ht="12.5" x14ac:dyDescent="0.25">
      <c r="B897" s="28"/>
    </row>
    <row r="898" spans="2:2" ht="12.5" x14ac:dyDescent="0.25">
      <c r="B898" s="28"/>
    </row>
    <row r="899" spans="2:2" ht="12.5" x14ac:dyDescent="0.25">
      <c r="B899" s="28"/>
    </row>
    <row r="900" spans="2:2" ht="12.5" x14ac:dyDescent="0.25">
      <c r="B900" s="28"/>
    </row>
    <row r="901" spans="2:2" ht="12.5" x14ac:dyDescent="0.25">
      <c r="B901" s="28"/>
    </row>
    <row r="902" spans="2:2" ht="12.5" x14ac:dyDescent="0.25">
      <c r="B902" s="28"/>
    </row>
    <row r="903" spans="2:2" ht="12.5" x14ac:dyDescent="0.25">
      <c r="B903" s="28"/>
    </row>
    <row r="904" spans="2:2" ht="12.5" x14ac:dyDescent="0.25">
      <c r="B904" s="28"/>
    </row>
    <row r="905" spans="2:2" ht="12.5" x14ac:dyDescent="0.25">
      <c r="B905" s="28"/>
    </row>
    <row r="906" spans="2:2" ht="12.5" x14ac:dyDescent="0.25">
      <c r="B906" s="28"/>
    </row>
    <row r="907" spans="2:2" ht="12.5" x14ac:dyDescent="0.25">
      <c r="B907" s="28"/>
    </row>
    <row r="908" spans="2:2" ht="12.5" x14ac:dyDescent="0.25">
      <c r="B908" s="28"/>
    </row>
    <row r="909" spans="2:2" ht="12.5" x14ac:dyDescent="0.25">
      <c r="B909" s="28"/>
    </row>
    <row r="910" spans="2:2" ht="12.5" x14ac:dyDescent="0.25">
      <c r="B910" s="28"/>
    </row>
    <row r="911" spans="2:2" ht="12.5" x14ac:dyDescent="0.25">
      <c r="B911" s="28"/>
    </row>
    <row r="912" spans="2:2" ht="12.5" x14ac:dyDescent="0.25">
      <c r="B912" s="28"/>
    </row>
    <row r="913" spans="2:2" ht="12.5" x14ac:dyDescent="0.25">
      <c r="B913" s="28"/>
    </row>
    <row r="914" spans="2:2" ht="12.5" x14ac:dyDescent="0.25">
      <c r="B914" s="28"/>
    </row>
    <row r="915" spans="2:2" ht="12.5" x14ac:dyDescent="0.25">
      <c r="B915" s="28"/>
    </row>
    <row r="916" spans="2:2" ht="12.5" x14ac:dyDescent="0.25">
      <c r="B916" s="28"/>
    </row>
    <row r="917" spans="2:2" ht="12.5" x14ac:dyDescent="0.25">
      <c r="B917" s="28"/>
    </row>
    <row r="918" spans="2:2" ht="12.5" x14ac:dyDescent="0.25">
      <c r="B918" s="28"/>
    </row>
    <row r="919" spans="2:2" ht="12.5" x14ac:dyDescent="0.25">
      <c r="B919" s="28"/>
    </row>
    <row r="920" spans="2:2" ht="12.5" x14ac:dyDescent="0.25">
      <c r="B920" s="28"/>
    </row>
    <row r="921" spans="2:2" ht="12.5" x14ac:dyDescent="0.25">
      <c r="B921" s="28"/>
    </row>
    <row r="922" spans="2:2" ht="12.5" x14ac:dyDescent="0.25">
      <c r="B922" s="28"/>
    </row>
    <row r="923" spans="2:2" ht="12.5" x14ac:dyDescent="0.25">
      <c r="B923" s="28"/>
    </row>
    <row r="924" spans="2:2" ht="12.5" x14ac:dyDescent="0.25">
      <c r="B924" s="28"/>
    </row>
    <row r="925" spans="2:2" ht="12.5" x14ac:dyDescent="0.25">
      <c r="B925" s="28"/>
    </row>
    <row r="926" spans="2:2" ht="12.5" x14ac:dyDescent="0.25">
      <c r="B926" s="28"/>
    </row>
    <row r="927" spans="2:2" ht="12.5" x14ac:dyDescent="0.25">
      <c r="B927" s="28"/>
    </row>
    <row r="928" spans="2:2" ht="12.5" x14ac:dyDescent="0.25">
      <c r="B928" s="28"/>
    </row>
    <row r="929" spans="2:2" ht="12.5" x14ac:dyDescent="0.25">
      <c r="B929" s="28"/>
    </row>
    <row r="930" spans="2:2" ht="12.5" x14ac:dyDescent="0.25">
      <c r="B930" s="28"/>
    </row>
    <row r="931" spans="2:2" ht="12.5" x14ac:dyDescent="0.25">
      <c r="B931" s="28"/>
    </row>
    <row r="932" spans="2:2" ht="12.5" x14ac:dyDescent="0.25">
      <c r="B932" s="28"/>
    </row>
    <row r="933" spans="2:2" ht="12.5" x14ac:dyDescent="0.25">
      <c r="B933" s="28"/>
    </row>
    <row r="934" spans="2:2" ht="12.5" x14ac:dyDescent="0.25">
      <c r="B934" s="28"/>
    </row>
    <row r="935" spans="2:2" ht="12.5" x14ac:dyDescent="0.25">
      <c r="B935" s="28"/>
    </row>
    <row r="936" spans="2:2" ht="12.5" x14ac:dyDescent="0.25">
      <c r="B936" s="28"/>
    </row>
    <row r="937" spans="2:2" ht="12.5" x14ac:dyDescent="0.25">
      <c r="B937" s="28"/>
    </row>
    <row r="938" spans="2:2" ht="12.5" x14ac:dyDescent="0.25">
      <c r="B938" s="28"/>
    </row>
    <row r="939" spans="2:2" ht="12.5" x14ac:dyDescent="0.25">
      <c r="B939" s="28"/>
    </row>
    <row r="940" spans="2:2" ht="12.5" x14ac:dyDescent="0.25">
      <c r="B940" s="28"/>
    </row>
    <row r="941" spans="2:2" ht="12.5" x14ac:dyDescent="0.25">
      <c r="B941" s="28"/>
    </row>
    <row r="942" spans="2:2" ht="12.5" x14ac:dyDescent="0.25">
      <c r="B942" s="28"/>
    </row>
    <row r="943" spans="2:2" ht="12.5" x14ac:dyDescent="0.25">
      <c r="B943" s="28"/>
    </row>
    <row r="944" spans="2:2" ht="12.5" x14ac:dyDescent="0.25">
      <c r="B944" s="28"/>
    </row>
    <row r="945" spans="2:2" ht="12.5" x14ac:dyDescent="0.25">
      <c r="B945" s="28"/>
    </row>
    <row r="946" spans="2:2" ht="12.5" x14ac:dyDescent="0.25">
      <c r="B946" s="28"/>
    </row>
    <row r="947" spans="2:2" ht="12.5" x14ac:dyDescent="0.25">
      <c r="B947" s="28"/>
    </row>
    <row r="948" spans="2:2" ht="12.5" x14ac:dyDescent="0.25">
      <c r="B948" s="28"/>
    </row>
    <row r="949" spans="2:2" ht="12.5" x14ac:dyDescent="0.25">
      <c r="B949" s="28"/>
    </row>
    <row r="950" spans="2:2" ht="12.5" x14ac:dyDescent="0.25">
      <c r="B950" s="28"/>
    </row>
    <row r="951" spans="2:2" ht="12.5" x14ac:dyDescent="0.25">
      <c r="B951" s="28"/>
    </row>
    <row r="952" spans="2:2" ht="12.5" x14ac:dyDescent="0.25">
      <c r="B952" s="28"/>
    </row>
    <row r="953" spans="2:2" ht="12.5" x14ac:dyDescent="0.25">
      <c r="B953" s="28"/>
    </row>
    <row r="954" spans="2:2" ht="12.5" x14ac:dyDescent="0.25">
      <c r="B954" s="28"/>
    </row>
    <row r="955" spans="2:2" ht="12.5" x14ac:dyDescent="0.25">
      <c r="B955" s="28"/>
    </row>
    <row r="956" spans="2:2" ht="12.5" x14ac:dyDescent="0.25">
      <c r="B956" s="28"/>
    </row>
    <row r="957" spans="2:2" ht="12.5" x14ac:dyDescent="0.25">
      <c r="B957" s="28"/>
    </row>
    <row r="958" spans="2:2" ht="12.5" x14ac:dyDescent="0.25">
      <c r="B958" s="28"/>
    </row>
    <row r="959" spans="2:2" ht="12.5" x14ac:dyDescent="0.25">
      <c r="B959" s="28"/>
    </row>
    <row r="960" spans="2:2" ht="12.5" x14ac:dyDescent="0.25">
      <c r="B960" s="28"/>
    </row>
    <row r="961" spans="2:2" ht="12.5" x14ac:dyDescent="0.25">
      <c r="B961" s="28"/>
    </row>
    <row r="962" spans="2:2" ht="12.5" x14ac:dyDescent="0.25">
      <c r="B962" s="28"/>
    </row>
    <row r="963" spans="2:2" ht="12.5" x14ac:dyDescent="0.25">
      <c r="B963" s="28"/>
    </row>
    <row r="964" spans="2:2" ht="12.5" x14ac:dyDescent="0.25">
      <c r="B964" s="28"/>
    </row>
    <row r="965" spans="2:2" ht="12.5" x14ac:dyDescent="0.25">
      <c r="B965" s="28"/>
    </row>
    <row r="966" spans="2:2" ht="12.5" x14ac:dyDescent="0.25">
      <c r="B966" s="28"/>
    </row>
    <row r="967" spans="2:2" ht="12.5" x14ac:dyDescent="0.25">
      <c r="B967" s="28"/>
    </row>
    <row r="968" spans="2:2" ht="12.5" x14ac:dyDescent="0.25">
      <c r="B968" s="28"/>
    </row>
    <row r="969" spans="2:2" ht="12.5" x14ac:dyDescent="0.25">
      <c r="B969" s="28"/>
    </row>
    <row r="970" spans="2:2" ht="12.5" x14ac:dyDescent="0.25">
      <c r="B970" s="28"/>
    </row>
    <row r="971" spans="2:2" ht="12.5" x14ac:dyDescent="0.25">
      <c r="B971" s="28"/>
    </row>
    <row r="972" spans="2:2" ht="12.5" x14ac:dyDescent="0.25">
      <c r="B972" s="28"/>
    </row>
    <row r="973" spans="2:2" ht="12.5" x14ac:dyDescent="0.25">
      <c r="B973" s="28"/>
    </row>
    <row r="974" spans="2:2" ht="12.5" x14ac:dyDescent="0.25">
      <c r="B974" s="28"/>
    </row>
    <row r="975" spans="2:2" ht="12.5" x14ac:dyDescent="0.25">
      <c r="B975" s="28"/>
    </row>
    <row r="976" spans="2:2" ht="12.5" x14ac:dyDescent="0.25">
      <c r="B976" s="28"/>
    </row>
    <row r="977" spans="2:2" ht="12.5" x14ac:dyDescent="0.25">
      <c r="B977" s="28"/>
    </row>
    <row r="978" spans="2:2" ht="12.5" x14ac:dyDescent="0.25">
      <c r="B978" s="28"/>
    </row>
    <row r="979" spans="2:2" ht="12.5" x14ac:dyDescent="0.25">
      <c r="B979" s="28"/>
    </row>
    <row r="980" spans="2:2" ht="12.5" x14ac:dyDescent="0.25">
      <c r="B980" s="28"/>
    </row>
    <row r="981" spans="2:2" ht="12.5" x14ac:dyDescent="0.25">
      <c r="B981" s="28"/>
    </row>
    <row r="982" spans="2:2" ht="12.5" x14ac:dyDescent="0.25">
      <c r="B982" s="28"/>
    </row>
    <row r="983" spans="2:2" ht="12.5" x14ac:dyDescent="0.25">
      <c r="B983" s="28"/>
    </row>
    <row r="984" spans="2:2" ht="12.5" x14ac:dyDescent="0.25">
      <c r="B984" s="28"/>
    </row>
    <row r="985" spans="2:2" ht="12.5" x14ac:dyDescent="0.25">
      <c r="B985" s="28"/>
    </row>
    <row r="986" spans="2:2" ht="12.5" x14ac:dyDescent="0.25">
      <c r="B986" s="28"/>
    </row>
    <row r="987" spans="2:2" ht="12.5" x14ac:dyDescent="0.25">
      <c r="B987" s="28"/>
    </row>
    <row r="988" spans="2:2" ht="12.5" x14ac:dyDescent="0.25">
      <c r="B988" s="28"/>
    </row>
    <row r="989" spans="2:2" ht="12.5" x14ac:dyDescent="0.25">
      <c r="B989" s="28"/>
    </row>
    <row r="990" spans="2:2" ht="12.5" x14ac:dyDescent="0.25">
      <c r="B990" s="28"/>
    </row>
    <row r="991" spans="2:2" ht="12.5" x14ac:dyDescent="0.25">
      <c r="B991" s="28"/>
    </row>
    <row r="992" spans="2:2" ht="12.5" x14ac:dyDescent="0.25">
      <c r="B992" s="28"/>
    </row>
    <row r="993" spans="2:2" ht="12.5" x14ac:dyDescent="0.25">
      <c r="B993" s="28"/>
    </row>
    <row r="994" spans="2:2" ht="12.5" x14ac:dyDescent="0.25">
      <c r="B994" s="28"/>
    </row>
    <row r="995" spans="2:2" ht="12.5" x14ac:dyDescent="0.25">
      <c r="B995" s="28"/>
    </row>
    <row r="996" spans="2:2" ht="12.5" x14ac:dyDescent="0.25">
      <c r="B996" s="28"/>
    </row>
    <row r="997" spans="2:2" ht="12.5" x14ac:dyDescent="0.25">
      <c r="B997" s="28"/>
    </row>
    <row r="998" spans="2:2" ht="12.5" x14ac:dyDescent="0.25">
      <c r="B998" s="28"/>
    </row>
    <row r="999" spans="2:2" ht="12.5" x14ac:dyDescent="0.25">
      <c r="B999" s="28"/>
    </row>
    <row r="1000" spans="2:2" ht="12.5" x14ac:dyDescent="0.25">
      <c r="B1000" s="28"/>
    </row>
    <row r="1001" spans="2:2" ht="12.5" x14ac:dyDescent="0.25">
      <c r="B1001" s="28"/>
    </row>
    <row r="1002" spans="2:2" ht="12.5" x14ac:dyDescent="0.25">
      <c r="B1002" s="28"/>
    </row>
    <row r="1003" spans="2:2" ht="12.5" x14ac:dyDescent="0.25">
      <c r="B1003" s="28"/>
    </row>
    <row r="1004" spans="2:2" ht="12.5" x14ac:dyDescent="0.25">
      <c r="B1004" s="28"/>
    </row>
    <row r="1005" spans="2:2" ht="12.5" x14ac:dyDescent="0.25">
      <c r="B1005" s="28"/>
    </row>
    <row r="1006" spans="2:2" ht="12.5" x14ac:dyDescent="0.25">
      <c r="B1006" s="28"/>
    </row>
    <row r="1007" spans="2:2" ht="12.5" x14ac:dyDescent="0.25">
      <c r="B1007" s="28"/>
    </row>
    <row r="1008" spans="2:2" ht="12.5" x14ac:dyDescent="0.25">
      <c r="B1008" s="28"/>
    </row>
    <row r="1009" spans="2:2" ht="12.5" x14ac:dyDescent="0.25">
      <c r="B1009" s="28"/>
    </row>
    <row r="1010" spans="2:2" ht="12.5" x14ac:dyDescent="0.25">
      <c r="B1010" s="28"/>
    </row>
    <row r="1011" spans="2:2" ht="12.5" x14ac:dyDescent="0.25">
      <c r="B1011" s="28"/>
    </row>
    <row r="1012" spans="2:2" ht="12.5" x14ac:dyDescent="0.25">
      <c r="B1012" s="28"/>
    </row>
    <row r="1013" spans="2:2" ht="12.5" x14ac:dyDescent="0.25">
      <c r="B1013" s="28"/>
    </row>
    <row r="1014" spans="2:2" ht="12.5" x14ac:dyDescent="0.25">
      <c r="B1014" s="28"/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EF09-39ED-499C-8919-17067AC948E2}">
  <sheetPr>
    <tabColor rgb="FFFF0000"/>
    <outlinePr summaryBelow="0" summaryRight="0"/>
  </sheetPr>
  <dimension ref="A1:L1012"/>
  <sheetViews>
    <sheetView tabSelected="1" topLeftCell="A6" zoomScale="90" zoomScaleNormal="90" workbookViewId="0">
      <selection activeCell="C21" sqref="C21"/>
    </sheetView>
  </sheetViews>
  <sheetFormatPr defaultColWidth="12.6328125" defaultRowHeight="15.75" customHeight="1" x14ac:dyDescent="0.25"/>
  <cols>
    <col min="1" max="1" width="44.08984375" customWidth="1"/>
    <col min="2" max="2" width="10.26953125" customWidth="1"/>
    <col min="3" max="3" width="8.6328125" customWidth="1"/>
    <col min="8" max="8" width="7.54296875" customWidth="1"/>
    <col min="9" max="9" width="5.7265625" customWidth="1"/>
    <col min="10" max="10" width="11" customWidth="1"/>
    <col min="11" max="11" width="21.08984375" customWidth="1"/>
    <col min="12" max="12" width="27.26953125" customWidth="1"/>
  </cols>
  <sheetData>
    <row r="1" spans="1:12" ht="13" x14ac:dyDescent="0.3">
      <c r="A1" s="1" t="s">
        <v>0</v>
      </c>
      <c r="B1" s="2"/>
      <c r="C1" s="3"/>
      <c r="D1" s="3"/>
      <c r="E1" s="3"/>
      <c r="F1" s="3"/>
      <c r="G1" s="3"/>
      <c r="H1" s="3"/>
    </row>
    <row r="2" spans="1:12" ht="13" x14ac:dyDescent="0.3">
      <c r="A2" s="4"/>
      <c r="B2" s="5"/>
      <c r="C2" s="38"/>
      <c r="D2" s="118" t="s">
        <v>1</v>
      </c>
      <c r="E2" s="119"/>
      <c r="F2" s="119"/>
      <c r="G2" s="120"/>
      <c r="H2" s="6"/>
    </row>
    <row r="3" spans="1:12" ht="13" x14ac:dyDescent="0.3">
      <c r="A3" s="7" t="s">
        <v>2</v>
      </c>
      <c r="B3" s="8"/>
      <c r="C3" s="9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J3" s="11" t="s">
        <v>9</v>
      </c>
      <c r="K3" s="11" t="s">
        <v>10</v>
      </c>
      <c r="L3" s="11" t="s">
        <v>11</v>
      </c>
    </row>
    <row r="4" spans="1:12" ht="15.75" customHeight="1" x14ac:dyDescent="0.25">
      <c r="A4" s="12" t="s">
        <v>12</v>
      </c>
      <c r="B4" s="13" t="s">
        <v>13</v>
      </c>
      <c r="C4" s="77">
        <v>0</v>
      </c>
      <c r="D4" s="14">
        <v>4.04</v>
      </c>
      <c r="E4" s="14">
        <v>1.21</v>
      </c>
      <c r="F4" s="14">
        <v>0.78</v>
      </c>
      <c r="G4" s="14">
        <v>0.18</v>
      </c>
      <c r="H4" s="14">
        <v>1</v>
      </c>
      <c r="J4" s="15">
        <v>1</v>
      </c>
      <c r="K4" s="16" t="s">
        <v>14</v>
      </c>
      <c r="L4" s="16" t="s">
        <v>15</v>
      </c>
    </row>
    <row r="5" spans="1:12" ht="15.75" customHeight="1" x14ac:dyDescent="0.25">
      <c r="A5" s="12" t="s">
        <v>16</v>
      </c>
      <c r="B5" s="13" t="s">
        <v>17</v>
      </c>
      <c r="C5" s="77">
        <v>0</v>
      </c>
      <c r="D5" s="14">
        <v>0.79</v>
      </c>
      <c r="E5" s="14">
        <v>-4.1399999999999997</v>
      </c>
      <c r="F5" s="14">
        <v>0.37</v>
      </c>
      <c r="G5" s="14">
        <v>0.95</v>
      </c>
      <c r="H5" s="14">
        <v>2</v>
      </c>
      <c r="J5" s="15">
        <v>2</v>
      </c>
      <c r="K5" s="16" t="s">
        <v>18</v>
      </c>
      <c r="L5" s="16" t="s">
        <v>19</v>
      </c>
    </row>
    <row r="6" spans="1:12" ht="15.75" customHeight="1" x14ac:dyDescent="0.25">
      <c r="A6" s="12" t="s">
        <v>20</v>
      </c>
      <c r="B6" s="13" t="s">
        <v>21</v>
      </c>
      <c r="C6" s="77">
        <v>0</v>
      </c>
      <c r="D6" s="14">
        <v>-0.57999999999999996</v>
      </c>
      <c r="E6" s="14">
        <v>-4.24</v>
      </c>
      <c r="F6" s="14">
        <v>-1.2</v>
      </c>
      <c r="G6" s="14">
        <v>0.02</v>
      </c>
      <c r="H6" s="14">
        <v>2</v>
      </c>
      <c r="J6" s="15">
        <v>3</v>
      </c>
      <c r="K6" s="16" t="s">
        <v>22</v>
      </c>
      <c r="L6" s="16" t="s">
        <v>23</v>
      </c>
    </row>
    <row r="7" spans="1:12" ht="15.75" customHeight="1" x14ac:dyDescent="0.25">
      <c r="A7" s="12" t="s">
        <v>24</v>
      </c>
      <c r="B7" s="13" t="s">
        <v>25</v>
      </c>
      <c r="C7" s="77">
        <v>0</v>
      </c>
      <c r="D7" s="14">
        <v>5.56</v>
      </c>
      <c r="E7" s="14">
        <v>-0.41</v>
      </c>
      <c r="F7" s="14">
        <v>3.04</v>
      </c>
      <c r="G7" s="14">
        <v>2.76</v>
      </c>
      <c r="H7" s="14">
        <v>3</v>
      </c>
      <c r="J7" s="15">
        <v>4</v>
      </c>
      <c r="K7" s="16" t="s">
        <v>26</v>
      </c>
      <c r="L7" s="16" t="s">
        <v>27</v>
      </c>
    </row>
    <row r="8" spans="1:12" ht="15.75" customHeight="1" x14ac:dyDescent="0.25">
      <c r="A8" s="12" t="s">
        <v>28</v>
      </c>
      <c r="B8" s="13" t="s">
        <v>29</v>
      </c>
      <c r="C8" s="77">
        <v>0</v>
      </c>
      <c r="D8" s="14">
        <v>6.25</v>
      </c>
      <c r="E8" s="14">
        <v>0.99</v>
      </c>
      <c r="F8" s="14">
        <v>4.9800000000000004</v>
      </c>
      <c r="G8" s="14">
        <v>4.55</v>
      </c>
      <c r="H8" s="14">
        <v>3</v>
      </c>
      <c r="J8" s="15">
        <v>5</v>
      </c>
      <c r="K8" s="16" t="s">
        <v>30</v>
      </c>
      <c r="L8" s="16" t="s">
        <v>31</v>
      </c>
    </row>
    <row r="9" spans="1:12" ht="15.75" customHeight="1" x14ac:dyDescent="0.25">
      <c r="A9" s="12" t="s">
        <v>32</v>
      </c>
      <c r="B9" s="13" t="s">
        <v>33</v>
      </c>
      <c r="C9" s="77">
        <v>0</v>
      </c>
      <c r="D9" s="14">
        <v>7.68</v>
      </c>
      <c r="E9" s="14">
        <v>2.0299999999999998</v>
      </c>
      <c r="F9" s="14">
        <v>6.38</v>
      </c>
      <c r="G9" s="14">
        <v>5.62</v>
      </c>
      <c r="H9" s="14">
        <v>3</v>
      </c>
      <c r="J9" s="15">
        <v>6</v>
      </c>
      <c r="K9" s="16" t="s">
        <v>147</v>
      </c>
      <c r="L9" s="16" t="s">
        <v>34</v>
      </c>
    </row>
    <row r="10" spans="1:12" ht="15.75" customHeight="1" x14ac:dyDescent="0.25">
      <c r="A10" s="12" t="s">
        <v>35</v>
      </c>
      <c r="B10" s="13" t="s">
        <v>36</v>
      </c>
      <c r="C10" s="77">
        <v>0</v>
      </c>
      <c r="D10" s="14">
        <v>9.8000000000000007</v>
      </c>
      <c r="E10" s="14">
        <v>3.2</v>
      </c>
      <c r="F10" s="14">
        <v>7.61</v>
      </c>
      <c r="G10" s="14">
        <v>6.52</v>
      </c>
      <c r="H10" s="14">
        <v>3</v>
      </c>
    </row>
    <row r="11" spans="1:12" ht="15.75" customHeight="1" x14ac:dyDescent="0.25">
      <c r="A11" s="12" t="s">
        <v>37</v>
      </c>
      <c r="B11" s="13" t="s">
        <v>38</v>
      </c>
      <c r="C11" s="77">
        <v>0</v>
      </c>
      <c r="D11" s="14">
        <v>11.14</v>
      </c>
      <c r="E11" s="14">
        <v>4.03</v>
      </c>
      <c r="F11" s="14">
        <v>8.39</v>
      </c>
      <c r="G11" s="14">
        <v>7.06</v>
      </c>
      <c r="H11" s="14">
        <v>3</v>
      </c>
    </row>
    <row r="12" spans="1:12" ht="15.75" customHeight="1" x14ac:dyDescent="0.25">
      <c r="A12" s="12" t="s">
        <v>39</v>
      </c>
      <c r="B12" s="13" t="s">
        <v>40</v>
      </c>
      <c r="C12" s="77">
        <v>0</v>
      </c>
      <c r="D12" s="14">
        <v>11.16</v>
      </c>
      <c r="E12" s="14">
        <v>4.33</v>
      </c>
      <c r="F12" s="14">
        <v>8.66</v>
      </c>
      <c r="G12" s="14">
        <v>7.21</v>
      </c>
      <c r="H12" s="14">
        <v>3</v>
      </c>
    </row>
    <row r="13" spans="1:12" s="30" customFormat="1" ht="15.75" customHeight="1" x14ac:dyDescent="0.3">
      <c r="A13" s="18" t="s">
        <v>41</v>
      </c>
      <c r="B13" s="20" t="s">
        <v>42</v>
      </c>
      <c r="C13" s="78">
        <v>0.24260355532169342</v>
      </c>
      <c r="D13" s="29">
        <v>19.54</v>
      </c>
      <c r="E13" s="29">
        <v>9.84</v>
      </c>
      <c r="F13" s="29">
        <v>13.12</v>
      </c>
      <c r="G13" s="29">
        <v>11.44</v>
      </c>
      <c r="H13" s="29">
        <v>4</v>
      </c>
    </row>
    <row r="14" spans="1:12" s="30" customFormat="1" ht="15.75" customHeight="1" x14ac:dyDescent="0.3">
      <c r="A14" s="18" t="s">
        <v>43</v>
      </c>
      <c r="B14" s="20" t="s">
        <v>44</v>
      </c>
      <c r="C14" s="78">
        <v>0.75739645957946777</v>
      </c>
      <c r="D14" s="29">
        <v>32.020000000000003</v>
      </c>
      <c r="E14" s="29">
        <v>4.7699999999999996</v>
      </c>
      <c r="F14" s="29">
        <v>13.24</v>
      </c>
      <c r="G14" s="29">
        <v>12.63</v>
      </c>
      <c r="H14" s="29">
        <v>4</v>
      </c>
    </row>
    <row r="15" spans="1:12" ht="15.75" customHeight="1" x14ac:dyDescent="0.25">
      <c r="A15" s="12" t="s">
        <v>45</v>
      </c>
      <c r="B15" s="13" t="s">
        <v>46</v>
      </c>
      <c r="C15" s="77">
        <v>0</v>
      </c>
      <c r="D15" s="14">
        <v>5.26</v>
      </c>
      <c r="E15" s="14">
        <v>8.81</v>
      </c>
      <c r="F15" s="14">
        <v>8.83</v>
      </c>
      <c r="G15" s="14">
        <v>8.2799999999999994</v>
      </c>
      <c r="H15" s="14">
        <v>4</v>
      </c>
    </row>
    <row r="16" spans="1:12" ht="15.75" customHeight="1" x14ac:dyDescent="0.25">
      <c r="A16" s="12" t="s">
        <v>47</v>
      </c>
      <c r="B16" s="13" t="s">
        <v>48</v>
      </c>
      <c r="C16" s="77">
        <v>0</v>
      </c>
      <c r="D16" s="14">
        <v>2.9</v>
      </c>
      <c r="E16" s="14">
        <v>10.01</v>
      </c>
      <c r="F16" s="14">
        <v>10.09</v>
      </c>
      <c r="G16" s="14">
        <v>7.94</v>
      </c>
      <c r="H16" s="14">
        <v>5</v>
      </c>
    </row>
    <row r="17" spans="1:8" ht="15.75" customHeight="1" x14ac:dyDescent="0.25">
      <c r="A17" s="12" t="s">
        <v>49</v>
      </c>
      <c r="B17" s="13" t="s">
        <v>50</v>
      </c>
      <c r="C17" s="77">
        <v>0</v>
      </c>
      <c r="D17" s="14">
        <v>3.7</v>
      </c>
      <c r="E17" s="14">
        <v>5.83</v>
      </c>
      <c r="F17" s="14">
        <v>8.8800000000000008</v>
      </c>
      <c r="G17" s="14">
        <v>8.17</v>
      </c>
      <c r="H17" s="14">
        <v>5</v>
      </c>
    </row>
    <row r="18" spans="1:8" ht="15.75" customHeight="1" x14ac:dyDescent="0.25">
      <c r="A18" s="12" t="s">
        <v>51</v>
      </c>
      <c r="B18" s="13" t="s">
        <v>52</v>
      </c>
      <c r="C18" s="77">
        <v>0</v>
      </c>
      <c r="D18" s="14">
        <v>0.75</v>
      </c>
      <c r="E18" s="14">
        <v>2.54</v>
      </c>
      <c r="F18" s="14">
        <v>6.78</v>
      </c>
      <c r="G18" s="14">
        <v>7.5</v>
      </c>
      <c r="H18" s="14">
        <v>5</v>
      </c>
    </row>
    <row r="19" spans="1:8" ht="15.75" customHeight="1" x14ac:dyDescent="0.25">
      <c r="A19" s="12" t="s">
        <v>53</v>
      </c>
      <c r="B19" s="13" t="s">
        <v>54</v>
      </c>
      <c r="C19" s="77">
        <v>0</v>
      </c>
      <c r="D19" s="14">
        <v>1.24</v>
      </c>
      <c r="E19" s="14">
        <v>0.96</v>
      </c>
      <c r="F19" s="14">
        <v>7.27</v>
      </c>
      <c r="G19" s="17">
        <v>7</v>
      </c>
      <c r="H19" s="14">
        <v>5</v>
      </c>
    </row>
    <row r="20" spans="1:8" ht="15.75" customHeight="1" x14ac:dyDescent="0.25">
      <c r="A20" s="12" t="s">
        <v>55</v>
      </c>
      <c r="B20" s="13" t="s">
        <v>56</v>
      </c>
      <c r="C20" s="77">
        <v>0</v>
      </c>
      <c r="D20" s="14">
        <v>-3.26</v>
      </c>
      <c r="E20" s="14">
        <v>3.3</v>
      </c>
      <c r="F20" s="14">
        <v>4.1500000000000004</v>
      </c>
      <c r="G20" s="14">
        <v>6.71</v>
      </c>
      <c r="H20" s="14">
        <v>5</v>
      </c>
    </row>
    <row r="21" spans="1:8" ht="15.75" customHeight="1" x14ac:dyDescent="0.25">
      <c r="A21" s="12" t="s">
        <v>57</v>
      </c>
      <c r="B21" s="13" t="s">
        <v>58</v>
      </c>
      <c r="C21" s="77">
        <v>0</v>
      </c>
      <c r="D21" s="14">
        <v>8.1300000000000008</v>
      </c>
      <c r="E21" s="14">
        <v>0.17</v>
      </c>
      <c r="F21" s="17">
        <v>10.1</v>
      </c>
      <c r="G21" s="14">
        <v>8.74</v>
      </c>
      <c r="H21" s="14">
        <v>5</v>
      </c>
    </row>
    <row r="22" spans="1:8" ht="15.75" customHeight="1" x14ac:dyDescent="0.25">
      <c r="A22" s="12" t="s">
        <v>59</v>
      </c>
      <c r="B22" s="13" t="s">
        <v>60</v>
      </c>
      <c r="C22" s="77">
        <v>0</v>
      </c>
      <c r="D22" s="14">
        <v>4.5</v>
      </c>
      <c r="E22" s="14">
        <v>9.81</v>
      </c>
      <c r="F22" s="14">
        <v>8.8800000000000008</v>
      </c>
      <c r="G22" s="14">
        <v>7.06</v>
      </c>
      <c r="H22" s="14">
        <v>5</v>
      </c>
    </row>
    <row r="23" spans="1:8" ht="15.75" customHeight="1" x14ac:dyDescent="0.25">
      <c r="A23" s="12" t="s">
        <v>61</v>
      </c>
      <c r="B23" s="13" t="s">
        <v>62</v>
      </c>
      <c r="C23" s="77">
        <v>0</v>
      </c>
      <c r="D23" s="14">
        <v>7.75</v>
      </c>
      <c r="E23" s="14">
        <v>0.42</v>
      </c>
      <c r="F23" s="14">
        <v>5.45</v>
      </c>
      <c r="G23" s="17">
        <v>3.8</v>
      </c>
      <c r="H23" s="14">
        <v>6</v>
      </c>
    </row>
    <row r="24" spans="1:8" ht="15.75" customHeight="1" x14ac:dyDescent="0.25">
      <c r="A24" s="12" t="s">
        <v>63</v>
      </c>
      <c r="B24" s="13" t="s">
        <v>64</v>
      </c>
      <c r="C24" s="77">
        <v>0</v>
      </c>
      <c r="D24" s="14">
        <v>2.33</v>
      </c>
      <c r="E24" s="14">
        <v>-2.87</v>
      </c>
      <c r="F24" s="17">
        <v>1.8</v>
      </c>
      <c r="G24" s="14">
        <v>2.83</v>
      </c>
      <c r="H24" s="14">
        <v>6</v>
      </c>
    </row>
    <row r="25" spans="1:8" ht="13" x14ac:dyDescent="0.3">
      <c r="A25" s="18"/>
      <c r="B25" s="19"/>
      <c r="C25" s="32"/>
      <c r="D25" s="20"/>
      <c r="E25" s="20"/>
      <c r="F25" s="20"/>
      <c r="G25" s="20"/>
      <c r="H25" s="20"/>
    </row>
    <row r="26" spans="1:8" ht="13" x14ac:dyDescent="0.3">
      <c r="A26" s="21" t="s">
        <v>65</v>
      </c>
      <c r="B26" s="22"/>
      <c r="C26" s="33"/>
      <c r="D26" s="55">
        <v>3</v>
      </c>
      <c r="E26" s="55">
        <v>6</v>
      </c>
      <c r="F26" s="55">
        <v>8</v>
      </c>
      <c r="G26" s="55">
        <v>10</v>
      </c>
      <c r="H26" s="55">
        <v>4</v>
      </c>
    </row>
    <row r="27" spans="1:8" ht="13" x14ac:dyDescent="0.3">
      <c r="A27" s="12"/>
      <c r="B27" s="13"/>
      <c r="C27" s="34"/>
      <c r="D27" s="24"/>
      <c r="E27" s="24"/>
      <c r="F27" s="24"/>
      <c r="G27" s="24"/>
      <c r="H27" s="24"/>
    </row>
    <row r="28" spans="1:8" ht="13" x14ac:dyDescent="0.3">
      <c r="A28" s="7" t="s">
        <v>66</v>
      </c>
      <c r="B28" s="20"/>
      <c r="C28" s="35"/>
      <c r="D28" s="25"/>
      <c r="E28" s="25"/>
      <c r="F28" s="25"/>
      <c r="G28" s="25"/>
      <c r="H28" s="25"/>
    </row>
    <row r="29" spans="1:8" ht="13" x14ac:dyDescent="0.3">
      <c r="A29" s="26" t="s">
        <v>67</v>
      </c>
      <c r="B29" s="20"/>
      <c r="C29" s="115">
        <f>SUMPRODUCT(C4:C24,G4:G24)</f>
        <v>12.341301957368852</v>
      </c>
      <c r="D29" s="25"/>
      <c r="E29" s="23"/>
      <c r="F29" s="23"/>
      <c r="G29" s="23"/>
      <c r="H29" s="23"/>
    </row>
    <row r="30" spans="1:8" ht="13" x14ac:dyDescent="0.3">
      <c r="A30" s="27"/>
      <c r="B30" s="20"/>
      <c r="C30" s="25"/>
      <c r="D30" s="25"/>
      <c r="E30" s="23"/>
      <c r="F30" s="23"/>
      <c r="G30" s="23"/>
      <c r="H30" s="23"/>
    </row>
    <row r="31" spans="1:8" ht="13" x14ac:dyDescent="0.3">
      <c r="A31" s="27" t="s">
        <v>68</v>
      </c>
      <c r="B31" s="20"/>
      <c r="C31" s="25"/>
      <c r="D31" s="25"/>
      <c r="E31" s="23"/>
      <c r="F31" s="23"/>
      <c r="G31" s="23"/>
      <c r="H31" s="23"/>
    </row>
    <row r="32" spans="1:8" ht="13" x14ac:dyDescent="0.3">
      <c r="A32" s="54" t="s">
        <v>146</v>
      </c>
      <c r="B32" s="76" cm="1">
        <f t="array" ref="B32">SUMPRODUCT(D4:D24*C4:C24)</f>
        <v>28.992308106720451</v>
      </c>
      <c r="C32" s="20" t="s">
        <v>69</v>
      </c>
      <c r="D32" s="57">
        <v>3</v>
      </c>
      <c r="E32" s="23"/>
      <c r="F32" s="23"/>
      <c r="G32" s="23"/>
      <c r="H32" s="23"/>
    </row>
    <row r="33" spans="1:8" ht="13" x14ac:dyDescent="0.3">
      <c r="A33" s="18" t="s">
        <v>70</v>
      </c>
      <c r="B33" s="76">
        <f>SUMPRODUCT(E4:E24*C4:C24)</f>
        <v>6.0000000965595248</v>
      </c>
      <c r="C33" s="20" t="s">
        <v>69</v>
      </c>
      <c r="D33" s="57">
        <v>6</v>
      </c>
      <c r="E33" s="23"/>
      <c r="F33" s="23"/>
      <c r="G33" s="23"/>
      <c r="H33" s="23"/>
    </row>
    <row r="34" spans="1:8" ht="13" x14ac:dyDescent="0.3">
      <c r="A34" s="18" t="s">
        <v>71</v>
      </c>
      <c r="B34" s="76">
        <f>SUMPRODUCT(F4:F24*C4:C24)</f>
        <v>13.210887770652771</v>
      </c>
      <c r="C34" s="20" t="s">
        <v>69</v>
      </c>
      <c r="D34" s="57">
        <v>8</v>
      </c>
      <c r="E34" s="23"/>
      <c r="F34" s="23"/>
      <c r="G34" s="23"/>
      <c r="H34" s="23"/>
    </row>
    <row r="35" spans="1:8" ht="13" x14ac:dyDescent="0.3">
      <c r="A35" s="54" t="s">
        <v>145</v>
      </c>
      <c r="B35" s="76" cm="1">
        <f t="array" ref="B35">SUMPRODUCT(G4:G24*C4:C24)</f>
        <v>12.341301957368852</v>
      </c>
      <c r="C35" s="20" t="s">
        <v>69</v>
      </c>
      <c r="D35" s="57">
        <v>10</v>
      </c>
      <c r="E35" s="23"/>
      <c r="F35" s="23"/>
      <c r="G35" s="23"/>
      <c r="H35" s="23"/>
    </row>
    <row r="36" spans="1:8" ht="13" x14ac:dyDescent="0.3">
      <c r="A36" s="18" t="s">
        <v>72</v>
      </c>
      <c r="B36" s="79">
        <f>SUMPRODUCT(H4:H24*C4:C24)</f>
        <v>4.0000000596046448</v>
      </c>
      <c r="C36" s="20" t="s">
        <v>73</v>
      </c>
      <c r="D36" s="55">
        <v>4</v>
      </c>
      <c r="E36" s="23"/>
      <c r="F36" s="23"/>
      <c r="G36" s="23"/>
      <c r="H36" s="23"/>
    </row>
    <row r="37" spans="1:8" ht="13" x14ac:dyDescent="0.3">
      <c r="A37" s="18" t="s">
        <v>74</v>
      </c>
      <c r="B37" s="79">
        <f>SUM(C4:C24)</f>
        <v>1.0000000149011612</v>
      </c>
      <c r="C37" s="20" t="s">
        <v>77</v>
      </c>
      <c r="D37" s="58">
        <v>1</v>
      </c>
      <c r="E37" s="23"/>
      <c r="F37" s="23"/>
      <c r="G37" s="23"/>
      <c r="H37" s="23"/>
    </row>
    <row r="38" spans="1:8" ht="12.5" x14ac:dyDescent="0.25">
      <c r="B38" s="28"/>
    </row>
    <row r="39" spans="1:8" ht="12.5" x14ac:dyDescent="0.25">
      <c r="B39" s="28"/>
    </row>
    <row r="40" spans="1:8" ht="12.5" x14ac:dyDescent="0.25">
      <c r="B40" s="28"/>
    </row>
    <row r="41" spans="1:8" ht="12.5" x14ac:dyDescent="0.25">
      <c r="B41" s="28"/>
    </row>
    <row r="42" spans="1:8" ht="12.5" x14ac:dyDescent="0.25">
      <c r="B42" s="28"/>
    </row>
    <row r="43" spans="1:8" ht="12.5" x14ac:dyDescent="0.25">
      <c r="B43" s="28"/>
    </row>
    <row r="44" spans="1:8" ht="12.5" x14ac:dyDescent="0.25">
      <c r="B44" s="28"/>
    </row>
    <row r="45" spans="1:8" ht="12.5" x14ac:dyDescent="0.25">
      <c r="B45" s="28"/>
    </row>
    <row r="46" spans="1:8" ht="12.5" x14ac:dyDescent="0.25">
      <c r="B46" s="28"/>
    </row>
    <row r="47" spans="1:8" ht="12.5" x14ac:dyDescent="0.25">
      <c r="B47" s="28"/>
    </row>
    <row r="48" spans="1:8" ht="12.5" x14ac:dyDescent="0.25">
      <c r="B48" s="28"/>
    </row>
    <row r="49" spans="2:2" ht="12.5" x14ac:dyDescent="0.25">
      <c r="B49" s="28"/>
    </row>
    <row r="50" spans="2:2" ht="12.5" x14ac:dyDescent="0.25">
      <c r="B50" s="28"/>
    </row>
    <row r="51" spans="2:2" ht="12.5" x14ac:dyDescent="0.25">
      <c r="B51" s="28"/>
    </row>
    <row r="52" spans="2:2" ht="12.5" x14ac:dyDescent="0.25">
      <c r="B52" s="28"/>
    </row>
    <row r="53" spans="2:2" ht="12.5" x14ac:dyDescent="0.25">
      <c r="B53" s="28"/>
    </row>
    <row r="54" spans="2:2" ht="12.5" x14ac:dyDescent="0.25">
      <c r="B54" s="28"/>
    </row>
    <row r="55" spans="2:2" ht="12.5" x14ac:dyDescent="0.25">
      <c r="B55" s="28"/>
    </row>
    <row r="56" spans="2:2" ht="12.5" x14ac:dyDescent="0.25">
      <c r="B56" s="28"/>
    </row>
    <row r="57" spans="2:2" ht="12.5" x14ac:dyDescent="0.25">
      <c r="B57" s="28"/>
    </row>
    <row r="58" spans="2:2" ht="12.5" x14ac:dyDescent="0.25">
      <c r="B58" s="28"/>
    </row>
    <row r="59" spans="2:2" ht="12.5" x14ac:dyDescent="0.25">
      <c r="B59" s="28"/>
    </row>
    <row r="60" spans="2:2" ht="12.5" x14ac:dyDescent="0.25">
      <c r="B60" s="28"/>
    </row>
    <row r="61" spans="2:2" ht="12.5" x14ac:dyDescent="0.25">
      <c r="B61" s="28"/>
    </row>
    <row r="62" spans="2:2" ht="12.5" x14ac:dyDescent="0.25">
      <c r="B62" s="28"/>
    </row>
    <row r="63" spans="2:2" ht="12.5" x14ac:dyDescent="0.25">
      <c r="B63" s="28"/>
    </row>
    <row r="64" spans="2:2" ht="12.5" x14ac:dyDescent="0.25">
      <c r="B64" s="28"/>
    </row>
    <row r="65" spans="2:2" ht="12.5" x14ac:dyDescent="0.25">
      <c r="B65" s="28"/>
    </row>
    <row r="66" spans="2:2" ht="12.5" x14ac:dyDescent="0.25">
      <c r="B66" s="28"/>
    </row>
    <row r="67" spans="2:2" ht="12.5" x14ac:dyDescent="0.25">
      <c r="B67" s="28"/>
    </row>
    <row r="68" spans="2:2" ht="12.5" x14ac:dyDescent="0.25">
      <c r="B68" s="28"/>
    </row>
    <row r="69" spans="2:2" ht="12.5" x14ac:dyDescent="0.25">
      <c r="B69" s="28"/>
    </row>
    <row r="70" spans="2:2" ht="12.5" x14ac:dyDescent="0.25">
      <c r="B70" s="28"/>
    </row>
    <row r="71" spans="2:2" ht="12.5" x14ac:dyDescent="0.25">
      <c r="B71" s="28"/>
    </row>
    <row r="72" spans="2:2" ht="12.5" x14ac:dyDescent="0.25">
      <c r="B72" s="28"/>
    </row>
    <row r="73" spans="2:2" ht="12.5" x14ac:dyDescent="0.25">
      <c r="B73" s="28"/>
    </row>
    <row r="74" spans="2:2" ht="12.5" x14ac:dyDescent="0.25">
      <c r="B74" s="28"/>
    </row>
    <row r="75" spans="2:2" ht="12.5" x14ac:dyDescent="0.25">
      <c r="B75" s="28"/>
    </row>
    <row r="76" spans="2:2" ht="12.5" x14ac:dyDescent="0.25">
      <c r="B76" s="28"/>
    </row>
    <row r="77" spans="2:2" ht="12.5" x14ac:dyDescent="0.25">
      <c r="B77" s="28"/>
    </row>
    <row r="78" spans="2:2" ht="12.5" x14ac:dyDescent="0.25">
      <c r="B78" s="28"/>
    </row>
    <row r="79" spans="2:2" ht="12.5" x14ac:dyDescent="0.25">
      <c r="B79" s="28"/>
    </row>
    <row r="80" spans="2:2" ht="12.5" x14ac:dyDescent="0.25">
      <c r="B80" s="28"/>
    </row>
    <row r="81" spans="2:2" ht="12.5" x14ac:dyDescent="0.25">
      <c r="B81" s="28"/>
    </row>
    <row r="82" spans="2:2" ht="12.5" x14ac:dyDescent="0.25">
      <c r="B82" s="28"/>
    </row>
    <row r="83" spans="2:2" ht="12.5" x14ac:dyDescent="0.25">
      <c r="B83" s="28"/>
    </row>
    <row r="84" spans="2:2" ht="12.5" x14ac:dyDescent="0.25">
      <c r="B84" s="28"/>
    </row>
    <row r="85" spans="2:2" ht="12.5" x14ac:dyDescent="0.25">
      <c r="B85" s="28"/>
    </row>
    <row r="86" spans="2:2" ht="12.5" x14ac:dyDescent="0.25">
      <c r="B86" s="28"/>
    </row>
    <row r="87" spans="2:2" ht="12.5" x14ac:dyDescent="0.25">
      <c r="B87" s="28"/>
    </row>
    <row r="88" spans="2:2" ht="12.5" x14ac:dyDescent="0.25">
      <c r="B88" s="28"/>
    </row>
    <row r="89" spans="2:2" ht="12.5" x14ac:dyDescent="0.25">
      <c r="B89" s="28"/>
    </row>
    <row r="90" spans="2:2" ht="12.5" x14ac:dyDescent="0.25">
      <c r="B90" s="28"/>
    </row>
    <row r="91" spans="2:2" ht="12.5" x14ac:dyDescent="0.25">
      <c r="B91" s="28"/>
    </row>
    <row r="92" spans="2:2" ht="12.5" x14ac:dyDescent="0.25">
      <c r="B92" s="28"/>
    </row>
    <row r="93" spans="2:2" ht="12.5" x14ac:dyDescent="0.25">
      <c r="B93" s="28"/>
    </row>
    <row r="94" spans="2:2" ht="12.5" x14ac:dyDescent="0.25">
      <c r="B94" s="28"/>
    </row>
    <row r="95" spans="2:2" ht="12.5" x14ac:dyDescent="0.25">
      <c r="B95" s="28"/>
    </row>
    <row r="96" spans="2:2" ht="12.5" x14ac:dyDescent="0.25">
      <c r="B96" s="28"/>
    </row>
    <row r="97" spans="2:2" ht="12.5" x14ac:dyDescent="0.25">
      <c r="B97" s="28"/>
    </row>
    <row r="98" spans="2:2" ht="12.5" x14ac:dyDescent="0.25">
      <c r="B98" s="28"/>
    </row>
    <row r="99" spans="2:2" ht="12.5" x14ac:dyDescent="0.25">
      <c r="B99" s="28"/>
    </row>
    <row r="100" spans="2:2" ht="12.5" x14ac:dyDescent="0.25">
      <c r="B100" s="28"/>
    </row>
    <row r="101" spans="2:2" ht="12.5" x14ac:dyDescent="0.25">
      <c r="B101" s="28"/>
    </row>
    <row r="102" spans="2:2" ht="12.5" x14ac:dyDescent="0.25">
      <c r="B102" s="28"/>
    </row>
    <row r="103" spans="2:2" ht="12.5" x14ac:dyDescent="0.25">
      <c r="B103" s="28"/>
    </row>
    <row r="104" spans="2:2" ht="12.5" x14ac:dyDescent="0.25">
      <c r="B104" s="28"/>
    </row>
    <row r="105" spans="2:2" ht="12.5" x14ac:dyDescent="0.25">
      <c r="B105" s="28"/>
    </row>
    <row r="106" spans="2:2" ht="12.5" x14ac:dyDescent="0.25">
      <c r="B106" s="28"/>
    </row>
    <row r="107" spans="2:2" ht="12.5" x14ac:dyDescent="0.25">
      <c r="B107" s="28"/>
    </row>
    <row r="108" spans="2:2" ht="12.5" x14ac:dyDescent="0.25">
      <c r="B108" s="28"/>
    </row>
    <row r="109" spans="2:2" ht="12.5" x14ac:dyDescent="0.25">
      <c r="B109" s="28"/>
    </row>
    <row r="110" spans="2:2" ht="12.5" x14ac:dyDescent="0.25">
      <c r="B110" s="28"/>
    </row>
    <row r="111" spans="2:2" ht="12.5" x14ac:dyDescent="0.25">
      <c r="B111" s="28"/>
    </row>
    <row r="112" spans="2:2" ht="12.5" x14ac:dyDescent="0.25">
      <c r="B112" s="28"/>
    </row>
    <row r="113" spans="2:2" ht="12.5" x14ac:dyDescent="0.25">
      <c r="B113" s="28"/>
    </row>
    <row r="114" spans="2:2" ht="12.5" x14ac:dyDescent="0.25">
      <c r="B114" s="28"/>
    </row>
    <row r="115" spans="2:2" ht="12.5" x14ac:dyDescent="0.25">
      <c r="B115" s="28"/>
    </row>
    <row r="116" spans="2:2" ht="12.5" x14ac:dyDescent="0.25">
      <c r="B116" s="28"/>
    </row>
    <row r="117" spans="2:2" ht="12.5" x14ac:dyDescent="0.25">
      <c r="B117" s="28"/>
    </row>
    <row r="118" spans="2:2" ht="12.5" x14ac:dyDescent="0.25">
      <c r="B118" s="28"/>
    </row>
    <row r="119" spans="2:2" ht="12.5" x14ac:dyDescent="0.25">
      <c r="B119" s="28"/>
    </row>
    <row r="120" spans="2:2" ht="12.5" x14ac:dyDescent="0.25">
      <c r="B120" s="28"/>
    </row>
    <row r="121" spans="2:2" ht="12.5" x14ac:dyDescent="0.25">
      <c r="B121" s="28"/>
    </row>
    <row r="122" spans="2:2" ht="12.5" x14ac:dyDescent="0.25">
      <c r="B122" s="28"/>
    </row>
    <row r="123" spans="2:2" ht="12.5" x14ac:dyDescent="0.25">
      <c r="B123" s="28"/>
    </row>
    <row r="124" spans="2:2" ht="12.5" x14ac:dyDescent="0.25">
      <c r="B124" s="28"/>
    </row>
    <row r="125" spans="2:2" ht="12.5" x14ac:dyDescent="0.25">
      <c r="B125" s="28"/>
    </row>
    <row r="126" spans="2:2" ht="12.5" x14ac:dyDescent="0.25">
      <c r="B126" s="28"/>
    </row>
    <row r="127" spans="2:2" ht="12.5" x14ac:dyDescent="0.25">
      <c r="B127" s="28"/>
    </row>
    <row r="128" spans="2:2" ht="12.5" x14ac:dyDescent="0.25">
      <c r="B128" s="28"/>
    </row>
    <row r="129" spans="2:2" ht="12.5" x14ac:dyDescent="0.25">
      <c r="B129" s="28"/>
    </row>
    <row r="130" spans="2:2" ht="12.5" x14ac:dyDescent="0.25">
      <c r="B130" s="28"/>
    </row>
    <row r="131" spans="2:2" ht="12.5" x14ac:dyDescent="0.25">
      <c r="B131" s="28"/>
    </row>
    <row r="132" spans="2:2" ht="12.5" x14ac:dyDescent="0.25">
      <c r="B132" s="28"/>
    </row>
    <row r="133" spans="2:2" ht="12.5" x14ac:dyDescent="0.25">
      <c r="B133" s="28"/>
    </row>
    <row r="134" spans="2:2" ht="12.5" x14ac:dyDescent="0.25">
      <c r="B134" s="28"/>
    </row>
    <row r="135" spans="2:2" ht="12.5" x14ac:dyDescent="0.25">
      <c r="B135" s="28"/>
    </row>
    <row r="136" spans="2:2" ht="12.5" x14ac:dyDescent="0.25">
      <c r="B136" s="28"/>
    </row>
    <row r="137" spans="2:2" ht="12.5" x14ac:dyDescent="0.25">
      <c r="B137" s="28"/>
    </row>
    <row r="138" spans="2:2" ht="12.5" x14ac:dyDescent="0.25">
      <c r="B138" s="28"/>
    </row>
    <row r="139" spans="2:2" ht="12.5" x14ac:dyDescent="0.25">
      <c r="B139" s="28"/>
    </row>
    <row r="140" spans="2:2" ht="12.5" x14ac:dyDescent="0.25">
      <c r="B140" s="28"/>
    </row>
    <row r="141" spans="2:2" ht="12.5" x14ac:dyDescent="0.25">
      <c r="B141" s="28"/>
    </row>
    <row r="142" spans="2:2" ht="12.5" x14ac:dyDescent="0.25">
      <c r="B142" s="28"/>
    </row>
    <row r="143" spans="2:2" ht="12.5" x14ac:dyDescent="0.25">
      <c r="B143" s="28"/>
    </row>
    <row r="144" spans="2:2" ht="12.5" x14ac:dyDescent="0.25">
      <c r="B144" s="28"/>
    </row>
    <row r="145" spans="2:2" ht="12.5" x14ac:dyDescent="0.25">
      <c r="B145" s="28"/>
    </row>
    <row r="146" spans="2:2" ht="12.5" x14ac:dyDescent="0.25">
      <c r="B146" s="28"/>
    </row>
    <row r="147" spans="2:2" ht="12.5" x14ac:dyDescent="0.25">
      <c r="B147" s="28"/>
    </row>
    <row r="148" spans="2:2" ht="12.5" x14ac:dyDescent="0.25">
      <c r="B148" s="28"/>
    </row>
    <row r="149" spans="2:2" ht="12.5" x14ac:dyDescent="0.25">
      <c r="B149" s="28"/>
    </row>
    <row r="150" spans="2:2" ht="12.5" x14ac:dyDescent="0.25">
      <c r="B150" s="28"/>
    </row>
    <row r="151" spans="2:2" ht="12.5" x14ac:dyDescent="0.25">
      <c r="B151" s="28"/>
    </row>
    <row r="152" spans="2:2" ht="12.5" x14ac:dyDescent="0.25">
      <c r="B152" s="28"/>
    </row>
    <row r="153" spans="2:2" ht="12.5" x14ac:dyDescent="0.25">
      <c r="B153" s="28"/>
    </row>
    <row r="154" spans="2:2" ht="12.5" x14ac:dyDescent="0.25">
      <c r="B154" s="28"/>
    </row>
    <row r="155" spans="2:2" ht="12.5" x14ac:dyDescent="0.25">
      <c r="B155" s="28"/>
    </row>
    <row r="156" spans="2:2" ht="12.5" x14ac:dyDescent="0.25">
      <c r="B156" s="28"/>
    </row>
    <row r="157" spans="2:2" ht="12.5" x14ac:dyDescent="0.25">
      <c r="B157" s="28"/>
    </row>
    <row r="158" spans="2:2" ht="12.5" x14ac:dyDescent="0.25">
      <c r="B158" s="28"/>
    </row>
    <row r="159" spans="2:2" ht="12.5" x14ac:dyDescent="0.25">
      <c r="B159" s="28"/>
    </row>
    <row r="160" spans="2:2" ht="12.5" x14ac:dyDescent="0.25">
      <c r="B160" s="28"/>
    </row>
    <row r="161" spans="2:2" ht="12.5" x14ac:dyDescent="0.25">
      <c r="B161" s="28"/>
    </row>
    <row r="162" spans="2:2" ht="12.5" x14ac:dyDescent="0.25">
      <c r="B162" s="28"/>
    </row>
    <row r="163" spans="2:2" ht="12.5" x14ac:dyDescent="0.25">
      <c r="B163" s="28"/>
    </row>
    <row r="164" spans="2:2" ht="12.5" x14ac:dyDescent="0.25">
      <c r="B164" s="28"/>
    </row>
    <row r="165" spans="2:2" ht="12.5" x14ac:dyDescent="0.25">
      <c r="B165" s="28"/>
    </row>
    <row r="166" spans="2:2" ht="12.5" x14ac:dyDescent="0.25">
      <c r="B166" s="28"/>
    </row>
    <row r="167" spans="2:2" ht="12.5" x14ac:dyDescent="0.25">
      <c r="B167" s="28"/>
    </row>
    <row r="168" spans="2:2" ht="12.5" x14ac:dyDescent="0.25">
      <c r="B168" s="28"/>
    </row>
    <row r="169" spans="2:2" ht="12.5" x14ac:dyDescent="0.25">
      <c r="B169" s="28"/>
    </row>
    <row r="170" spans="2:2" ht="12.5" x14ac:dyDescent="0.25">
      <c r="B170" s="28"/>
    </row>
    <row r="171" spans="2:2" ht="12.5" x14ac:dyDescent="0.25">
      <c r="B171" s="28"/>
    </row>
    <row r="172" spans="2:2" ht="12.5" x14ac:dyDescent="0.25">
      <c r="B172" s="28"/>
    </row>
    <row r="173" spans="2:2" ht="12.5" x14ac:dyDescent="0.25">
      <c r="B173" s="28"/>
    </row>
    <row r="174" spans="2:2" ht="12.5" x14ac:dyDescent="0.25">
      <c r="B174" s="28"/>
    </row>
    <row r="175" spans="2:2" ht="12.5" x14ac:dyDescent="0.25">
      <c r="B175" s="28"/>
    </row>
    <row r="176" spans="2:2" ht="12.5" x14ac:dyDescent="0.25">
      <c r="B176" s="28"/>
    </row>
    <row r="177" spans="2:2" ht="12.5" x14ac:dyDescent="0.25">
      <c r="B177" s="28"/>
    </row>
    <row r="178" spans="2:2" ht="12.5" x14ac:dyDescent="0.25">
      <c r="B178" s="28"/>
    </row>
    <row r="179" spans="2:2" ht="12.5" x14ac:dyDescent="0.25">
      <c r="B179" s="28"/>
    </row>
    <row r="180" spans="2:2" ht="12.5" x14ac:dyDescent="0.25">
      <c r="B180" s="28"/>
    </row>
    <row r="181" spans="2:2" ht="12.5" x14ac:dyDescent="0.25">
      <c r="B181" s="28"/>
    </row>
    <row r="182" spans="2:2" ht="12.5" x14ac:dyDescent="0.25">
      <c r="B182" s="28"/>
    </row>
    <row r="183" spans="2:2" ht="12.5" x14ac:dyDescent="0.25">
      <c r="B183" s="28"/>
    </row>
    <row r="184" spans="2:2" ht="12.5" x14ac:dyDescent="0.25">
      <c r="B184" s="28"/>
    </row>
    <row r="185" spans="2:2" ht="12.5" x14ac:dyDescent="0.25">
      <c r="B185" s="28"/>
    </row>
    <row r="186" spans="2:2" ht="12.5" x14ac:dyDescent="0.25">
      <c r="B186" s="28"/>
    </row>
    <row r="187" spans="2:2" ht="12.5" x14ac:dyDescent="0.25">
      <c r="B187" s="28"/>
    </row>
    <row r="188" spans="2:2" ht="12.5" x14ac:dyDescent="0.25">
      <c r="B188" s="28"/>
    </row>
    <row r="189" spans="2:2" ht="12.5" x14ac:dyDescent="0.25">
      <c r="B189" s="28"/>
    </row>
    <row r="190" spans="2:2" ht="12.5" x14ac:dyDescent="0.25">
      <c r="B190" s="28"/>
    </row>
    <row r="191" spans="2:2" ht="12.5" x14ac:dyDescent="0.25">
      <c r="B191" s="28"/>
    </row>
    <row r="192" spans="2:2" ht="12.5" x14ac:dyDescent="0.25">
      <c r="B192" s="28"/>
    </row>
    <row r="193" spans="2:2" ht="12.5" x14ac:dyDescent="0.25">
      <c r="B193" s="28"/>
    </row>
    <row r="194" spans="2:2" ht="12.5" x14ac:dyDescent="0.25">
      <c r="B194" s="28"/>
    </row>
    <row r="195" spans="2:2" ht="12.5" x14ac:dyDescent="0.25">
      <c r="B195" s="28"/>
    </row>
    <row r="196" spans="2:2" ht="12.5" x14ac:dyDescent="0.25">
      <c r="B196" s="28"/>
    </row>
    <row r="197" spans="2:2" ht="12.5" x14ac:dyDescent="0.25">
      <c r="B197" s="28"/>
    </row>
    <row r="198" spans="2:2" ht="12.5" x14ac:dyDescent="0.25">
      <c r="B198" s="28"/>
    </row>
    <row r="199" spans="2:2" ht="12.5" x14ac:dyDescent="0.25">
      <c r="B199" s="28"/>
    </row>
    <row r="200" spans="2:2" ht="12.5" x14ac:dyDescent="0.25">
      <c r="B200" s="28"/>
    </row>
    <row r="201" spans="2:2" ht="12.5" x14ac:dyDescent="0.25">
      <c r="B201" s="28"/>
    </row>
    <row r="202" spans="2:2" ht="12.5" x14ac:dyDescent="0.25">
      <c r="B202" s="28"/>
    </row>
    <row r="203" spans="2:2" ht="12.5" x14ac:dyDescent="0.25">
      <c r="B203" s="28"/>
    </row>
    <row r="204" spans="2:2" ht="12.5" x14ac:dyDescent="0.25">
      <c r="B204" s="28"/>
    </row>
    <row r="205" spans="2:2" ht="12.5" x14ac:dyDescent="0.25">
      <c r="B205" s="28"/>
    </row>
    <row r="206" spans="2:2" ht="12.5" x14ac:dyDescent="0.25">
      <c r="B206" s="28"/>
    </row>
    <row r="207" spans="2:2" ht="12.5" x14ac:dyDescent="0.25">
      <c r="B207" s="28"/>
    </row>
    <row r="208" spans="2:2" ht="12.5" x14ac:dyDescent="0.25">
      <c r="B208" s="28"/>
    </row>
    <row r="209" spans="2:2" ht="12.5" x14ac:dyDescent="0.25">
      <c r="B209" s="28"/>
    </row>
    <row r="210" spans="2:2" ht="12.5" x14ac:dyDescent="0.25">
      <c r="B210" s="28"/>
    </row>
    <row r="211" spans="2:2" ht="12.5" x14ac:dyDescent="0.25">
      <c r="B211" s="28"/>
    </row>
    <row r="212" spans="2:2" ht="12.5" x14ac:dyDescent="0.25">
      <c r="B212" s="28"/>
    </row>
    <row r="213" spans="2:2" ht="12.5" x14ac:dyDescent="0.25">
      <c r="B213" s="28"/>
    </row>
    <row r="214" spans="2:2" ht="12.5" x14ac:dyDescent="0.25">
      <c r="B214" s="28"/>
    </row>
    <row r="215" spans="2:2" ht="12.5" x14ac:dyDescent="0.25">
      <c r="B215" s="28"/>
    </row>
    <row r="216" spans="2:2" ht="12.5" x14ac:dyDescent="0.25">
      <c r="B216" s="28"/>
    </row>
    <row r="217" spans="2:2" ht="12.5" x14ac:dyDescent="0.25">
      <c r="B217" s="28"/>
    </row>
    <row r="218" spans="2:2" ht="12.5" x14ac:dyDescent="0.25">
      <c r="B218" s="28"/>
    </row>
    <row r="219" spans="2:2" ht="12.5" x14ac:dyDescent="0.25">
      <c r="B219" s="28"/>
    </row>
    <row r="220" spans="2:2" ht="12.5" x14ac:dyDescent="0.25">
      <c r="B220" s="28"/>
    </row>
    <row r="221" spans="2:2" ht="12.5" x14ac:dyDescent="0.25">
      <c r="B221" s="28"/>
    </row>
    <row r="222" spans="2:2" ht="12.5" x14ac:dyDescent="0.25">
      <c r="B222" s="28"/>
    </row>
    <row r="223" spans="2:2" ht="12.5" x14ac:dyDescent="0.25">
      <c r="B223" s="28"/>
    </row>
    <row r="224" spans="2:2" ht="12.5" x14ac:dyDescent="0.25">
      <c r="B224" s="28"/>
    </row>
    <row r="225" spans="2:2" ht="12.5" x14ac:dyDescent="0.25">
      <c r="B225" s="28"/>
    </row>
    <row r="226" spans="2:2" ht="12.5" x14ac:dyDescent="0.25">
      <c r="B226" s="28"/>
    </row>
    <row r="227" spans="2:2" ht="12.5" x14ac:dyDescent="0.25">
      <c r="B227" s="28"/>
    </row>
    <row r="228" spans="2:2" ht="12.5" x14ac:dyDescent="0.25">
      <c r="B228" s="28"/>
    </row>
    <row r="229" spans="2:2" ht="12.5" x14ac:dyDescent="0.25">
      <c r="B229" s="28"/>
    </row>
    <row r="230" spans="2:2" ht="12.5" x14ac:dyDescent="0.25">
      <c r="B230" s="28"/>
    </row>
    <row r="231" spans="2:2" ht="12.5" x14ac:dyDescent="0.25">
      <c r="B231" s="28"/>
    </row>
    <row r="232" spans="2:2" ht="12.5" x14ac:dyDescent="0.25">
      <c r="B232" s="28"/>
    </row>
    <row r="233" spans="2:2" ht="12.5" x14ac:dyDescent="0.25">
      <c r="B233" s="28"/>
    </row>
    <row r="234" spans="2:2" ht="12.5" x14ac:dyDescent="0.25">
      <c r="B234" s="28"/>
    </row>
    <row r="235" spans="2:2" ht="12.5" x14ac:dyDescent="0.25">
      <c r="B235" s="28"/>
    </row>
    <row r="236" spans="2:2" ht="12.5" x14ac:dyDescent="0.25">
      <c r="B236" s="28"/>
    </row>
    <row r="237" spans="2:2" ht="12.5" x14ac:dyDescent="0.25">
      <c r="B237" s="28"/>
    </row>
    <row r="238" spans="2:2" ht="12.5" x14ac:dyDescent="0.25">
      <c r="B238" s="28"/>
    </row>
    <row r="239" spans="2:2" ht="12.5" x14ac:dyDescent="0.25">
      <c r="B239" s="28"/>
    </row>
    <row r="240" spans="2:2" ht="12.5" x14ac:dyDescent="0.25">
      <c r="B240" s="28"/>
    </row>
    <row r="241" spans="2:2" ht="12.5" x14ac:dyDescent="0.25">
      <c r="B241" s="28"/>
    </row>
    <row r="242" spans="2:2" ht="12.5" x14ac:dyDescent="0.25">
      <c r="B242" s="28"/>
    </row>
    <row r="243" spans="2:2" ht="12.5" x14ac:dyDescent="0.25">
      <c r="B243" s="28"/>
    </row>
    <row r="244" spans="2:2" ht="12.5" x14ac:dyDescent="0.25">
      <c r="B244" s="28"/>
    </row>
    <row r="245" spans="2:2" ht="12.5" x14ac:dyDescent="0.25">
      <c r="B245" s="28"/>
    </row>
    <row r="246" spans="2:2" ht="12.5" x14ac:dyDescent="0.25">
      <c r="B246" s="28"/>
    </row>
    <row r="247" spans="2:2" ht="12.5" x14ac:dyDescent="0.25">
      <c r="B247" s="28"/>
    </row>
    <row r="248" spans="2:2" ht="12.5" x14ac:dyDescent="0.25">
      <c r="B248" s="28"/>
    </row>
    <row r="249" spans="2:2" ht="12.5" x14ac:dyDescent="0.25">
      <c r="B249" s="28"/>
    </row>
    <row r="250" spans="2:2" ht="12.5" x14ac:dyDescent="0.25">
      <c r="B250" s="28"/>
    </row>
    <row r="251" spans="2:2" ht="12.5" x14ac:dyDescent="0.25">
      <c r="B251" s="28"/>
    </row>
    <row r="252" spans="2:2" ht="12.5" x14ac:dyDescent="0.25">
      <c r="B252" s="28"/>
    </row>
    <row r="253" spans="2:2" ht="12.5" x14ac:dyDescent="0.25">
      <c r="B253" s="28"/>
    </row>
    <row r="254" spans="2:2" ht="12.5" x14ac:dyDescent="0.25">
      <c r="B254" s="28"/>
    </row>
    <row r="255" spans="2:2" ht="12.5" x14ac:dyDescent="0.25">
      <c r="B255" s="28"/>
    </row>
    <row r="256" spans="2:2" ht="12.5" x14ac:dyDescent="0.25">
      <c r="B256" s="28"/>
    </row>
    <row r="257" spans="2:2" ht="12.5" x14ac:dyDescent="0.25">
      <c r="B257" s="28"/>
    </row>
    <row r="258" spans="2:2" ht="12.5" x14ac:dyDescent="0.25">
      <c r="B258" s="28"/>
    </row>
    <row r="259" spans="2:2" ht="12.5" x14ac:dyDescent="0.25">
      <c r="B259" s="28"/>
    </row>
    <row r="260" spans="2:2" ht="12.5" x14ac:dyDescent="0.25">
      <c r="B260" s="28"/>
    </row>
    <row r="261" spans="2:2" ht="12.5" x14ac:dyDescent="0.25">
      <c r="B261" s="28"/>
    </row>
    <row r="262" spans="2:2" ht="12.5" x14ac:dyDescent="0.25">
      <c r="B262" s="28"/>
    </row>
    <row r="263" spans="2:2" ht="12.5" x14ac:dyDescent="0.25">
      <c r="B263" s="28"/>
    </row>
    <row r="264" spans="2:2" ht="12.5" x14ac:dyDescent="0.25">
      <c r="B264" s="28"/>
    </row>
    <row r="265" spans="2:2" ht="12.5" x14ac:dyDescent="0.25">
      <c r="B265" s="28"/>
    </row>
    <row r="266" spans="2:2" ht="12.5" x14ac:dyDescent="0.25">
      <c r="B266" s="28"/>
    </row>
    <row r="267" spans="2:2" ht="12.5" x14ac:dyDescent="0.25">
      <c r="B267" s="28"/>
    </row>
    <row r="268" spans="2:2" ht="12.5" x14ac:dyDescent="0.25">
      <c r="B268" s="28"/>
    </row>
    <row r="269" spans="2:2" ht="12.5" x14ac:dyDescent="0.25">
      <c r="B269" s="28"/>
    </row>
    <row r="270" spans="2:2" ht="12.5" x14ac:dyDescent="0.25">
      <c r="B270" s="28"/>
    </row>
    <row r="271" spans="2:2" ht="12.5" x14ac:dyDescent="0.25">
      <c r="B271" s="28"/>
    </row>
    <row r="272" spans="2:2" ht="12.5" x14ac:dyDescent="0.25">
      <c r="B272" s="28"/>
    </row>
    <row r="273" spans="2:2" ht="12.5" x14ac:dyDescent="0.25">
      <c r="B273" s="28"/>
    </row>
    <row r="274" spans="2:2" ht="12.5" x14ac:dyDescent="0.25">
      <c r="B274" s="28"/>
    </row>
    <row r="275" spans="2:2" ht="12.5" x14ac:dyDescent="0.25">
      <c r="B275" s="28"/>
    </row>
    <row r="276" spans="2:2" ht="12.5" x14ac:dyDescent="0.25">
      <c r="B276" s="28"/>
    </row>
    <row r="277" spans="2:2" ht="12.5" x14ac:dyDescent="0.25">
      <c r="B277" s="28"/>
    </row>
    <row r="278" spans="2:2" ht="12.5" x14ac:dyDescent="0.25">
      <c r="B278" s="28"/>
    </row>
    <row r="279" spans="2:2" ht="12.5" x14ac:dyDescent="0.25">
      <c r="B279" s="28"/>
    </row>
    <row r="280" spans="2:2" ht="12.5" x14ac:dyDescent="0.25">
      <c r="B280" s="28"/>
    </row>
    <row r="281" spans="2:2" ht="12.5" x14ac:dyDescent="0.25">
      <c r="B281" s="28"/>
    </row>
    <row r="282" spans="2:2" ht="12.5" x14ac:dyDescent="0.25">
      <c r="B282" s="28"/>
    </row>
    <row r="283" spans="2:2" ht="12.5" x14ac:dyDescent="0.25">
      <c r="B283" s="28"/>
    </row>
    <row r="284" spans="2:2" ht="12.5" x14ac:dyDescent="0.25">
      <c r="B284" s="28"/>
    </row>
    <row r="285" spans="2:2" ht="12.5" x14ac:dyDescent="0.25">
      <c r="B285" s="28"/>
    </row>
    <row r="286" spans="2:2" ht="12.5" x14ac:dyDescent="0.25">
      <c r="B286" s="28"/>
    </row>
    <row r="287" spans="2:2" ht="12.5" x14ac:dyDescent="0.25">
      <c r="B287" s="28"/>
    </row>
    <row r="288" spans="2:2" ht="12.5" x14ac:dyDescent="0.25">
      <c r="B288" s="28"/>
    </row>
    <row r="289" spans="2:2" ht="12.5" x14ac:dyDescent="0.25">
      <c r="B289" s="28"/>
    </row>
    <row r="290" spans="2:2" ht="12.5" x14ac:dyDescent="0.25">
      <c r="B290" s="28"/>
    </row>
    <row r="291" spans="2:2" ht="12.5" x14ac:dyDescent="0.25">
      <c r="B291" s="28"/>
    </row>
    <row r="292" spans="2:2" ht="12.5" x14ac:dyDescent="0.25">
      <c r="B292" s="28"/>
    </row>
    <row r="293" spans="2:2" ht="12.5" x14ac:dyDescent="0.25">
      <c r="B293" s="28"/>
    </row>
    <row r="294" spans="2:2" ht="12.5" x14ac:dyDescent="0.25">
      <c r="B294" s="28"/>
    </row>
    <row r="295" spans="2:2" ht="12.5" x14ac:dyDescent="0.25">
      <c r="B295" s="28"/>
    </row>
    <row r="296" spans="2:2" ht="12.5" x14ac:dyDescent="0.25">
      <c r="B296" s="28"/>
    </row>
    <row r="297" spans="2:2" ht="12.5" x14ac:dyDescent="0.25">
      <c r="B297" s="28"/>
    </row>
    <row r="298" spans="2:2" ht="12.5" x14ac:dyDescent="0.25">
      <c r="B298" s="28"/>
    </row>
    <row r="299" spans="2:2" ht="12.5" x14ac:dyDescent="0.25">
      <c r="B299" s="28"/>
    </row>
    <row r="300" spans="2:2" ht="12.5" x14ac:dyDescent="0.25">
      <c r="B300" s="28"/>
    </row>
    <row r="301" spans="2:2" ht="12.5" x14ac:dyDescent="0.25">
      <c r="B301" s="28"/>
    </row>
    <row r="302" spans="2:2" ht="12.5" x14ac:dyDescent="0.25">
      <c r="B302" s="28"/>
    </row>
    <row r="303" spans="2:2" ht="12.5" x14ac:dyDescent="0.25">
      <c r="B303" s="28"/>
    </row>
    <row r="304" spans="2:2" ht="12.5" x14ac:dyDescent="0.25">
      <c r="B304" s="28"/>
    </row>
    <row r="305" spans="2:2" ht="12.5" x14ac:dyDescent="0.25">
      <c r="B305" s="28"/>
    </row>
    <row r="306" spans="2:2" ht="12.5" x14ac:dyDescent="0.25">
      <c r="B306" s="28"/>
    </row>
    <row r="307" spans="2:2" ht="12.5" x14ac:dyDescent="0.25">
      <c r="B307" s="28"/>
    </row>
    <row r="308" spans="2:2" ht="12.5" x14ac:dyDescent="0.25">
      <c r="B308" s="28"/>
    </row>
    <row r="309" spans="2:2" ht="12.5" x14ac:dyDescent="0.25">
      <c r="B309" s="28"/>
    </row>
    <row r="310" spans="2:2" ht="12.5" x14ac:dyDescent="0.25">
      <c r="B310" s="28"/>
    </row>
    <row r="311" spans="2:2" ht="12.5" x14ac:dyDescent="0.25">
      <c r="B311" s="28"/>
    </row>
    <row r="312" spans="2:2" ht="12.5" x14ac:dyDescent="0.25">
      <c r="B312" s="28"/>
    </row>
    <row r="313" spans="2:2" ht="12.5" x14ac:dyDescent="0.25">
      <c r="B313" s="28"/>
    </row>
    <row r="314" spans="2:2" ht="12.5" x14ac:dyDescent="0.25">
      <c r="B314" s="28"/>
    </row>
    <row r="315" spans="2:2" ht="12.5" x14ac:dyDescent="0.25">
      <c r="B315" s="28"/>
    </row>
    <row r="316" spans="2:2" ht="12.5" x14ac:dyDescent="0.25">
      <c r="B316" s="28"/>
    </row>
    <row r="317" spans="2:2" ht="12.5" x14ac:dyDescent="0.25">
      <c r="B317" s="28"/>
    </row>
    <row r="318" spans="2:2" ht="12.5" x14ac:dyDescent="0.25">
      <c r="B318" s="28"/>
    </row>
    <row r="319" spans="2:2" ht="12.5" x14ac:dyDescent="0.25">
      <c r="B319" s="28"/>
    </row>
    <row r="320" spans="2:2" ht="12.5" x14ac:dyDescent="0.25">
      <c r="B320" s="28"/>
    </row>
    <row r="321" spans="2:2" ht="12.5" x14ac:dyDescent="0.25">
      <c r="B321" s="28"/>
    </row>
    <row r="322" spans="2:2" ht="12.5" x14ac:dyDescent="0.25">
      <c r="B322" s="28"/>
    </row>
    <row r="323" spans="2:2" ht="12.5" x14ac:dyDescent="0.25">
      <c r="B323" s="28"/>
    </row>
    <row r="324" spans="2:2" ht="12.5" x14ac:dyDescent="0.25">
      <c r="B324" s="28"/>
    </row>
    <row r="325" spans="2:2" ht="12.5" x14ac:dyDescent="0.25">
      <c r="B325" s="28"/>
    </row>
    <row r="326" spans="2:2" ht="12.5" x14ac:dyDescent="0.25">
      <c r="B326" s="28"/>
    </row>
    <row r="327" spans="2:2" ht="12.5" x14ac:dyDescent="0.25">
      <c r="B327" s="28"/>
    </row>
    <row r="328" spans="2:2" ht="12.5" x14ac:dyDescent="0.25">
      <c r="B328" s="28"/>
    </row>
    <row r="329" spans="2:2" ht="12.5" x14ac:dyDescent="0.25">
      <c r="B329" s="28"/>
    </row>
    <row r="330" spans="2:2" ht="12.5" x14ac:dyDescent="0.25">
      <c r="B330" s="28"/>
    </row>
    <row r="331" spans="2:2" ht="12.5" x14ac:dyDescent="0.25">
      <c r="B331" s="28"/>
    </row>
    <row r="332" spans="2:2" ht="12.5" x14ac:dyDescent="0.25">
      <c r="B332" s="28"/>
    </row>
    <row r="333" spans="2:2" ht="12.5" x14ac:dyDescent="0.25">
      <c r="B333" s="28"/>
    </row>
    <row r="334" spans="2:2" ht="12.5" x14ac:dyDescent="0.25">
      <c r="B334" s="28"/>
    </row>
    <row r="335" spans="2:2" ht="12.5" x14ac:dyDescent="0.25">
      <c r="B335" s="28"/>
    </row>
    <row r="336" spans="2:2" ht="12.5" x14ac:dyDescent="0.25">
      <c r="B336" s="28"/>
    </row>
    <row r="337" spans="2:2" ht="12.5" x14ac:dyDescent="0.25">
      <c r="B337" s="28"/>
    </row>
    <row r="338" spans="2:2" ht="12.5" x14ac:dyDescent="0.25">
      <c r="B338" s="28"/>
    </row>
    <row r="339" spans="2:2" ht="12.5" x14ac:dyDescent="0.25">
      <c r="B339" s="28"/>
    </row>
    <row r="340" spans="2:2" ht="12.5" x14ac:dyDescent="0.25">
      <c r="B340" s="28"/>
    </row>
    <row r="341" spans="2:2" ht="12.5" x14ac:dyDescent="0.25">
      <c r="B341" s="28"/>
    </row>
    <row r="342" spans="2:2" ht="12.5" x14ac:dyDescent="0.25">
      <c r="B342" s="28"/>
    </row>
    <row r="343" spans="2:2" ht="12.5" x14ac:dyDescent="0.25">
      <c r="B343" s="28"/>
    </row>
    <row r="344" spans="2:2" ht="12.5" x14ac:dyDescent="0.25">
      <c r="B344" s="28"/>
    </row>
    <row r="345" spans="2:2" ht="12.5" x14ac:dyDescent="0.25">
      <c r="B345" s="28"/>
    </row>
    <row r="346" spans="2:2" ht="12.5" x14ac:dyDescent="0.25">
      <c r="B346" s="28"/>
    </row>
    <row r="347" spans="2:2" ht="12.5" x14ac:dyDescent="0.25">
      <c r="B347" s="28"/>
    </row>
    <row r="348" spans="2:2" ht="12.5" x14ac:dyDescent="0.25">
      <c r="B348" s="28"/>
    </row>
    <row r="349" spans="2:2" ht="12.5" x14ac:dyDescent="0.25">
      <c r="B349" s="28"/>
    </row>
    <row r="350" spans="2:2" ht="12.5" x14ac:dyDescent="0.25">
      <c r="B350" s="28"/>
    </row>
    <row r="351" spans="2:2" ht="12.5" x14ac:dyDescent="0.25">
      <c r="B351" s="28"/>
    </row>
    <row r="352" spans="2:2" ht="12.5" x14ac:dyDescent="0.25">
      <c r="B352" s="28"/>
    </row>
    <row r="353" spans="2:2" ht="12.5" x14ac:dyDescent="0.25">
      <c r="B353" s="28"/>
    </row>
    <row r="354" spans="2:2" ht="12.5" x14ac:dyDescent="0.25">
      <c r="B354" s="28"/>
    </row>
    <row r="355" spans="2:2" ht="12.5" x14ac:dyDescent="0.25">
      <c r="B355" s="28"/>
    </row>
    <row r="356" spans="2:2" ht="12.5" x14ac:dyDescent="0.25">
      <c r="B356" s="28"/>
    </row>
    <row r="357" spans="2:2" ht="12.5" x14ac:dyDescent="0.25">
      <c r="B357" s="28"/>
    </row>
    <row r="358" spans="2:2" ht="12.5" x14ac:dyDescent="0.25">
      <c r="B358" s="28"/>
    </row>
    <row r="359" spans="2:2" ht="12.5" x14ac:dyDescent="0.25">
      <c r="B359" s="28"/>
    </row>
    <row r="360" spans="2:2" ht="12.5" x14ac:dyDescent="0.25">
      <c r="B360" s="28"/>
    </row>
    <row r="361" spans="2:2" ht="12.5" x14ac:dyDescent="0.25">
      <c r="B361" s="28"/>
    </row>
    <row r="362" spans="2:2" ht="12.5" x14ac:dyDescent="0.25">
      <c r="B362" s="28"/>
    </row>
    <row r="363" spans="2:2" ht="12.5" x14ac:dyDescent="0.25">
      <c r="B363" s="28"/>
    </row>
    <row r="364" spans="2:2" ht="12.5" x14ac:dyDescent="0.25">
      <c r="B364" s="28"/>
    </row>
    <row r="365" spans="2:2" ht="12.5" x14ac:dyDescent="0.25">
      <c r="B365" s="28"/>
    </row>
    <row r="366" spans="2:2" ht="12.5" x14ac:dyDescent="0.25">
      <c r="B366" s="28"/>
    </row>
    <row r="367" spans="2:2" ht="12.5" x14ac:dyDescent="0.25">
      <c r="B367" s="28"/>
    </row>
    <row r="368" spans="2:2" ht="12.5" x14ac:dyDescent="0.25">
      <c r="B368" s="28"/>
    </row>
    <row r="369" spans="2:2" ht="12.5" x14ac:dyDescent="0.25">
      <c r="B369" s="28"/>
    </row>
    <row r="370" spans="2:2" ht="12.5" x14ac:dyDescent="0.25">
      <c r="B370" s="28"/>
    </row>
    <row r="371" spans="2:2" ht="12.5" x14ac:dyDescent="0.25">
      <c r="B371" s="28"/>
    </row>
    <row r="372" spans="2:2" ht="12.5" x14ac:dyDescent="0.25">
      <c r="B372" s="28"/>
    </row>
    <row r="373" spans="2:2" ht="12.5" x14ac:dyDescent="0.25">
      <c r="B373" s="28"/>
    </row>
    <row r="374" spans="2:2" ht="12.5" x14ac:dyDescent="0.25">
      <c r="B374" s="28"/>
    </row>
    <row r="375" spans="2:2" ht="12.5" x14ac:dyDescent="0.25">
      <c r="B375" s="28"/>
    </row>
    <row r="376" spans="2:2" ht="12.5" x14ac:dyDescent="0.25">
      <c r="B376" s="28"/>
    </row>
    <row r="377" spans="2:2" ht="12.5" x14ac:dyDescent="0.25">
      <c r="B377" s="28"/>
    </row>
    <row r="378" spans="2:2" ht="12.5" x14ac:dyDescent="0.25">
      <c r="B378" s="28"/>
    </row>
    <row r="379" spans="2:2" ht="12.5" x14ac:dyDescent="0.25">
      <c r="B379" s="28"/>
    </row>
    <row r="380" spans="2:2" ht="12.5" x14ac:dyDescent="0.25">
      <c r="B380" s="28"/>
    </row>
    <row r="381" spans="2:2" ht="12.5" x14ac:dyDescent="0.25">
      <c r="B381" s="28"/>
    </row>
    <row r="382" spans="2:2" ht="12.5" x14ac:dyDescent="0.25">
      <c r="B382" s="28"/>
    </row>
    <row r="383" spans="2:2" ht="12.5" x14ac:dyDescent="0.25">
      <c r="B383" s="28"/>
    </row>
    <row r="384" spans="2:2" ht="12.5" x14ac:dyDescent="0.25">
      <c r="B384" s="28"/>
    </row>
    <row r="385" spans="2:2" ht="12.5" x14ac:dyDescent="0.25">
      <c r="B385" s="28"/>
    </row>
    <row r="386" spans="2:2" ht="12.5" x14ac:dyDescent="0.25">
      <c r="B386" s="28"/>
    </row>
    <row r="387" spans="2:2" ht="12.5" x14ac:dyDescent="0.25">
      <c r="B387" s="28"/>
    </row>
    <row r="388" spans="2:2" ht="12.5" x14ac:dyDescent="0.25">
      <c r="B388" s="28"/>
    </row>
    <row r="389" spans="2:2" ht="12.5" x14ac:dyDescent="0.25">
      <c r="B389" s="28"/>
    </row>
    <row r="390" spans="2:2" ht="12.5" x14ac:dyDescent="0.25">
      <c r="B390" s="28"/>
    </row>
    <row r="391" spans="2:2" ht="12.5" x14ac:dyDescent="0.25">
      <c r="B391" s="28"/>
    </row>
    <row r="392" spans="2:2" ht="12.5" x14ac:dyDescent="0.25">
      <c r="B392" s="28"/>
    </row>
    <row r="393" spans="2:2" ht="12.5" x14ac:dyDescent="0.25">
      <c r="B393" s="28"/>
    </row>
    <row r="394" spans="2:2" ht="12.5" x14ac:dyDescent="0.25">
      <c r="B394" s="28"/>
    </row>
    <row r="395" spans="2:2" ht="12.5" x14ac:dyDescent="0.25">
      <c r="B395" s="28"/>
    </row>
    <row r="396" spans="2:2" ht="12.5" x14ac:dyDescent="0.25">
      <c r="B396" s="28"/>
    </row>
    <row r="397" spans="2:2" ht="12.5" x14ac:dyDescent="0.25">
      <c r="B397" s="28"/>
    </row>
    <row r="398" spans="2:2" ht="12.5" x14ac:dyDescent="0.25">
      <c r="B398" s="28"/>
    </row>
    <row r="399" spans="2:2" ht="12.5" x14ac:dyDescent="0.25">
      <c r="B399" s="28"/>
    </row>
    <row r="400" spans="2:2" ht="12.5" x14ac:dyDescent="0.25">
      <c r="B400" s="28"/>
    </row>
    <row r="401" spans="2:2" ht="12.5" x14ac:dyDescent="0.25">
      <c r="B401" s="28"/>
    </row>
    <row r="402" spans="2:2" ht="12.5" x14ac:dyDescent="0.25">
      <c r="B402" s="28"/>
    </row>
    <row r="403" spans="2:2" ht="12.5" x14ac:dyDescent="0.25">
      <c r="B403" s="28"/>
    </row>
    <row r="404" spans="2:2" ht="12.5" x14ac:dyDescent="0.25">
      <c r="B404" s="28"/>
    </row>
    <row r="405" spans="2:2" ht="12.5" x14ac:dyDescent="0.25">
      <c r="B405" s="28"/>
    </row>
    <row r="406" spans="2:2" ht="12.5" x14ac:dyDescent="0.25">
      <c r="B406" s="28"/>
    </row>
    <row r="407" spans="2:2" ht="12.5" x14ac:dyDescent="0.25">
      <c r="B407" s="28"/>
    </row>
    <row r="408" spans="2:2" ht="12.5" x14ac:dyDescent="0.25">
      <c r="B408" s="28"/>
    </row>
    <row r="409" spans="2:2" ht="12.5" x14ac:dyDescent="0.25">
      <c r="B409" s="28"/>
    </row>
    <row r="410" spans="2:2" ht="12.5" x14ac:dyDescent="0.25">
      <c r="B410" s="28"/>
    </row>
    <row r="411" spans="2:2" ht="12.5" x14ac:dyDescent="0.25">
      <c r="B411" s="28"/>
    </row>
    <row r="412" spans="2:2" ht="12.5" x14ac:dyDescent="0.25">
      <c r="B412" s="28"/>
    </row>
    <row r="413" spans="2:2" ht="12.5" x14ac:dyDescent="0.25">
      <c r="B413" s="28"/>
    </row>
    <row r="414" spans="2:2" ht="12.5" x14ac:dyDescent="0.25">
      <c r="B414" s="28"/>
    </row>
    <row r="415" spans="2:2" ht="12.5" x14ac:dyDescent="0.25">
      <c r="B415" s="28"/>
    </row>
    <row r="416" spans="2:2" ht="12.5" x14ac:dyDescent="0.25">
      <c r="B416" s="28"/>
    </row>
    <row r="417" spans="2:2" ht="12.5" x14ac:dyDescent="0.25">
      <c r="B417" s="28"/>
    </row>
    <row r="418" spans="2:2" ht="12.5" x14ac:dyDescent="0.25">
      <c r="B418" s="28"/>
    </row>
    <row r="419" spans="2:2" ht="12.5" x14ac:dyDescent="0.25">
      <c r="B419" s="28"/>
    </row>
    <row r="420" spans="2:2" ht="12.5" x14ac:dyDescent="0.25">
      <c r="B420" s="28"/>
    </row>
    <row r="421" spans="2:2" ht="12.5" x14ac:dyDescent="0.25">
      <c r="B421" s="28"/>
    </row>
    <row r="422" spans="2:2" ht="12.5" x14ac:dyDescent="0.25">
      <c r="B422" s="28"/>
    </row>
    <row r="423" spans="2:2" ht="12.5" x14ac:dyDescent="0.25">
      <c r="B423" s="28"/>
    </row>
    <row r="424" spans="2:2" ht="12.5" x14ac:dyDescent="0.25">
      <c r="B424" s="28"/>
    </row>
    <row r="425" spans="2:2" ht="12.5" x14ac:dyDescent="0.25">
      <c r="B425" s="28"/>
    </row>
    <row r="426" spans="2:2" ht="12.5" x14ac:dyDescent="0.25">
      <c r="B426" s="28"/>
    </row>
    <row r="427" spans="2:2" ht="12.5" x14ac:dyDescent="0.25">
      <c r="B427" s="28"/>
    </row>
    <row r="428" spans="2:2" ht="12.5" x14ac:dyDescent="0.25">
      <c r="B428" s="28"/>
    </row>
    <row r="429" spans="2:2" ht="12.5" x14ac:dyDescent="0.25">
      <c r="B429" s="28"/>
    </row>
    <row r="430" spans="2:2" ht="12.5" x14ac:dyDescent="0.25">
      <c r="B430" s="28"/>
    </row>
    <row r="431" spans="2:2" ht="12.5" x14ac:dyDescent="0.25">
      <c r="B431" s="28"/>
    </row>
    <row r="432" spans="2:2" ht="12.5" x14ac:dyDescent="0.25">
      <c r="B432" s="28"/>
    </row>
    <row r="433" spans="2:2" ht="12.5" x14ac:dyDescent="0.25">
      <c r="B433" s="28"/>
    </row>
    <row r="434" spans="2:2" ht="12.5" x14ac:dyDescent="0.25">
      <c r="B434" s="28"/>
    </row>
    <row r="435" spans="2:2" ht="12.5" x14ac:dyDescent="0.25">
      <c r="B435" s="28"/>
    </row>
    <row r="436" spans="2:2" ht="12.5" x14ac:dyDescent="0.25">
      <c r="B436" s="28"/>
    </row>
    <row r="437" spans="2:2" ht="12.5" x14ac:dyDescent="0.25">
      <c r="B437" s="28"/>
    </row>
    <row r="438" spans="2:2" ht="12.5" x14ac:dyDescent="0.25">
      <c r="B438" s="28"/>
    </row>
    <row r="439" spans="2:2" ht="12.5" x14ac:dyDescent="0.25">
      <c r="B439" s="28"/>
    </row>
    <row r="440" spans="2:2" ht="12.5" x14ac:dyDescent="0.25">
      <c r="B440" s="28"/>
    </row>
    <row r="441" spans="2:2" ht="12.5" x14ac:dyDescent="0.25">
      <c r="B441" s="28"/>
    </row>
    <row r="442" spans="2:2" ht="12.5" x14ac:dyDescent="0.25">
      <c r="B442" s="28"/>
    </row>
    <row r="443" spans="2:2" ht="12.5" x14ac:dyDescent="0.25">
      <c r="B443" s="28"/>
    </row>
    <row r="444" spans="2:2" ht="12.5" x14ac:dyDescent="0.25">
      <c r="B444" s="28"/>
    </row>
    <row r="445" spans="2:2" ht="12.5" x14ac:dyDescent="0.25">
      <c r="B445" s="28"/>
    </row>
    <row r="446" spans="2:2" ht="12.5" x14ac:dyDescent="0.25">
      <c r="B446" s="28"/>
    </row>
    <row r="447" spans="2:2" ht="12.5" x14ac:dyDescent="0.25">
      <c r="B447" s="28"/>
    </row>
    <row r="448" spans="2:2" ht="12.5" x14ac:dyDescent="0.25">
      <c r="B448" s="28"/>
    </row>
    <row r="449" spans="2:2" ht="12.5" x14ac:dyDescent="0.25">
      <c r="B449" s="28"/>
    </row>
    <row r="450" spans="2:2" ht="12.5" x14ac:dyDescent="0.25">
      <c r="B450" s="28"/>
    </row>
    <row r="451" spans="2:2" ht="12.5" x14ac:dyDescent="0.25">
      <c r="B451" s="28"/>
    </row>
    <row r="452" spans="2:2" ht="12.5" x14ac:dyDescent="0.25">
      <c r="B452" s="28"/>
    </row>
    <row r="453" spans="2:2" ht="12.5" x14ac:dyDescent="0.25">
      <c r="B453" s="28"/>
    </row>
    <row r="454" spans="2:2" ht="12.5" x14ac:dyDescent="0.25">
      <c r="B454" s="28"/>
    </row>
    <row r="455" spans="2:2" ht="12.5" x14ac:dyDescent="0.25">
      <c r="B455" s="28"/>
    </row>
    <row r="456" spans="2:2" ht="12.5" x14ac:dyDescent="0.25">
      <c r="B456" s="28"/>
    </row>
    <row r="457" spans="2:2" ht="12.5" x14ac:dyDescent="0.25">
      <c r="B457" s="28"/>
    </row>
    <row r="458" spans="2:2" ht="12.5" x14ac:dyDescent="0.25">
      <c r="B458" s="28"/>
    </row>
    <row r="459" spans="2:2" ht="12.5" x14ac:dyDescent="0.25">
      <c r="B459" s="28"/>
    </row>
    <row r="460" spans="2:2" ht="12.5" x14ac:dyDescent="0.25">
      <c r="B460" s="28"/>
    </row>
    <row r="461" spans="2:2" ht="12.5" x14ac:dyDescent="0.25">
      <c r="B461" s="28"/>
    </row>
    <row r="462" spans="2:2" ht="12.5" x14ac:dyDescent="0.25">
      <c r="B462" s="28"/>
    </row>
    <row r="463" spans="2:2" ht="12.5" x14ac:dyDescent="0.25">
      <c r="B463" s="28"/>
    </row>
    <row r="464" spans="2:2" ht="12.5" x14ac:dyDescent="0.25">
      <c r="B464" s="28"/>
    </row>
    <row r="465" spans="2:2" ht="12.5" x14ac:dyDescent="0.25">
      <c r="B465" s="28"/>
    </row>
    <row r="466" spans="2:2" ht="12.5" x14ac:dyDescent="0.25">
      <c r="B466" s="28"/>
    </row>
    <row r="467" spans="2:2" ht="12.5" x14ac:dyDescent="0.25">
      <c r="B467" s="28"/>
    </row>
    <row r="468" spans="2:2" ht="12.5" x14ac:dyDescent="0.25">
      <c r="B468" s="28"/>
    </row>
    <row r="469" spans="2:2" ht="12.5" x14ac:dyDescent="0.25">
      <c r="B469" s="28"/>
    </row>
    <row r="470" spans="2:2" ht="12.5" x14ac:dyDescent="0.25">
      <c r="B470" s="28"/>
    </row>
    <row r="471" spans="2:2" ht="12.5" x14ac:dyDescent="0.25">
      <c r="B471" s="28"/>
    </row>
    <row r="472" spans="2:2" ht="12.5" x14ac:dyDescent="0.25">
      <c r="B472" s="28"/>
    </row>
    <row r="473" spans="2:2" ht="12.5" x14ac:dyDescent="0.25">
      <c r="B473" s="28"/>
    </row>
    <row r="474" spans="2:2" ht="12.5" x14ac:dyDescent="0.25">
      <c r="B474" s="28"/>
    </row>
    <row r="475" spans="2:2" ht="12.5" x14ac:dyDescent="0.25">
      <c r="B475" s="28"/>
    </row>
    <row r="476" spans="2:2" ht="12.5" x14ac:dyDescent="0.25">
      <c r="B476" s="28"/>
    </row>
    <row r="477" spans="2:2" ht="12.5" x14ac:dyDescent="0.25">
      <c r="B477" s="28"/>
    </row>
    <row r="478" spans="2:2" ht="12.5" x14ac:dyDescent="0.25">
      <c r="B478" s="28"/>
    </row>
    <row r="479" spans="2:2" ht="12.5" x14ac:dyDescent="0.25">
      <c r="B479" s="28"/>
    </row>
    <row r="480" spans="2:2" ht="12.5" x14ac:dyDescent="0.25">
      <c r="B480" s="28"/>
    </row>
    <row r="481" spans="2:2" ht="12.5" x14ac:dyDescent="0.25">
      <c r="B481" s="28"/>
    </row>
    <row r="482" spans="2:2" ht="12.5" x14ac:dyDescent="0.25">
      <c r="B482" s="28"/>
    </row>
    <row r="483" spans="2:2" ht="12.5" x14ac:dyDescent="0.25">
      <c r="B483" s="28"/>
    </row>
    <row r="484" spans="2:2" ht="12.5" x14ac:dyDescent="0.25">
      <c r="B484" s="28"/>
    </row>
    <row r="485" spans="2:2" ht="12.5" x14ac:dyDescent="0.25">
      <c r="B485" s="28"/>
    </row>
    <row r="486" spans="2:2" ht="12.5" x14ac:dyDescent="0.25">
      <c r="B486" s="28"/>
    </row>
    <row r="487" spans="2:2" ht="12.5" x14ac:dyDescent="0.25">
      <c r="B487" s="28"/>
    </row>
    <row r="488" spans="2:2" ht="12.5" x14ac:dyDescent="0.25">
      <c r="B488" s="28"/>
    </row>
    <row r="489" spans="2:2" ht="12.5" x14ac:dyDescent="0.25">
      <c r="B489" s="28"/>
    </row>
    <row r="490" spans="2:2" ht="12.5" x14ac:dyDescent="0.25">
      <c r="B490" s="28"/>
    </row>
    <row r="491" spans="2:2" ht="12.5" x14ac:dyDescent="0.25">
      <c r="B491" s="28"/>
    </row>
    <row r="492" spans="2:2" ht="12.5" x14ac:dyDescent="0.25">
      <c r="B492" s="28"/>
    </row>
    <row r="493" spans="2:2" ht="12.5" x14ac:dyDescent="0.25">
      <c r="B493" s="28"/>
    </row>
    <row r="494" spans="2:2" ht="12.5" x14ac:dyDescent="0.25">
      <c r="B494" s="28"/>
    </row>
    <row r="495" spans="2:2" ht="12.5" x14ac:dyDescent="0.25">
      <c r="B495" s="28"/>
    </row>
    <row r="496" spans="2:2" ht="12.5" x14ac:dyDescent="0.25">
      <c r="B496" s="28"/>
    </row>
    <row r="497" spans="2:2" ht="12.5" x14ac:dyDescent="0.25">
      <c r="B497" s="28"/>
    </row>
    <row r="498" spans="2:2" ht="12.5" x14ac:dyDescent="0.25">
      <c r="B498" s="28"/>
    </row>
    <row r="499" spans="2:2" ht="12.5" x14ac:dyDescent="0.25">
      <c r="B499" s="28"/>
    </row>
    <row r="500" spans="2:2" ht="12.5" x14ac:dyDescent="0.25">
      <c r="B500" s="28"/>
    </row>
    <row r="501" spans="2:2" ht="12.5" x14ac:dyDescent="0.25">
      <c r="B501" s="28"/>
    </row>
    <row r="502" spans="2:2" ht="12.5" x14ac:dyDescent="0.25">
      <c r="B502" s="28"/>
    </row>
    <row r="503" spans="2:2" ht="12.5" x14ac:dyDescent="0.25">
      <c r="B503" s="28"/>
    </row>
    <row r="504" spans="2:2" ht="12.5" x14ac:dyDescent="0.25">
      <c r="B504" s="28"/>
    </row>
    <row r="505" spans="2:2" ht="12.5" x14ac:dyDescent="0.25">
      <c r="B505" s="28"/>
    </row>
    <row r="506" spans="2:2" ht="12.5" x14ac:dyDescent="0.25">
      <c r="B506" s="28"/>
    </row>
    <row r="507" spans="2:2" ht="12.5" x14ac:dyDescent="0.25">
      <c r="B507" s="28"/>
    </row>
    <row r="508" spans="2:2" ht="12.5" x14ac:dyDescent="0.25">
      <c r="B508" s="28"/>
    </row>
    <row r="509" spans="2:2" ht="12.5" x14ac:dyDescent="0.25">
      <c r="B509" s="28"/>
    </row>
    <row r="510" spans="2:2" ht="12.5" x14ac:dyDescent="0.25">
      <c r="B510" s="28"/>
    </row>
    <row r="511" spans="2:2" ht="12.5" x14ac:dyDescent="0.25">
      <c r="B511" s="28"/>
    </row>
    <row r="512" spans="2:2" ht="12.5" x14ac:dyDescent="0.25">
      <c r="B512" s="28"/>
    </row>
    <row r="513" spans="2:2" ht="12.5" x14ac:dyDescent="0.25">
      <c r="B513" s="28"/>
    </row>
    <row r="514" spans="2:2" ht="12.5" x14ac:dyDescent="0.25">
      <c r="B514" s="28"/>
    </row>
    <row r="515" spans="2:2" ht="12.5" x14ac:dyDescent="0.25">
      <c r="B515" s="28"/>
    </row>
    <row r="516" spans="2:2" ht="12.5" x14ac:dyDescent="0.25">
      <c r="B516" s="28"/>
    </row>
    <row r="517" spans="2:2" ht="12.5" x14ac:dyDescent="0.25">
      <c r="B517" s="28"/>
    </row>
    <row r="518" spans="2:2" ht="12.5" x14ac:dyDescent="0.25">
      <c r="B518" s="28"/>
    </row>
    <row r="519" spans="2:2" ht="12.5" x14ac:dyDescent="0.25">
      <c r="B519" s="28"/>
    </row>
    <row r="520" spans="2:2" ht="12.5" x14ac:dyDescent="0.25">
      <c r="B520" s="28"/>
    </row>
    <row r="521" spans="2:2" ht="12.5" x14ac:dyDescent="0.25">
      <c r="B521" s="28"/>
    </row>
    <row r="522" spans="2:2" ht="12.5" x14ac:dyDescent="0.25">
      <c r="B522" s="28"/>
    </row>
    <row r="523" spans="2:2" ht="12.5" x14ac:dyDescent="0.25">
      <c r="B523" s="28"/>
    </row>
    <row r="524" spans="2:2" ht="12.5" x14ac:dyDescent="0.25">
      <c r="B524" s="28"/>
    </row>
    <row r="525" spans="2:2" ht="12.5" x14ac:dyDescent="0.25">
      <c r="B525" s="28"/>
    </row>
    <row r="526" spans="2:2" ht="12.5" x14ac:dyDescent="0.25">
      <c r="B526" s="28"/>
    </row>
    <row r="527" spans="2:2" ht="12.5" x14ac:dyDescent="0.25">
      <c r="B527" s="28"/>
    </row>
    <row r="528" spans="2:2" ht="12.5" x14ac:dyDescent="0.25">
      <c r="B528" s="28"/>
    </row>
    <row r="529" spans="2:2" ht="12.5" x14ac:dyDescent="0.25">
      <c r="B529" s="28"/>
    </row>
    <row r="530" spans="2:2" ht="12.5" x14ac:dyDescent="0.25">
      <c r="B530" s="28"/>
    </row>
    <row r="531" spans="2:2" ht="12.5" x14ac:dyDescent="0.25">
      <c r="B531" s="28"/>
    </row>
    <row r="532" spans="2:2" ht="12.5" x14ac:dyDescent="0.25">
      <c r="B532" s="28"/>
    </row>
    <row r="533" spans="2:2" ht="12.5" x14ac:dyDescent="0.25">
      <c r="B533" s="28"/>
    </row>
    <row r="534" spans="2:2" ht="12.5" x14ac:dyDescent="0.25">
      <c r="B534" s="28"/>
    </row>
    <row r="535" spans="2:2" ht="12.5" x14ac:dyDescent="0.25">
      <c r="B535" s="28"/>
    </row>
    <row r="536" spans="2:2" ht="12.5" x14ac:dyDescent="0.25">
      <c r="B536" s="28"/>
    </row>
    <row r="537" spans="2:2" ht="12.5" x14ac:dyDescent="0.25">
      <c r="B537" s="28"/>
    </row>
    <row r="538" spans="2:2" ht="12.5" x14ac:dyDescent="0.25">
      <c r="B538" s="28"/>
    </row>
    <row r="539" spans="2:2" ht="12.5" x14ac:dyDescent="0.25">
      <c r="B539" s="28"/>
    </row>
    <row r="540" spans="2:2" ht="12.5" x14ac:dyDescent="0.25">
      <c r="B540" s="28"/>
    </row>
    <row r="541" spans="2:2" ht="12.5" x14ac:dyDescent="0.25">
      <c r="B541" s="28"/>
    </row>
    <row r="542" spans="2:2" ht="12.5" x14ac:dyDescent="0.25">
      <c r="B542" s="28"/>
    </row>
    <row r="543" spans="2:2" ht="12.5" x14ac:dyDescent="0.25">
      <c r="B543" s="28"/>
    </row>
    <row r="544" spans="2:2" ht="12.5" x14ac:dyDescent="0.25">
      <c r="B544" s="28"/>
    </row>
    <row r="545" spans="2:2" ht="12.5" x14ac:dyDescent="0.25">
      <c r="B545" s="28"/>
    </row>
    <row r="546" spans="2:2" ht="12.5" x14ac:dyDescent="0.25">
      <c r="B546" s="28"/>
    </row>
    <row r="547" spans="2:2" ht="12.5" x14ac:dyDescent="0.25">
      <c r="B547" s="28"/>
    </row>
    <row r="548" spans="2:2" ht="12.5" x14ac:dyDescent="0.25">
      <c r="B548" s="28"/>
    </row>
    <row r="549" spans="2:2" ht="12.5" x14ac:dyDescent="0.25">
      <c r="B549" s="28"/>
    </row>
    <row r="550" spans="2:2" ht="12.5" x14ac:dyDescent="0.25">
      <c r="B550" s="28"/>
    </row>
    <row r="551" spans="2:2" ht="12.5" x14ac:dyDescent="0.25">
      <c r="B551" s="28"/>
    </row>
    <row r="552" spans="2:2" ht="12.5" x14ac:dyDescent="0.25">
      <c r="B552" s="28"/>
    </row>
    <row r="553" spans="2:2" ht="12.5" x14ac:dyDescent="0.25">
      <c r="B553" s="28"/>
    </row>
    <row r="554" spans="2:2" ht="12.5" x14ac:dyDescent="0.25">
      <c r="B554" s="28"/>
    </row>
    <row r="555" spans="2:2" ht="12.5" x14ac:dyDescent="0.25">
      <c r="B555" s="28"/>
    </row>
    <row r="556" spans="2:2" ht="12.5" x14ac:dyDescent="0.25">
      <c r="B556" s="28"/>
    </row>
    <row r="557" spans="2:2" ht="12.5" x14ac:dyDescent="0.25">
      <c r="B557" s="28"/>
    </row>
    <row r="558" spans="2:2" ht="12.5" x14ac:dyDescent="0.25">
      <c r="B558" s="28"/>
    </row>
    <row r="559" spans="2:2" ht="12.5" x14ac:dyDescent="0.25">
      <c r="B559" s="28"/>
    </row>
    <row r="560" spans="2:2" ht="12.5" x14ac:dyDescent="0.25">
      <c r="B560" s="28"/>
    </row>
    <row r="561" spans="2:2" ht="12.5" x14ac:dyDescent="0.25">
      <c r="B561" s="28"/>
    </row>
    <row r="562" spans="2:2" ht="12.5" x14ac:dyDescent="0.25">
      <c r="B562" s="28"/>
    </row>
    <row r="563" spans="2:2" ht="12.5" x14ac:dyDescent="0.25">
      <c r="B563" s="28"/>
    </row>
    <row r="564" spans="2:2" ht="12.5" x14ac:dyDescent="0.25">
      <c r="B564" s="28"/>
    </row>
    <row r="565" spans="2:2" ht="12.5" x14ac:dyDescent="0.25">
      <c r="B565" s="28"/>
    </row>
    <row r="566" spans="2:2" ht="12.5" x14ac:dyDescent="0.25">
      <c r="B566" s="28"/>
    </row>
    <row r="567" spans="2:2" ht="12.5" x14ac:dyDescent="0.25">
      <c r="B567" s="28"/>
    </row>
    <row r="568" spans="2:2" ht="12.5" x14ac:dyDescent="0.25">
      <c r="B568" s="28"/>
    </row>
    <row r="569" spans="2:2" ht="12.5" x14ac:dyDescent="0.25">
      <c r="B569" s="28"/>
    </row>
    <row r="570" spans="2:2" ht="12.5" x14ac:dyDescent="0.25">
      <c r="B570" s="28"/>
    </row>
    <row r="571" spans="2:2" ht="12.5" x14ac:dyDescent="0.25">
      <c r="B571" s="28"/>
    </row>
    <row r="572" spans="2:2" ht="12.5" x14ac:dyDescent="0.25">
      <c r="B572" s="28"/>
    </row>
    <row r="573" spans="2:2" ht="12.5" x14ac:dyDescent="0.25">
      <c r="B573" s="28"/>
    </row>
    <row r="574" spans="2:2" ht="12.5" x14ac:dyDescent="0.25">
      <c r="B574" s="28"/>
    </row>
    <row r="575" spans="2:2" ht="12.5" x14ac:dyDescent="0.25">
      <c r="B575" s="28"/>
    </row>
    <row r="576" spans="2:2" ht="12.5" x14ac:dyDescent="0.25">
      <c r="B576" s="28"/>
    </row>
    <row r="577" spans="2:2" ht="12.5" x14ac:dyDescent="0.25">
      <c r="B577" s="28"/>
    </row>
    <row r="578" spans="2:2" ht="12.5" x14ac:dyDescent="0.25">
      <c r="B578" s="28"/>
    </row>
    <row r="579" spans="2:2" ht="12.5" x14ac:dyDescent="0.25">
      <c r="B579" s="28"/>
    </row>
    <row r="580" spans="2:2" ht="12.5" x14ac:dyDescent="0.25">
      <c r="B580" s="28"/>
    </row>
    <row r="581" spans="2:2" ht="12.5" x14ac:dyDescent="0.25">
      <c r="B581" s="28"/>
    </row>
    <row r="582" spans="2:2" ht="12.5" x14ac:dyDescent="0.25">
      <c r="B582" s="28"/>
    </row>
    <row r="583" spans="2:2" ht="12.5" x14ac:dyDescent="0.25">
      <c r="B583" s="28"/>
    </row>
    <row r="584" spans="2:2" ht="12.5" x14ac:dyDescent="0.25">
      <c r="B584" s="28"/>
    </row>
    <row r="585" spans="2:2" ht="12.5" x14ac:dyDescent="0.25">
      <c r="B585" s="28"/>
    </row>
    <row r="586" spans="2:2" ht="12.5" x14ac:dyDescent="0.25">
      <c r="B586" s="28"/>
    </row>
    <row r="587" spans="2:2" ht="12.5" x14ac:dyDescent="0.25">
      <c r="B587" s="28"/>
    </row>
    <row r="588" spans="2:2" ht="12.5" x14ac:dyDescent="0.25">
      <c r="B588" s="28"/>
    </row>
    <row r="589" spans="2:2" ht="12.5" x14ac:dyDescent="0.25">
      <c r="B589" s="28"/>
    </row>
    <row r="590" spans="2:2" ht="12.5" x14ac:dyDescent="0.25">
      <c r="B590" s="28"/>
    </row>
    <row r="591" spans="2:2" ht="12.5" x14ac:dyDescent="0.25">
      <c r="B591" s="28"/>
    </row>
    <row r="592" spans="2:2" ht="12.5" x14ac:dyDescent="0.25">
      <c r="B592" s="28"/>
    </row>
    <row r="593" spans="2:2" ht="12.5" x14ac:dyDescent="0.25">
      <c r="B593" s="28"/>
    </row>
    <row r="594" spans="2:2" ht="12.5" x14ac:dyDescent="0.25">
      <c r="B594" s="28"/>
    </row>
    <row r="595" spans="2:2" ht="12.5" x14ac:dyDescent="0.25">
      <c r="B595" s="28"/>
    </row>
    <row r="596" spans="2:2" ht="12.5" x14ac:dyDescent="0.25">
      <c r="B596" s="28"/>
    </row>
    <row r="597" spans="2:2" ht="12.5" x14ac:dyDescent="0.25">
      <c r="B597" s="28"/>
    </row>
    <row r="598" spans="2:2" ht="12.5" x14ac:dyDescent="0.25">
      <c r="B598" s="28"/>
    </row>
    <row r="599" spans="2:2" ht="12.5" x14ac:dyDescent="0.25">
      <c r="B599" s="28"/>
    </row>
    <row r="600" spans="2:2" ht="12.5" x14ac:dyDescent="0.25">
      <c r="B600" s="28"/>
    </row>
    <row r="601" spans="2:2" ht="12.5" x14ac:dyDescent="0.25">
      <c r="B601" s="28"/>
    </row>
    <row r="602" spans="2:2" ht="12.5" x14ac:dyDescent="0.25">
      <c r="B602" s="28"/>
    </row>
    <row r="603" spans="2:2" ht="12.5" x14ac:dyDescent="0.25">
      <c r="B603" s="28"/>
    </row>
    <row r="604" spans="2:2" ht="12.5" x14ac:dyDescent="0.25">
      <c r="B604" s="28"/>
    </row>
    <row r="605" spans="2:2" ht="12.5" x14ac:dyDescent="0.25">
      <c r="B605" s="28"/>
    </row>
    <row r="606" spans="2:2" ht="12.5" x14ac:dyDescent="0.25">
      <c r="B606" s="28"/>
    </row>
    <row r="607" spans="2:2" ht="12.5" x14ac:dyDescent="0.25">
      <c r="B607" s="28"/>
    </row>
    <row r="608" spans="2:2" ht="12.5" x14ac:dyDescent="0.25">
      <c r="B608" s="28"/>
    </row>
    <row r="609" spans="2:2" ht="12.5" x14ac:dyDescent="0.25">
      <c r="B609" s="28"/>
    </row>
    <row r="610" spans="2:2" ht="12.5" x14ac:dyDescent="0.25">
      <c r="B610" s="28"/>
    </row>
    <row r="611" spans="2:2" ht="12.5" x14ac:dyDescent="0.25">
      <c r="B611" s="28"/>
    </row>
    <row r="612" spans="2:2" ht="12.5" x14ac:dyDescent="0.25">
      <c r="B612" s="28"/>
    </row>
    <row r="613" spans="2:2" ht="12.5" x14ac:dyDescent="0.25">
      <c r="B613" s="28"/>
    </row>
    <row r="614" spans="2:2" ht="12.5" x14ac:dyDescent="0.25">
      <c r="B614" s="28"/>
    </row>
    <row r="615" spans="2:2" ht="12.5" x14ac:dyDescent="0.25">
      <c r="B615" s="28"/>
    </row>
    <row r="616" spans="2:2" ht="12.5" x14ac:dyDescent="0.25">
      <c r="B616" s="28"/>
    </row>
    <row r="617" spans="2:2" ht="12.5" x14ac:dyDescent="0.25">
      <c r="B617" s="28"/>
    </row>
    <row r="618" spans="2:2" ht="12.5" x14ac:dyDescent="0.25">
      <c r="B618" s="28"/>
    </row>
    <row r="619" spans="2:2" ht="12.5" x14ac:dyDescent="0.25">
      <c r="B619" s="28"/>
    </row>
    <row r="620" spans="2:2" ht="12.5" x14ac:dyDescent="0.25">
      <c r="B620" s="28"/>
    </row>
    <row r="621" spans="2:2" ht="12.5" x14ac:dyDescent="0.25">
      <c r="B621" s="28"/>
    </row>
    <row r="622" spans="2:2" ht="12.5" x14ac:dyDescent="0.25">
      <c r="B622" s="28"/>
    </row>
    <row r="623" spans="2:2" ht="12.5" x14ac:dyDescent="0.25">
      <c r="B623" s="28"/>
    </row>
    <row r="624" spans="2:2" ht="12.5" x14ac:dyDescent="0.25">
      <c r="B624" s="28"/>
    </row>
    <row r="625" spans="2:2" ht="12.5" x14ac:dyDescent="0.25">
      <c r="B625" s="28"/>
    </row>
    <row r="626" spans="2:2" ht="12.5" x14ac:dyDescent="0.25">
      <c r="B626" s="28"/>
    </row>
    <row r="627" spans="2:2" ht="12.5" x14ac:dyDescent="0.25">
      <c r="B627" s="28"/>
    </row>
    <row r="628" spans="2:2" ht="12.5" x14ac:dyDescent="0.25">
      <c r="B628" s="28"/>
    </row>
    <row r="629" spans="2:2" ht="12.5" x14ac:dyDescent="0.25">
      <c r="B629" s="28"/>
    </row>
    <row r="630" spans="2:2" ht="12.5" x14ac:dyDescent="0.25">
      <c r="B630" s="28"/>
    </row>
    <row r="631" spans="2:2" ht="12.5" x14ac:dyDescent="0.25">
      <c r="B631" s="28"/>
    </row>
    <row r="632" spans="2:2" ht="12.5" x14ac:dyDescent="0.25">
      <c r="B632" s="28"/>
    </row>
    <row r="633" spans="2:2" ht="12.5" x14ac:dyDescent="0.25">
      <c r="B633" s="28"/>
    </row>
    <row r="634" spans="2:2" ht="12.5" x14ac:dyDescent="0.25">
      <c r="B634" s="28"/>
    </row>
    <row r="635" spans="2:2" ht="12.5" x14ac:dyDescent="0.25">
      <c r="B635" s="28"/>
    </row>
    <row r="636" spans="2:2" ht="12.5" x14ac:dyDescent="0.25">
      <c r="B636" s="28"/>
    </row>
    <row r="637" spans="2:2" ht="12.5" x14ac:dyDescent="0.25">
      <c r="B637" s="28"/>
    </row>
    <row r="638" spans="2:2" ht="12.5" x14ac:dyDescent="0.25">
      <c r="B638" s="28"/>
    </row>
    <row r="639" spans="2:2" ht="12.5" x14ac:dyDescent="0.25">
      <c r="B639" s="28"/>
    </row>
    <row r="640" spans="2:2" ht="12.5" x14ac:dyDescent="0.25">
      <c r="B640" s="28"/>
    </row>
    <row r="641" spans="2:2" ht="12.5" x14ac:dyDescent="0.25">
      <c r="B641" s="28"/>
    </row>
    <row r="642" spans="2:2" ht="12.5" x14ac:dyDescent="0.25">
      <c r="B642" s="28"/>
    </row>
    <row r="643" spans="2:2" ht="12.5" x14ac:dyDescent="0.25">
      <c r="B643" s="28"/>
    </row>
    <row r="644" spans="2:2" ht="12.5" x14ac:dyDescent="0.25">
      <c r="B644" s="28"/>
    </row>
    <row r="645" spans="2:2" ht="12.5" x14ac:dyDescent="0.25">
      <c r="B645" s="28"/>
    </row>
    <row r="646" spans="2:2" ht="12.5" x14ac:dyDescent="0.25">
      <c r="B646" s="28"/>
    </row>
    <row r="647" spans="2:2" ht="12.5" x14ac:dyDescent="0.25">
      <c r="B647" s="28"/>
    </row>
    <row r="648" spans="2:2" ht="12.5" x14ac:dyDescent="0.25">
      <c r="B648" s="28"/>
    </row>
    <row r="649" spans="2:2" ht="12.5" x14ac:dyDescent="0.25">
      <c r="B649" s="28"/>
    </row>
    <row r="650" spans="2:2" ht="12.5" x14ac:dyDescent="0.25">
      <c r="B650" s="28"/>
    </row>
    <row r="651" spans="2:2" ht="12.5" x14ac:dyDescent="0.25">
      <c r="B651" s="28"/>
    </row>
    <row r="652" spans="2:2" ht="12.5" x14ac:dyDescent="0.25">
      <c r="B652" s="28"/>
    </row>
    <row r="653" spans="2:2" ht="12.5" x14ac:dyDescent="0.25">
      <c r="B653" s="28"/>
    </row>
    <row r="654" spans="2:2" ht="12.5" x14ac:dyDescent="0.25">
      <c r="B654" s="28"/>
    </row>
    <row r="655" spans="2:2" ht="12.5" x14ac:dyDescent="0.25">
      <c r="B655" s="28"/>
    </row>
    <row r="656" spans="2:2" ht="12.5" x14ac:dyDescent="0.25">
      <c r="B656" s="28"/>
    </row>
    <row r="657" spans="2:2" ht="12.5" x14ac:dyDescent="0.25">
      <c r="B657" s="28"/>
    </row>
    <row r="658" spans="2:2" ht="12.5" x14ac:dyDescent="0.25">
      <c r="B658" s="28"/>
    </row>
    <row r="659" spans="2:2" ht="12.5" x14ac:dyDescent="0.25">
      <c r="B659" s="28"/>
    </row>
    <row r="660" spans="2:2" ht="12.5" x14ac:dyDescent="0.25">
      <c r="B660" s="28"/>
    </row>
    <row r="661" spans="2:2" ht="12.5" x14ac:dyDescent="0.25">
      <c r="B661" s="28"/>
    </row>
    <row r="662" spans="2:2" ht="12.5" x14ac:dyDescent="0.25">
      <c r="B662" s="28"/>
    </row>
    <row r="663" spans="2:2" ht="12.5" x14ac:dyDescent="0.25">
      <c r="B663" s="28"/>
    </row>
    <row r="664" spans="2:2" ht="12.5" x14ac:dyDescent="0.25">
      <c r="B664" s="28"/>
    </row>
    <row r="665" spans="2:2" ht="12.5" x14ac:dyDescent="0.25">
      <c r="B665" s="28"/>
    </row>
    <row r="666" spans="2:2" ht="12.5" x14ac:dyDescent="0.25">
      <c r="B666" s="28"/>
    </row>
    <row r="667" spans="2:2" ht="12.5" x14ac:dyDescent="0.25">
      <c r="B667" s="28"/>
    </row>
    <row r="668" spans="2:2" ht="12.5" x14ac:dyDescent="0.25">
      <c r="B668" s="28"/>
    </row>
    <row r="669" spans="2:2" ht="12.5" x14ac:dyDescent="0.25">
      <c r="B669" s="28"/>
    </row>
    <row r="670" spans="2:2" ht="12.5" x14ac:dyDescent="0.25">
      <c r="B670" s="28"/>
    </row>
    <row r="671" spans="2:2" ht="12.5" x14ac:dyDescent="0.25">
      <c r="B671" s="28"/>
    </row>
    <row r="672" spans="2:2" ht="12.5" x14ac:dyDescent="0.25">
      <c r="B672" s="28"/>
    </row>
    <row r="673" spans="2:2" ht="12.5" x14ac:dyDescent="0.25">
      <c r="B673" s="28"/>
    </row>
    <row r="674" spans="2:2" ht="12.5" x14ac:dyDescent="0.25">
      <c r="B674" s="28"/>
    </row>
    <row r="675" spans="2:2" ht="12.5" x14ac:dyDescent="0.25">
      <c r="B675" s="28"/>
    </row>
    <row r="676" spans="2:2" ht="12.5" x14ac:dyDescent="0.25">
      <c r="B676" s="28"/>
    </row>
    <row r="677" spans="2:2" ht="12.5" x14ac:dyDescent="0.25">
      <c r="B677" s="28"/>
    </row>
    <row r="678" spans="2:2" ht="12.5" x14ac:dyDescent="0.25">
      <c r="B678" s="28"/>
    </row>
    <row r="679" spans="2:2" ht="12.5" x14ac:dyDescent="0.25">
      <c r="B679" s="28"/>
    </row>
    <row r="680" spans="2:2" ht="12.5" x14ac:dyDescent="0.25">
      <c r="B680" s="28"/>
    </row>
    <row r="681" spans="2:2" ht="12.5" x14ac:dyDescent="0.25">
      <c r="B681" s="28"/>
    </row>
    <row r="682" spans="2:2" ht="12.5" x14ac:dyDescent="0.25">
      <c r="B682" s="28"/>
    </row>
    <row r="683" spans="2:2" ht="12.5" x14ac:dyDescent="0.25">
      <c r="B683" s="28"/>
    </row>
    <row r="684" spans="2:2" ht="12.5" x14ac:dyDescent="0.25">
      <c r="B684" s="28"/>
    </row>
    <row r="685" spans="2:2" ht="12.5" x14ac:dyDescent="0.25">
      <c r="B685" s="28"/>
    </row>
    <row r="686" spans="2:2" ht="12.5" x14ac:dyDescent="0.25">
      <c r="B686" s="28"/>
    </row>
    <row r="687" spans="2:2" ht="12.5" x14ac:dyDescent="0.25">
      <c r="B687" s="28"/>
    </row>
    <row r="688" spans="2:2" ht="12.5" x14ac:dyDescent="0.25">
      <c r="B688" s="28"/>
    </row>
    <row r="689" spans="2:2" ht="12.5" x14ac:dyDescent="0.25">
      <c r="B689" s="28"/>
    </row>
    <row r="690" spans="2:2" ht="12.5" x14ac:dyDescent="0.25">
      <c r="B690" s="28"/>
    </row>
    <row r="691" spans="2:2" ht="12.5" x14ac:dyDescent="0.25">
      <c r="B691" s="28"/>
    </row>
    <row r="692" spans="2:2" ht="12.5" x14ac:dyDescent="0.25">
      <c r="B692" s="28"/>
    </row>
    <row r="693" spans="2:2" ht="12.5" x14ac:dyDescent="0.25">
      <c r="B693" s="28"/>
    </row>
    <row r="694" spans="2:2" ht="12.5" x14ac:dyDescent="0.25">
      <c r="B694" s="28"/>
    </row>
    <row r="695" spans="2:2" ht="12.5" x14ac:dyDescent="0.25">
      <c r="B695" s="28"/>
    </row>
    <row r="696" spans="2:2" ht="12.5" x14ac:dyDescent="0.25">
      <c r="B696" s="28"/>
    </row>
    <row r="697" spans="2:2" ht="12.5" x14ac:dyDescent="0.25">
      <c r="B697" s="28"/>
    </row>
    <row r="698" spans="2:2" ht="12.5" x14ac:dyDescent="0.25">
      <c r="B698" s="28"/>
    </row>
    <row r="699" spans="2:2" ht="12.5" x14ac:dyDescent="0.25">
      <c r="B699" s="28"/>
    </row>
    <row r="700" spans="2:2" ht="12.5" x14ac:dyDescent="0.25">
      <c r="B700" s="28"/>
    </row>
    <row r="701" spans="2:2" ht="12.5" x14ac:dyDescent="0.25">
      <c r="B701" s="28"/>
    </row>
    <row r="702" spans="2:2" ht="12.5" x14ac:dyDescent="0.25">
      <c r="B702" s="28"/>
    </row>
    <row r="703" spans="2:2" ht="12.5" x14ac:dyDescent="0.25">
      <c r="B703" s="28"/>
    </row>
    <row r="704" spans="2:2" ht="12.5" x14ac:dyDescent="0.25">
      <c r="B704" s="28"/>
    </row>
    <row r="705" spans="2:2" ht="12.5" x14ac:dyDescent="0.25">
      <c r="B705" s="28"/>
    </row>
    <row r="706" spans="2:2" ht="12.5" x14ac:dyDescent="0.25">
      <c r="B706" s="28"/>
    </row>
    <row r="707" spans="2:2" ht="12.5" x14ac:dyDescent="0.25">
      <c r="B707" s="28"/>
    </row>
    <row r="708" spans="2:2" ht="12.5" x14ac:dyDescent="0.25">
      <c r="B708" s="28"/>
    </row>
    <row r="709" spans="2:2" ht="12.5" x14ac:dyDescent="0.25">
      <c r="B709" s="28"/>
    </row>
    <row r="710" spans="2:2" ht="12.5" x14ac:dyDescent="0.25">
      <c r="B710" s="28"/>
    </row>
    <row r="711" spans="2:2" ht="12.5" x14ac:dyDescent="0.25">
      <c r="B711" s="28"/>
    </row>
    <row r="712" spans="2:2" ht="12.5" x14ac:dyDescent="0.25">
      <c r="B712" s="28"/>
    </row>
    <row r="713" spans="2:2" ht="12.5" x14ac:dyDescent="0.25">
      <c r="B713" s="28"/>
    </row>
    <row r="714" spans="2:2" ht="12.5" x14ac:dyDescent="0.25">
      <c r="B714" s="28"/>
    </row>
    <row r="715" spans="2:2" ht="12.5" x14ac:dyDescent="0.25">
      <c r="B715" s="28"/>
    </row>
    <row r="716" spans="2:2" ht="12.5" x14ac:dyDescent="0.25">
      <c r="B716" s="28"/>
    </row>
    <row r="717" spans="2:2" ht="12.5" x14ac:dyDescent="0.25">
      <c r="B717" s="28"/>
    </row>
    <row r="718" spans="2:2" ht="12.5" x14ac:dyDescent="0.25">
      <c r="B718" s="28"/>
    </row>
    <row r="719" spans="2:2" ht="12.5" x14ac:dyDescent="0.25">
      <c r="B719" s="28"/>
    </row>
    <row r="720" spans="2:2" ht="12.5" x14ac:dyDescent="0.25">
      <c r="B720" s="28"/>
    </row>
    <row r="721" spans="2:2" ht="12.5" x14ac:dyDescent="0.25">
      <c r="B721" s="28"/>
    </row>
    <row r="722" spans="2:2" ht="12.5" x14ac:dyDescent="0.25">
      <c r="B722" s="28"/>
    </row>
    <row r="723" spans="2:2" ht="12.5" x14ac:dyDescent="0.25">
      <c r="B723" s="28"/>
    </row>
    <row r="724" spans="2:2" ht="12.5" x14ac:dyDescent="0.25">
      <c r="B724" s="28"/>
    </row>
    <row r="725" spans="2:2" ht="12.5" x14ac:dyDescent="0.25">
      <c r="B725" s="28"/>
    </row>
    <row r="726" spans="2:2" ht="12.5" x14ac:dyDescent="0.25">
      <c r="B726" s="28"/>
    </row>
    <row r="727" spans="2:2" ht="12.5" x14ac:dyDescent="0.25">
      <c r="B727" s="28"/>
    </row>
    <row r="728" spans="2:2" ht="12.5" x14ac:dyDescent="0.25">
      <c r="B728" s="28"/>
    </row>
    <row r="729" spans="2:2" ht="12.5" x14ac:dyDescent="0.25">
      <c r="B729" s="28"/>
    </row>
    <row r="730" spans="2:2" ht="12.5" x14ac:dyDescent="0.25">
      <c r="B730" s="28"/>
    </row>
    <row r="731" spans="2:2" ht="12.5" x14ac:dyDescent="0.25">
      <c r="B731" s="28"/>
    </row>
    <row r="732" spans="2:2" ht="12.5" x14ac:dyDescent="0.25">
      <c r="B732" s="28"/>
    </row>
    <row r="733" spans="2:2" ht="12.5" x14ac:dyDescent="0.25">
      <c r="B733" s="28"/>
    </row>
    <row r="734" spans="2:2" ht="12.5" x14ac:dyDescent="0.25">
      <c r="B734" s="28"/>
    </row>
    <row r="735" spans="2:2" ht="12.5" x14ac:dyDescent="0.25">
      <c r="B735" s="28"/>
    </row>
    <row r="736" spans="2:2" ht="12.5" x14ac:dyDescent="0.25">
      <c r="B736" s="28"/>
    </row>
    <row r="737" spans="2:2" ht="12.5" x14ac:dyDescent="0.25">
      <c r="B737" s="28"/>
    </row>
    <row r="738" spans="2:2" ht="12.5" x14ac:dyDescent="0.25">
      <c r="B738" s="28"/>
    </row>
    <row r="739" spans="2:2" ht="12.5" x14ac:dyDescent="0.25">
      <c r="B739" s="28"/>
    </row>
    <row r="740" spans="2:2" ht="12.5" x14ac:dyDescent="0.25">
      <c r="B740" s="28"/>
    </row>
    <row r="741" spans="2:2" ht="12.5" x14ac:dyDescent="0.25">
      <c r="B741" s="28"/>
    </row>
    <row r="742" spans="2:2" ht="12.5" x14ac:dyDescent="0.25">
      <c r="B742" s="28"/>
    </row>
    <row r="743" spans="2:2" ht="12.5" x14ac:dyDescent="0.25">
      <c r="B743" s="28"/>
    </row>
    <row r="744" spans="2:2" ht="12.5" x14ac:dyDescent="0.25">
      <c r="B744" s="28"/>
    </row>
    <row r="745" spans="2:2" ht="12.5" x14ac:dyDescent="0.25">
      <c r="B745" s="28"/>
    </row>
    <row r="746" spans="2:2" ht="12.5" x14ac:dyDescent="0.25">
      <c r="B746" s="28"/>
    </row>
    <row r="747" spans="2:2" ht="12.5" x14ac:dyDescent="0.25">
      <c r="B747" s="28"/>
    </row>
    <row r="748" spans="2:2" ht="12.5" x14ac:dyDescent="0.25">
      <c r="B748" s="28"/>
    </row>
    <row r="749" spans="2:2" ht="12.5" x14ac:dyDescent="0.25">
      <c r="B749" s="28"/>
    </row>
    <row r="750" spans="2:2" ht="12.5" x14ac:dyDescent="0.25">
      <c r="B750" s="28"/>
    </row>
    <row r="751" spans="2:2" ht="12.5" x14ac:dyDescent="0.25">
      <c r="B751" s="28"/>
    </row>
    <row r="752" spans="2:2" ht="12.5" x14ac:dyDescent="0.25">
      <c r="B752" s="28"/>
    </row>
    <row r="753" spans="2:2" ht="12.5" x14ac:dyDescent="0.25">
      <c r="B753" s="28"/>
    </row>
    <row r="754" spans="2:2" ht="12.5" x14ac:dyDescent="0.25">
      <c r="B754" s="28"/>
    </row>
    <row r="755" spans="2:2" ht="12.5" x14ac:dyDescent="0.25">
      <c r="B755" s="28"/>
    </row>
    <row r="756" spans="2:2" ht="12.5" x14ac:dyDescent="0.25">
      <c r="B756" s="28"/>
    </row>
    <row r="757" spans="2:2" ht="12.5" x14ac:dyDescent="0.25">
      <c r="B757" s="28"/>
    </row>
    <row r="758" spans="2:2" ht="12.5" x14ac:dyDescent="0.25">
      <c r="B758" s="28"/>
    </row>
    <row r="759" spans="2:2" ht="12.5" x14ac:dyDescent="0.25">
      <c r="B759" s="28"/>
    </row>
    <row r="760" spans="2:2" ht="12.5" x14ac:dyDescent="0.25">
      <c r="B760" s="28"/>
    </row>
    <row r="761" spans="2:2" ht="12.5" x14ac:dyDescent="0.25">
      <c r="B761" s="28"/>
    </row>
    <row r="762" spans="2:2" ht="12.5" x14ac:dyDescent="0.25">
      <c r="B762" s="28"/>
    </row>
    <row r="763" spans="2:2" ht="12.5" x14ac:dyDescent="0.25">
      <c r="B763" s="28"/>
    </row>
    <row r="764" spans="2:2" ht="12.5" x14ac:dyDescent="0.25">
      <c r="B764" s="28"/>
    </row>
    <row r="765" spans="2:2" ht="12.5" x14ac:dyDescent="0.25">
      <c r="B765" s="28"/>
    </row>
    <row r="766" spans="2:2" ht="12.5" x14ac:dyDescent="0.25">
      <c r="B766" s="28"/>
    </row>
    <row r="767" spans="2:2" ht="12.5" x14ac:dyDescent="0.25">
      <c r="B767" s="28"/>
    </row>
    <row r="768" spans="2:2" ht="12.5" x14ac:dyDescent="0.25">
      <c r="B768" s="28"/>
    </row>
    <row r="769" spans="2:2" ht="12.5" x14ac:dyDescent="0.25">
      <c r="B769" s="28"/>
    </row>
    <row r="770" spans="2:2" ht="12.5" x14ac:dyDescent="0.25">
      <c r="B770" s="28"/>
    </row>
    <row r="771" spans="2:2" ht="12.5" x14ac:dyDescent="0.25">
      <c r="B771" s="28"/>
    </row>
    <row r="772" spans="2:2" ht="12.5" x14ac:dyDescent="0.25">
      <c r="B772" s="28"/>
    </row>
    <row r="773" spans="2:2" ht="12.5" x14ac:dyDescent="0.25">
      <c r="B773" s="28"/>
    </row>
    <row r="774" spans="2:2" ht="12.5" x14ac:dyDescent="0.25">
      <c r="B774" s="28"/>
    </row>
    <row r="775" spans="2:2" ht="12.5" x14ac:dyDescent="0.25">
      <c r="B775" s="28"/>
    </row>
    <row r="776" spans="2:2" ht="12.5" x14ac:dyDescent="0.25">
      <c r="B776" s="28"/>
    </row>
    <row r="777" spans="2:2" ht="12.5" x14ac:dyDescent="0.25">
      <c r="B777" s="28"/>
    </row>
    <row r="778" spans="2:2" ht="12.5" x14ac:dyDescent="0.25">
      <c r="B778" s="28"/>
    </row>
    <row r="779" spans="2:2" ht="12.5" x14ac:dyDescent="0.25">
      <c r="B779" s="28"/>
    </row>
    <row r="780" spans="2:2" ht="12.5" x14ac:dyDescent="0.25">
      <c r="B780" s="28"/>
    </row>
    <row r="781" spans="2:2" ht="12.5" x14ac:dyDescent="0.25">
      <c r="B781" s="28"/>
    </row>
    <row r="782" spans="2:2" ht="12.5" x14ac:dyDescent="0.25">
      <c r="B782" s="28"/>
    </row>
    <row r="783" spans="2:2" ht="12.5" x14ac:dyDescent="0.25">
      <c r="B783" s="28"/>
    </row>
    <row r="784" spans="2:2" ht="12.5" x14ac:dyDescent="0.25">
      <c r="B784" s="28"/>
    </row>
    <row r="785" spans="2:2" ht="12.5" x14ac:dyDescent="0.25">
      <c r="B785" s="28"/>
    </row>
    <row r="786" spans="2:2" ht="12.5" x14ac:dyDescent="0.25">
      <c r="B786" s="28"/>
    </row>
    <row r="787" spans="2:2" ht="12.5" x14ac:dyDescent="0.25">
      <c r="B787" s="28"/>
    </row>
    <row r="788" spans="2:2" ht="12.5" x14ac:dyDescent="0.25">
      <c r="B788" s="28"/>
    </row>
    <row r="789" spans="2:2" ht="12.5" x14ac:dyDescent="0.25">
      <c r="B789" s="28"/>
    </row>
    <row r="790" spans="2:2" ht="12.5" x14ac:dyDescent="0.25">
      <c r="B790" s="28"/>
    </row>
    <row r="791" spans="2:2" ht="12.5" x14ac:dyDescent="0.25">
      <c r="B791" s="28"/>
    </row>
    <row r="792" spans="2:2" ht="12.5" x14ac:dyDescent="0.25">
      <c r="B792" s="28"/>
    </row>
    <row r="793" spans="2:2" ht="12.5" x14ac:dyDescent="0.25">
      <c r="B793" s="28"/>
    </row>
    <row r="794" spans="2:2" ht="12.5" x14ac:dyDescent="0.25">
      <c r="B794" s="28"/>
    </row>
    <row r="795" spans="2:2" ht="12.5" x14ac:dyDescent="0.25">
      <c r="B795" s="28"/>
    </row>
    <row r="796" spans="2:2" ht="12.5" x14ac:dyDescent="0.25">
      <c r="B796" s="28"/>
    </row>
    <row r="797" spans="2:2" ht="12.5" x14ac:dyDescent="0.25">
      <c r="B797" s="28"/>
    </row>
    <row r="798" spans="2:2" ht="12.5" x14ac:dyDescent="0.25">
      <c r="B798" s="28"/>
    </row>
    <row r="799" spans="2:2" ht="12.5" x14ac:dyDescent="0.25">
      <c r="B799" s="28"/>
    </row>
    <row r="800" spans="2:2" ht="12.5" x14ac:dyDescent="0.25">
      <c r="B800" s="28"/>
    </row>
    <row r="801" spans="2:2" ht="12.5" x14ac:dyDescent="0.25">
      <c r="B801" s="28"/>
    </row>
    <row r="802" spans="2:2" ht="12.5" x14ac:dyDescent="0.25">
      <c r="B802" s="28"/>
    </row>
    <row r="803" spans="2:2" ht="12.5" x14ac:dyDescent="0.25">
      <c r="B803" s="28"/>
    </row>
    <row r="804" spans="2:2" ht="12.5" x14ac:dyDescent="0.25">
      <c r="B804" s="28"/>
    </row>
    <row r="805" spans="2:2" ht="12.5" x14ac:dyDescent="0.25">
      <c r="B805" s="28"/>
    </row>
    <row r="806" spans="2:2" ht="12.5" x14ac:dyDescent="0.25">
      <c r="B806" s="28"/>
    </row>
    <row r="807" spans="2:2" ht="12.5" x14ac:dyDescent="0.25">
      <c r="B807" s="28"/>
    </row>
    <row r="808" spans="2:2" ht="12.5" x14ac:dyDescent="0.25">
      <c r="B808" s="28"/>
    </row>
    <row r="809" spans="2:2" ht="12.5" x14ac:dyDescent="0.25">
      <c r="B809" s="28"/>
    </row>
    <row r="810" spans="2:2" ht="12.5" x14ac:dyDescent="0.25">
      <c r="B810" s="28"/>
    </row>
    <row r="811" spans="2:2" ht="12.5" x14ac:dyDescent="0.25">
      <c r="B811" s="28"/>
    </row>
    <row r="812" spans="2:2" ht="12.5" x14ac:dyDescent="0.25">
      <c r="B812" s="28"/>
    </row>
    <row r="813" spans="2:2" ht="12.5" x14ac:dyDescent="0.25">
      <c r="B813" s="28"/>
    </row>
    <row r="814" spans="2:2" ht="12.5" x14ac:dyDescent="0.25">
      <c r="B814" s="28"/>
    </row>
    <row r="815" spans="2:2" ht="12.5" x14ac:dyDescent="0.25">
      <c r="B815" s="28"/>
    </row>
    <row r="816" spans="2:2" ht="12.5" x14ac:dyDescent="0.25">
      <c r="B816" s="28"/>
    </row>
    <row r="817" spans="2:2" ht="12.5" x14ac:dyDescent="0.25">
      <c r="B817" s="28"/>
    </row>
    <row r="818" spans="2:2" ht="12.5" x14ac:dyDescent="0.25">
      <c r="B818" s="28"/>
    </row>
    <row r="819" spans="2:2" ht="12.5" x14ac:dyDescent="0.25">
      <c r="B819" s="28"/>
    </row>
    <row r="820" spans="2:2" ht="12.5" x14ac:dyDescent="0.25">
      <c r="B820" s="28"/>
    </row>
    <row r="821" spans="2:2" ht="12.5" x14ac:dyDescent="0.25">
      <c r="B821" s="28"/>
    </row>
    <row r="822" spans="2:2" ht="12.5" x14ac:dyDescent="0.25">
      <c r="B822" s="28"/>
    </row>
    <row r="823" spans="2:2" ht="12.5" x14ac:dyDescent="0.25">
      <c r="B823" s="28"/>
    </row>
    <row r="824" spans="2:2" ht="12.5" x14ac:dyDescent="0.25">
      <c r="B824" s="28"/>
    </row>
    <row r="825" spans="2:2" ht="12.5" x14ac:dyDescent="0.25">
      <c r="B825" s="28"/>
    </row>
    <row r="826" spans="2:2" ht="12.5" x14ac:dyDescent="0.25">
      <c r="B826" s="28"/>
    </row>
    <row r="827" spans="2:2" ht="12.5" x14ac:dyDescent="0.25">
      <c r="B827" s="28"/>
    </row>
    <row r="828" spans="2:2" ht="12.5" x14ac:dyDescent="0.25">
      <c r="B828" s="28"/>
    </row>
    <row r="829" spans="2:2" ht="12.5" x14ac:dyDescent="0.25">
      <c r="B829" s="28"/>
    </row>
    <row r="830" spans="2:2" ht="12.5" x14ac:dyDescent="0.25">
      <c r="B830" s="28"/>
    </row>
    <row r="831" spans="2:2" ht="12.5" x14ac:dyDescent="0.25">
      <c r="B831" s="28"/>
    </row>
    <row r="832" spans="2:2" ht="12.5" x14ac:dyDescent="0.25">
      <c r="B832" s="28"/>
    </row>
    <row r="833" spans="2:2" ht="12.5" x14ac:dyDescent="0.25">
      <c r="B833" s="28"/>
    </row>
    <row r="834" spans="2:2" ht="12.5" x14ac:dyDescent="0.25">
      <c r="B834" s="28"/>
    </row>
    <row r="835" spans="2:2" ht="12.5" x14ac:dyDescent="0.25">
      <c r="B835" s="28"/>
    </row>
    <row r="836" spans="2:2" ht="12.5" x14ac:dyDescent="0.25">
      <c r="B836" s="28"/>
    </row>
    <row r="837" spans="2:2" ht="12.5" x14ac:dyDescent="0.25">
      <c r="B837" s="28"/>
    </row>
    <row r="838" spans="2:2" ht="12.5" x14ac:dyDescent="0.25">
      <c r="B838" s="28"/>
    </row>
    <row r="839" spans="2:2" ht="12.5" x14ac:dyDescent="0.25">
      <c r="B839" s="28"/>
    </row>
    <row r="840" spans="2:2" ht="12.5" x14ac:dyDescent="0.25">
      <c r="B840" s="28"/>
    </row>
    <row r="841" spans="2:2" ht="12.5" x14ac:dyDescent="0.25">
      <c r="B841" s="28"/>
    </row>
    <row r="842" spans="2:2" ht="12.5" x14ac:dyDescent="0.25">
      <c r="B842" s="28"/>
    </row>
    <row r="843" spans="2:2" ht="12.5" x14ac:dyDescent="0.25">
      <c r="B843" s="28"/>
    </row>
    <row r="844" spans="2:2" ht="12.5" x14ac:dyDescent="0.25">
      <c r="B844" s="28"/>
    </row>
    <row r="845" spans="2:2" ht="12.5" x14ac:dyDescent="0.25">
      <c r="B845" s="28"/>
    </row>
    <row r="846" spans="2:2" ht="12.5" x14ac:dyDescent="0.25">
      <c r="B846" s="28"/>
    </row>
    <row r="847" spans="2:2" ht="12.5" x14ac:dyDescent="0.25">
      <c r="B847" s="28"/>
    </row>
    <row r="848" spans="2:2" ht="12.5" x14ac:dyDescent="0.25">
      <c r="B848" s="28"/>
    </row>
    <row r="849" spans="2:2" ht="12.5" x14ac:dyDescent="0.25">
      <c r="B849" s="28"/>
    </row>
    <row r="850" spans="2:2" ht="12.5" x14ac:dyDescent="0.25">
      <c r="B850" s="28"/>
    </row>
    <row r="851" spans="2:2" ht="12.5" x14ac:dyDescent="0.25">
      <c r="B851" s="28"/>
    </row>
    <row r="852" spans="2:2" ht="12.5" x14ac:dyDescent="0.25">
      <c r="B852" s="28"/>
    </row>
    <row r="853" spans="2:2" ht="12.5" x14ac:dyDescent="0.25">
      <c r="B853" s="28"/>
    </row>
    <row r="854" spans="2:2" ht="12.5" x14ac:dyDescent="0.25">
      <c r="B854" s="28"/>
    </row>
    <row r="855" spans="2:2" ht="12.5" x14ac:dyDescent="0.25">
      <c r="B855" s="28"/>
    </row>
    <row r="856" spans="2:2" ht="12.5" x14ac:dyDescent="0.25">
      <c r="B856" s="28"/>
    </row>
    <row r="857" spans="2:2" ht="12.5" x14ac:dyDescent="0.25">
      <c r="B857" s="28"/>
    </row>
    <row r="858" spans="2:2" ht="12.5" x14ac:dyDescent="0.25">
      <c r="B858" s="28"/>
    </row>
    <row r="859" spans="2:2" ht="12.5" x14ac:dyDescent="0.25">
      <c r="B859" s="28"/>
    </row>
    <row r="860" spans="2:2" ht="12.5" x14ac:dyDescent="0.25">
      <c r="B860" s="28"/>
    </row>
    <row r="861" spans="2:2" ht="12.5" x14ac:dyDescent="0.25">
      <c r="B861" s="28"/>
    </row>
    <row r="862" spans="2:2" ht="12.5" x14ac:dyDescent="0.25">
      <c r="B862" s="28"/>
    </row>
    <row r="863" spans="2:2" ht="12.5" x14ac:dyDescent="0.25">
      <c r="B863" s="28"/>
    </row>
    <row r="864" spans="2:2" ht="12.5" x14ac:dyDescent="0.25">
      <c r="B864" s="28"/>
    </row>
    <row r="865" spans="2:2" ht="12.5" x14ac:dyDescent="0.25">
      <c r="B865" s="28"/>
    </row>
    <row r="866" spans="2:2" ht="12.5" x14ac:dyDescent="0.25">
      <c r="B866" s="28"/>
    </row>
    <row r="867" spans="2:2" ht="12.5" x14ac:dyDescent="0.25">
      <c r="B867" s="28"/>
    </row>
    <row r="868" spans="2:2" ht="12.5" x14ac:dyDescent="0.25">
      <c r="B868" s="28"/>
    </row>
    <row r="869" spans="2:2" ht="12.5" x14ac:dyDescent="0.25">
      <c r="B869" s="28"/>
    </row>
    <row r="870" spans="2:2" ht="12.5" x14ac:dyDescent="0.25">
      <c r="B870" s="28"/>
    </row>
    <row r="871" spans="2:2" ht="12.5" x14ac:dyDescent="0.25">
      <c r="B871" s="28"/>
    </row>
    <row r="872" spans="2:2" ht="12.5" x14ac:dyDescent="0.25">
      <c r="B872" s="28"/>
    </row>
    <row r="873" spans="2:2" ht="12.5" x14ac:dyDescent="0.25">
      <c r="B873" s="28"/>
    </row>
    <row r="874" spans="2:2" ht="12.5" x14ac:dyDescent="0.25">
      <c r="B874" s="28"/>
    </row>
    <row r="875" spans="2:2" ht="12.5" x14ac:dyDescent="0.25">
      <c r="B875" s="28"/>
    </row>
    <row r="876" spans="2:2" ht="12.5" x14ac:dyDescent="0.25">
      <c r="B876" s="28"/>
    </row>
    <row r="877" spans="2:2" ht="12.5" x14ac:dyDescent="0.25">
      <c r="B877" s="28"/>
    </row>
    <row r="878" spans="2:2" ht="12.5" x14ac:dyDescent="0.25">
      <c r="B878" s="28"/>
    </row>
    <row r="879" spans="2:2" ht="12.5" x14ac:dyDescent="0.25">
      <c r="B879" s="28"/>
    </row>
    <row r="880" spans="2:2" ht="12.5" x14ac:dyDescent="0.25">
      <c r="B880" s="28"/>
    </row>
    <row r="881" spans="2:2" ht="12.5" x14ac:dyDescent="0.25">
      <c r="B881" s="28"/>
    </row>
    <row r="882" spans="2:2" ht="12.5" x14ac:dyDescent="0.25">
      <c r="B882" s="28"/>
    </row>
    <row r="883" spans="2:2" ht="12.5" x14ac:dyDescent="0.25">
      <c r="B883" s="28"/>
    </row>
    <row r="884" spans="2:2" ht="12.5" x14ac:dyDescent="0.25">
      <c r="B884" s="28"/>
    </row>
    <row r="885" spans="2:2" ht="12.5" x14ac:dyDescent="0.25">
      <c r="B885" s="28"/>
    </row>
    <row r="886" spans="2:2" ht="12.5" x14ac:dyDescent="0.25">
      <c r="B886" s="28"/>
    </row>
    <row r="887" spans="2:2" ht="12.5" x14ac:dyDescent="0.25">
      <c r="B887" s="28"/>
    </row>
    <row r="888" spans="2:2" ht="12.5" x14ac:dyDescent="0.25">
      <c r="B888" s="28"/>
    </row>
    <row r="889" spans="2:2" ht="12.5" x14ac:dyDescent="0.25">
      <c r="B889" s="28"/>
    </row>
    <row r="890" spans="2:2" ht="12.5" x14ac:dyDescent="0.25">
      <c r="B890" s="28"/>
    </row>
    <row r="891" spans="2:2" ht="12.5" x14ac:dyDescent="0.25">
      <c r="B891" s="28"/>
    </row>
    <row r="892" spans="2:2" ht="12.5" x14ac:dyDescent="0.25">
      <c r="B892" s="28"/>
    </row>
    <row r="893" spans="2:2" ht="12.5" x14ac:dyDescent="0.25">
      <c r="B893" s="28"/>
    </row>
    <row r="894" spans="2:2" ht="12.5" x14ac:dyDescent="0.25">
      <c r="B894" s="28"/>
    </row>
    <row r="895" spans="2:2" ht="12.5" x14ac:dyDescent="0.25">
      <c r="B895" s="28"/>
    </row>
    <row r="896" spans="2:2" ht="12.5" x14ac:dyDescent="0.25">
      <c r="B896" s="28"/>
    </row>
    <row r="897" spans="2:2" ht="12.5" x14ac:dyDescent="0.25">
      <c r="B897" s="28"/>
    </row>
    <row r="898" spans="2:2" ht="12.5" x14ac:dyDescent="0.25">
      <c r="B898" s="28"/>
    </row>
    <row r="899" spans="2:2" ht="12.5" x14ac:dyDescent="0.25">
      <c r="B899" s="28"/>
    </row>
    <row r="900" spans="2:2" ht="12.5" x14ac:dyDescent="0.25">
      <c r="B900" s="28"/>
    </row>
    <row r="901" spans="2:2" ht="12.5" x14ac:dyDescent="0.25">
      <c r="B901" s="28"/>
    </row>
    <row r="902" spans="2:2" ht="12.5" x14ac:dyDescent="0.25">
      <c r="B902" s="28"/>
    </row>
    <row r="903" spans="2:2" ht="12.5" x14ac:dyDescent="0.25">
      <c r="B903" s="28"/>
    </row>
    <row r="904" spans="2:2" ht="12.5" x14ac:dyDescent="0.25">
      <c r="B904" s="28"/>
    </row>
    <row r="905" spans="2:2" ht="12.5" x14ac:dyDescent="0.25">
      <c r="B905" s="28"/>
    </row>
    <row r="906" spans="2:2" ht="12.5" x14ac:dyDescent="0.25">
      <c r="B906" s="28"/>
    </row>
    <row r="907" spans="2:2" ht="12.5" x14ac:dyDescent="0.25">
      <c r="B907" s="28"/>
    </row>
    <row r="908" spans="2:2" ht="12.5" x14ac:dyDescent="0.25">
      <c r="B908" s="28"/>
    </row>
    <row r="909" spans="2:2" ht="12.5" x14ac:dyDescent="0.25">
      <c r="B909" s="28"/>
    </row>
    <row r="910" spans="2:2" ht="12.5" x14ac:dyDescent="0.25">
      <c r="B910" s="28"/>
    </row>
    <row r="911" spans="2:2" ht="12.5" x14ac:dyDescent="0.25">
      <c r="B911" s="28"/>
    </row>
    <row r="912" spans="2:2" ht="12.5" x14ac:dyDescent="0.25">
      <c r="B912" s="28"/>
    </row>
    <row r="913" spans="2:2" ht="12.5" x14ac:dyDescent="0.25">
      <c r="B913" s="28"/>
    </row>
    <row r="914" spans="2:2" ht="12.5" x14ac:dyDescent="0.25">
      <c r="B914" s="28"/>
    </row>
    <row r="915" spans="2:2" ht="12.5" x14ac:dyDescent="0.25">
      <c r="B915" s="28"/>
    </row>
    <row r="916" spans="2:2" ht="12.5" x14ac:dyDescent="0.25">
      <c r="B916" s="28"/>
    </row>
    <row r="917" spans="2:2" ht="12.5" x14ac:dyDescent="0.25">
      <c r="B917" s="28"/>
    </row>
    <row r="918" spans="2:2" ht="12.5" x14ac:dyDescent="0.25">
      <c r="B918" s="28"/>
    </row>
    <row r="919" spans="2:2" ht="12.5" x14ac:dyDescent="0.25">
      <c r="B919" s="28"/>
    </row>
    <row r="920" spans="2:2" ht="12.5" x14ac:dyDescent="0.25">
      <c r="B920" s="28"/>
    </row>
    <row r="921" spans="2:2" ht="12.5" x14ac:dyDescent="0.25">
      <c r="B921" s="28"/>
    </row>
    <row r="922" spans="2:2" ht="12.5" x14ac:dyDescent="0.25">
      <c r="B922" s="28"/>
    </row>
    <row r="923" spans="2:2" ht="12.5" x14ac:dyDescent="0.25">
      <c r="B923" s="28"/>
    </row>
    <row r="924" spans="2:2" ht="12.5" x14ac:dyDescent="0.25">
      <c r="B924" s="28"/>
    </row>
    <row r="925" spans="2:2" ht="12.5" x14ac:dyDescent="0.25">
      <c r="B925" s="28"/>
    </row>
    <row r="926" spans="2:2" ht="12.5" x14ac:dyDescent="0.25">
      <c r="B926" s="28"/>
    </row>
    <row r="927" spans="2:2" ht="12.5" x14ac:dyDescent="0.25">
      <c r="B927" s="28"/>
    </row>
    <row r="928" spans="2:2" ht="12.5" x14ac:dyDescent="0.25">
      <c r="B928" s="28"/>
    </row>
    <row r="929" spans="2:2" ht="12.5" x14ac:dyDescent="0.25">
      <c r="B929" s="28"/>
    </row>
    <row r="930" spans="2:2" ht="12.5" x14ac:dyDescent="0.25">
      <c r="B930" s="28"/>
    </row>
    <row r="931" spans="2:2" ht="12.5" x14ac:dyDescent="0.25">
      <c r="B931" s="28"/>
    </row>
    <row r="932" spans="2:2" ht="12.5" x14ac:dyDescent="0.25">
      <c r="B932" s="28"/>
    </row>
    <row r="933" spans="2:2" ht="12.5" x14ac:dyDescent="0.25">
      <c r="B933" s="28"/>
    </row>
    <row r="934" spans="2:2" ht="12.5" x14ac:dyDescent="0.25">
      <c r="B934" s="28"/>
    </row>
    <row r="935" spans="2:2" ht="12.5" x14ac:dyDescent="0.25">
      <c r="B935" s="28"/>
    </row>
    <row r="936" spans="2:2" ht="12.5" x14ac:dyDescent="0.25">
      <c r="B936" s="28"/>
    </row>
    <row r="937" spans="2:2" ht="12.5" x14ac:dyDescent="0.25">
      <c r="B937" s="28"/>
    </row>
    <row r="938" spans="2:2" ht="12.5" x14ac:dyDescent="0.25">
      <c r="B938" s="28"/>
    </row>
    <row r="939" spans="2:2" ht="12.5" x14ac:dyDescent="0.25">
      <c r="B939" s="28"/>
    </row>
    <row r="940" spans="2:2" ht="12.5" x14ac:dyDescent="0.25">
      <c r="B940" s="28"/>
    </row>
    <row r="941" spans="2:2" ht="12.5" x14ac:dyDescent="0.25">
      <c r="B941" s="28"/>
    </row>
    <row r="942" spans="2:2" ht="12.5" x14ac:dyDescent="0.25">
      <c r="B942" s="28"/>
    </row>
    <row r="943" spans="2:2" ht="12.5" x14ac:dyDescent="0.25">
      <c r="B943" s="28"/>
    </row>
    <row r="944" spans="2:2" ht="12.5" x14ac:dyDescent="0.25">
      <c r="B944" s="28"/>
    </row>
    <row r="945" spans="2:2" ht="12.5" x14ac:dyDescent="0.25">
      <c r="B945" s="28"/>
    </row>
    <row r="946" spans="2:2" ht="12.5" x14ac:dyDescent="0.25">
      <c r="B946" s="28"/>
    </row>
    <row r="947" spans="2:2" ht="12.5" x14ac:dyDescent="0.25">
      <c r="B947" s="28"/>
    </row>
    <row r="948" spans="2:2" ht="12.5" x14ac:dyDescent="0.25">
      <c r="B948" s="28"/>
    </row>
    <row r="949" spans="2:2" ht="12.5" x14ac:dyDescent="0.25">
      <c r="B949" s="28"/>
    </row>
    <row r="950" spans="2:2" ht="12.5" x14ac:dyDescent="0.25">
      <c r="B950" s="28"/>
    </row>
    <row r="951" spans="2:2" ht="12.5" x14ac:dyDescent="0.25">
      <c r="B951" s="28"/>
    </row>
    <row r="952" spans="2:2" ht="12.5" x14ac:dyDescent="0.25">
      <c r="B952" s="28"/>
    </row>
    <row r="953" spans="2:2" ht="12.5" x14ac:dyDescent="0.25">
      <c r="B953" s="28"/>
    </row>
    <row r="954" spans="2:2" ht="12.5" x14ac:dyDescent="0.25">
      <c r="B954" s="28"/>
    </row>
    <row r="955" spans="2:2" ht="12.5" x14ac:dyDescent="0.25">
      <c r="B955" s="28"/>
    </row>
    <row r="956" spans="2:2" ht="12.5" x14ac:dyDescent="0.25">
      <c r="B956" s="28"/>
    </row>
    <row r="957" spans="2:2" ht="12.5" x14ac:dyDescent="0.25">
      <c r="B957" s="28"/>
    </row>
    <row r="958" spans="2:2" ht="12.5" x14ac:dyDescent="0.25">
      <c r="B958" s="28"/>
    </row>
    <row r="959" spans="2:2" ht="12.5" x14ac:dyDescent="0.25">
      <c r="B959" s="28"/>
    </row>
    <row r="960" spans="2:2" ht="12.5" x14ac:dyDescent="0.25">
      <c r="B960" s="28"/>
    </row>
    <row r="961" spans="2:2" ht="12.5" x14ac:dyDescent="0.25">
      <c r="B961" s="28"/>
    </row>
    <row r="962" spans="2:2" ht="12.5" x14ac:dyDescent="0.25">
      <c r="B962" s="28"/>
    </row>
    <row r="963" spans="2:2" ht="12.5" x14ac:dyDescent="0.25">
      <c r="B963" s="28"/>
    </row>
    <row r="964" spans="2:2" ht="12.5" x14ac:dyDescent="0.25">
      <c r="B964" s="28"/>
    </row>
    <row r="965" spans="2:2" ht="12.5" x14ac:dyDescent="0.25">
      <c r="B965" s="28"/>
    </row>
    <row r="966" spans="2:2" ht="12.5" x14ac:dyDescent="0.25">
      <c r="B966" s="28"/>
    </row>
    <row r="967" spans="2:2" ht="12.5" x14ac:dyDescent="0.25">
      <c r="B967" s="28"/>
    </row>
    <row r="968" spans="2:2" ht="12.5" x14ac:dyDescent="0.25">
      <c r="B968" s="28"/>
    </row>
    <row r="969" spans="2:2" ht="12.5" x14ac:dyDescent="0.25">
      <c r="B969" s="28"/>
    </row>
    <row r="970" spans="2:2" ht="12.5" x14ac:dyDescent="0.25">
      <c r="B970" s="28"/>
    </row>
    <row r="971" spans="2:2" ht="12.5" x14ac:dyDescent="0.25">
      <c r="B971" s="28"/>
    </row>
    <row r="972" spans="2:2" ht="12.5" x14ac:dyDescent="0.25">
      <c r="B972" s="28"/>
    </row>
    <row r="973" spans="2:2" ht="12.5" x14ac:dyDescent="0.25">
      <c r="B973" s="28"/>
    </row>
    <row r="974" spans="2:2" ht="12.5" x14ac:dyDescent="0.25">
      <c r="B974" s="28"/>
    </row>
    <row r="975" spans="2:2" ht="12.5" x14ac:dyDescent="0.25">
      <c r="B975" s="28"/>
    </row>
    <row r="976" spans="2:2" ht="12.5" x14ac:dyDescent="0.25">
      <c r="B976" s="28"/>
    </row>
    <row r="977" spans="2:2" ht="12.5" x14ac:dyDescent="0.25">
      <c r="B977" s="28"/>
    </row>
    <row r="978" spans="2:2" ht="12.5" x14ac:dyDescent="0.25">
      <c r="B978" s="28"/>
    </row>
    <row r="979" spans="2:2" ht="12.5" x14ac:dyDescent="0.25">
      <c r="B979" s="28"/>
    </row>
    <row r="980" spans="2:2" ht="12.5" x14ac:dyDescent="0.25">
      <c r="B980" s="28"/>
    </row>
    <row r="981" spans="2:2" ht="12.5" x14ac:dyDescent="0.25">
      <c r="B981" s="28"/>
    </row>
    <row r="982" spans="2:2" ht="12.5" x14ac:dyDescent="0.25">
      <c r="B982" s="28"/>
    </row>
    <row r="983" spans="2:2" ht="12.5" x14ac:dyDescent="0.25">
      <c r="B983" s="28"/>
    </row>
    <row r="984" spans="2:2" ht="12.5" x14ac:dyDescent="0.25">
      <c r="B984" s="28"/>
    </row>
    <row r="985" spans="2:2" ht="12.5" x14ac:dyDescent="0.25">
      <c r="B985" s="28"/>
    </row>
    <row r="986" spans="2:2" ht="12.5" x14ac:dyDescent="0.25">
      <c r="B986" s="28"/>
    </row>
    <row r="987" spans="2:2" ht="12.5" x14ac:dyDescent="0.25">
      <c r="B987" s="28"/>
    </row>
    <row r="988" spans="2:2" ht="12.5" x14ac:dyDescent="0.25">
      <c r="B988" s="28"/>
    </row>
    <row r="989" spans="2:2" ht="12.5" x14ac:dyDescent="0.25">
      <c r="B989" s="28"/>
    </row>
    <row r="990" spans="2:2" ht="12.5" x14ac:dyDescent="0.25">
      <c r="B990" s="28"/>
    </row>
    <row r="991" spans="2:2" ht="12.5" x14ac:dyDescent="0.25">
      <c r="B991" s="28"/>
    </row>
    <row r="992" spans="2:2" ht="12.5" x14ac:dyDescent="0.25">
      <c r="B992" s="28"/>
    </row>
    <row r="993" spans="2:2" ht="12.5" x14ac:dyDescent="0.25">
      <c r="B993" s="28"/>
    </row>
    <row r="994" spans="2:2" ht="12.5" x14ac:dyDescent="0.25">
      <c r="B994" s="28"/>
    </row>
    <row r="995" spans="2:2" ht="12.5" x14ac:dyDescent="0.25">
      <c r="B995" s="28"/>
    </row>
    <row r="996" spans="2:2" ht="12.5" x14ac:dyDescent="0.25">
      <c r="B996" s="28"/>
    </row>
    <row r="997" spans="2:2" ht="12.5" x14ac:dyDescent="0.25">
      <c r="B997" s="28"/>
    </row>
    <row r="998" spans="2:2" ht="12.5" x14ac:dyDescent="0.25">
      <c r="B998" s="28"/>
    </row>
    <row r="999" spans="2:2" ht="12.5" x14ac:dyDescent="0.25">
      <c r="B999" s="28"/>
    </row>
    <row r="1000" spans="2:2" ht="12.5" x14ac:dyDescent="0.25">
      <c r="B1000" s="28"/>
    </row>
    <row r="1001" spans="2:2" ht="12.5" x14ac:dyDescent="0.25">
      <c r="B1001" s="28"/>
    </row>
    <row r="1002" spans="2:2" ht="12.5" x14ac:dyDescent="0.25">
      <c r="B1002" s="28"/>
    </row>
    <row r="1003" spans="2:2" ht="12.5" x14ac:dyDescent="0.25">
      <c r="B1003" s="28"/>
    </row>
    <row r="1004" spans="2:2" ht="12.5" x14ac:dyDescent="0.25">
      <c r="B1004" s="28"/>
    </row>
    <row r="1005" spans="2:2" ht="12.5" x14ac:dyDescent="0.25">
      <c r="B1005" s="28"/>
    </row>
    <row r="1006" spans="2:2" ht="12.5" x14ac:dyDescent="0.25">
      <c r="B1006" s="28"/>
    </row>
    <row r="1007" spans="2:2" ht="12.5" x14ac:dyDescent="0.25">
      <c r="B1007" s="28"/>
    </row>
    <row r="1008" spans="2:2" ht="12.5" x14ac:dyDescent="0.25">
      <c r="B1008" s="28"/>
    </row>
    <row r="1009" spans="2:2" ht="12.5" x14ac:dyDescent="0.25">
      <c r="B1009" s="28"/>
    </row>
    <row r="1010" spans="2:2" ht="12.5" x14ac:dyDescent="0.25">
      <c r="B1010" s="28"/>
    </row>
    <row r="1011" spans="2:2" ht="12.5" x14ac:dyDescent="0.25">
      <c r="B1011" s="28"/>
    </row>
    <row r="1012" spans="2:2" ht="12.5" x14ac:dyDescent="0.25">
      <c r="B1012" s="28"/>
    </row>
  </sheetData>
  <mergeCells count="1">
    <mergeCell ref="D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369C-C1C3-4A02-96DC-BF9140F28451}">
  <dimension ref="A1:J39"/>
  <sheetViews>
    <sheetView showGridLines="0" topLeftCell="A4" zoomScaleNormal="100" workbookViewId="0">
      <selection activeCell="L19" sqref="L19"/>
    </sheetView>
  </sheetViews>
  <sheetFormatPr defaultRowHeight="12.5" x14ac:dyDescent="0.25"/>
  <cols>
    <col min="1" max="1" width="2.1796875" customWidth="1"/>
    <col min="2" max="2" width="6.08984375" bestFit="1" customWidth="1"/>
    <col min="3" max="3" width="29.6328125" bestFit="1" customWidth="1"/>
    <col min="4" max="4" width="11.81640625" bestFit="1" customWidth="1"/>
    <col min="5" max="5" width="12.453125" bestFit="1" customWidth="1"/>
    <col min="6" max="6" width="10.08984375" bestFit="1" customWidth="1"/>
    <col min="7" max="8" width="12.08984375" bestFit="1" customWidth="1"/>
    <col min="9" max="9" width="12.453125" style="69" customWidth="1"/>
    <col min="10" max="10" width="11.08984375" style="69" bestFit="1" customWidth="1"/>
  </cols>
  <sheetData>
    <row r="1" spans="1:10" ht="13" x14ac:dyDescent="0.3">
      <c r="A1" s="30" t="s">
        <v>78</v>
      </c>
    </row>
    <row r="2" spans="1:10" ht="13" x14ac:dyDescent="0.3">
      <c r="A2" s="30" t="s">
        <v>171</v>
      </c>
    </row>
    <row r="3" spans="1:10" ht="13" x14ac:dyDescent="0.3">
      <c r="A3" s="30" t="s">
        <v>174</v>
      </c>
    </row>
    <row r="6" spans="1:10" ht="13" thickBot="1" x14ac:dyDescent="0.3">
      <c r="A6" t="s">
        <v>79</v>
      </c>
    </row>
    <row r="7" spans="1:10" ht="13" x14ac:dyDescent="0.3">
      <c r="B7" s="73"/>
      <c r="C7" s="73"/>
      <c r="D7" s="73" t="s">
        <v>82</v>
      </c>
      <c r="E7" s="73" t="s">
        <v>84</v>
      </c>
      <c r="F7" s="73" t="s">
        <v>86</v>
      </c>
      <c r="G7" s="73" t="s">
        <v>88</v>
      </c>
      <c r="H7" s="73" t="s">
        <v>88</v>
      </c>
    </row>
    <row r="8" spans="1:10" ht="13.5" thickBot="1" x14ac:dyDescent="0.35">
      <c r="B8" s="74" t="s">
        <v>80</v>
      </c>
      <c r="C8" s="74" t="s">
        <v>81</v>
      </c>
      <c r="D8" s="74" t="s">
        <v>83</v>
      </c>
      <c r="E8" s="74" t="s">
        <v>85</v>
      </c>
      <c r="F8" s="74" t="s">
        <v>87</v>
      </c>
      <c r="G8" s="74" t="s">
        <v>89</v>
      </c>
      <c r="H8" s="74" t="s">
        <v>90</v>
      </c>
      <c r="I8" s="75" t="s">
        <v>168</v>
      </c>
      <c r="J8" s="75" t="s">
        <v>169</v>
      </c>
    </row>
    <row r="9" spans="1:10" x14ac:dyDescent="0.25">
      <c r="B9" s="71" t="s">
        <v>95</v>
      </c>
      <c r="C9" s="71" t="s">
        <v>96</v>
      </c>
      <c r="D9" s="71">
        <v>0</v>
      </c>
      <c r="E9" s="71">
        <v>-13.285581854043402</v>
      </c>
      <c r="F9" s="71">
        <v>0.18</v>
      </c>
      <c r="G9" s="71">
        <v>13.285581854043402</v>
      </c>
      <c r="H9" s="71">
        <v>1E+30</v>
      </c>
      <c r="I9" s="69">
        <f>F9+G9</f>
        <v>13.465581854043402</v>
      </c>
      <c r="J9" s="69">
        <f>F9-H9</f>
        <v>-1E+30</v>
      </c>
    </row>
    <row r="10" spans="1:10" x14ac:dyDescent="0.25">
      <c r="B10" s="71" t="s">
        <v>97</v>
      </c>
      <c r="C10" s="71" t="s">
        <v>98</v>
      </c>
      <c r="D10" s="71">
        <v>0</v>
      </c>
      <c r="E10" s="71">
        <v>-13.771301775147943</v>
      </c>
      <c r="F10" s="71">
        <v>0.95</v>
      </c>
      <c r="G10" s="71">
        <v>13.771301775147943</v>
      </c>
      <c r="H10" s="71">
        <v>1E+30</v>
      </c>
      <c r="I10" s="69">
        <f t="shared" ref="I10:I29" si="0">F10+G10</f>
        <v>14.721301775147943</v>
      </c>
      <c r="J10" s="69">
        <f t="shared" ref="J10:J29" si="1">F10-H10</f>
        <v>-1E+30</v>
      </c>
    </row>
    <row r="11" spans="1:10" x14ac:dyDescent="0.25">
      <c r="B11" s="71" t="s">
        <v>99</v>
      </c>
      <c r="C11" s="71" t="s">
        <v>100</v>
      </c>
      <c r="D11" s="71">
        <v>0</v>
      </c>
      <c r="E11" s="71">
        <v>-14.724773175542417</v>
      </c>
      <c r="F11" s="71">
        <v>2.0000000000000018E-2</v>
      </c>
      <c r="G11" s="71">
        <v>14.724773175542417</v>
      </c>
      <c r="H11" s="71">
        <v>1E+30</v>
      </c>
      <c r="I11" s="69">
        <f t="shared" si="0"/>
        <v>14.744773175542417</v>
      </c>
      <c r="J11" s="69">
        <f t="shared" si="1"/>
        <v>-1E+30</v>
      </c>
    </row>
    <row r="12" spans="1:10" x14ac:dyDescent="0.25">
      <c r="B12" s="71" t="s">
        <v>101</v>
      </c>
      <c r="C12" s="71" t="s">
        <v>102</v>
      </c>
      <c r="D12" s="71">
        <v>0</v>
      </c>
      <c r="E12" s="71">
        <v>-11.085818540433937</v>
      </c>
      <c r="F12" s="71">
        <v>2.76</v>
      </c>
      <c r="G12" s="71">
        <v>11.085818540433937</v>
      </c>
      <c r="H12" s="71">
        <v>1E+30</v>
      </c>
      <c r="I12" s="69">
        <f t="shared" si="0"/>
        <v>13.845818540433937</v>
      </c>
      <c r="J12" s="69">
        <f t="shared" si="1"/>
        <v>-1E+30</v>
      </c>
    </row>
    <row r="13" spans="1:10" x14ac:dyDescent="0.25">
      <c r="B13" s="71" t="s">
        <v>103</v>
      </c>
      <c r="C13" s="71" t="s">
        <v>104</v>
      </c>
      <c r="D13" s="71">
        <v>0</v>
      </c>
      <c r="E13" s="71">
        <v>-8.9672189349112497</v>
      </c>
      <c r="F13" s="71">
        <v>4.5499999999999989</v>
      </c>
      <c r="G13" s="71">
        <v>8.9672189349112497</v>
      </c>
      <c r="H13" s="71">
        <v>1E+30</v>
      </c>
      <c r="I13" s="69">
        <f t="shared" si="0"/>
        <v>13.517218934911249</v>
      </c>
      <c r="J13" s="69">
        <f t="shared" si="1"/>
        <v>-1E+30</v>
      </c>
    </row>
    <row r="14" spans="1:10" x14ac:dyDescent="0.25">
      <c r="B14" s="71" t="s">
        <v>105</v>
      </c>
      <c r="C14" s="71" t="s">
        <v>106</v>
      </c>
      <c r="D14" s="71">
        <v>0</v>
      </c>
      <c r="E14" s="71">
        <v>-7.6531163708086822</v>
      </c>
      <c r="F14" s="71">
        <v>5.6199999999999992</v>
      </c>
      <c r="G14" s="71">
        <v>7.6531163708086822</v>
      </c>
      <c r="H14" s="71">
        <v>1E+30</v>
      </c>
      <c r="I14" s="69">
        <f>F14+G14</f>
        <v>13.273116370808681</v>
      </c>
      <c r="J14" s="69">
        <f t="shared" si="1"/>
        <v>-1E+30</v>
      </c>
    </row>
    <row r="15" spans="1:10" x14ac:dyDescent="0.25">
      <c r="B15" s="71" t="s">
        <v>107</v>
      </c>
      <c r="C15" s="71" t="s">
        <v>108</v>
      </c>
      <c r="D15" s="71">
        <v>0</v>
      </c>
      <c r="E15" s="71">
        <v>-6.4785009861932981</v>
      </c>
      <c r="F15" s="71">
        <v>6.52</v>
      </c>
      <c r="G15" s="71">
        <v>6.4785009861932981</v>
      </c>
      <c r="H15" s="71">
        <v>1E+30</v>
      </c>
      <c r="I15" s="69">
        <f t="shared" si="0"/>
        <v>12.998500986193298</v>
      </c>
      <c r="J15" s="69">
        <f t="shared" si="1"/>
        <v>-1E+30</v>
      </c>
    </row>
    <row r="16" spans="1:10" x14ac:dyDescent="0.25">
      <c r="B16" s="71" t="s">
        <v>109</v>
      </c>
      <c r="C16" s="71" t="s">
        <v>110</v>
      </c>
      <c r="D16" s="71">
        <v>0</v>
      </c>
      <c r="E16" s="71">
        <v>-5.7436883629191353</v>
      </c>
      <c r="F16" s="71">
        <v>7.0599999999999987</v>
      </c>
      <c r="G16" s="71">
        <v>5.7436883629191353</v>
      </c>
      <c r="H16" s="71">
        <v>1E+30</v>
      </c>
      <c r="I16" s="69">
        <f t="shared" si="0"/>
        <v>12.803688362919134</v>
      </c>
      <c r="J16" s="69">
        <f t="shared" si="1"/>
        <v>-1E+30</v>
      </c>
    </row>
    <row r="17" spans="1:10" x14ac:dyDescent="0.25">
      <c r="B17" s="71" t="s">
        <v>111</v>
      </c>
      <c r="C17" s="71" t="s">
        <v>112</v>
      </c>
      <c r="D17" s="71">
        <v>0</v>
      </c>
      <c r="E17" s="71">
        <v>-5.5232741617357011</v>
      </c>
      <c r="F17" s="71">
        <v>7.2100000000000009</v>
      </c>
      <c r="G17" s="71">
        <v>5.5232741617357011</v>
      </c>
      <c r="H17" s="71">
        <v>1E+30</v>
      </c>
      <c r="I17" s="69">
        <f t="shared" si="0"/>
        <v>12.733274161735702</v>
      </c>
      <c r="J17" s="69">
        <f t="shared" si="1"/>
        <v>-1E+30</v>
      </c>
    </row>
    <row r="18" spans="1:10" x14ac:dyDescent="0.25">
      <c r="B18" s="71" t="s">
        <v>113</v>
      </c>
      <c r="C18" s="71" t="s">
        <v>114</v>
      </c>
      <c r="D18" s="71">
        <v>0.24260355029585773</v>
      </c>
      <c r="E18" s="71">
        <v>0</v>
      </c>
      <c r="F18" s="71">
        <v>11.439999999999998</v>
      </c>
      <c r="G18" s="71">
        <v>1.190000000000017</v>
      </c>
      <c r="H18" s="71">
        <v>3.3478435114503773</v>
      </c>
      <c r="I18" s="69">
        <f t="shared" si="0"/>
        <v>12.630000000000015</v>
      </c>
      <c r="J18" s="69">
        <f t="shared" si="1"/>
        <v>8.0921564885496196</v>
      </c>
    </row>
    <row r="19" spans="1:10" x14ac:dyDescent="0.25">
      <c r="B19" s="71" t="s">
        <v>115</v>
      </c>
      <c r="C19" s="71" t="s">
        <v>116</v>
      </c>
      <c r="D19" s="71">
        <v>0.75739644970414122</v>
      </c>
      <c r="E19" s="71">
        <v>0</v>
      </c>
      <c r="F19" s="71">
        <v>12.630000000000003</v>
      </c>
      <c r="G19" s="71">
        <v>103.1923529411755</v>
      </c>
      <c r="H19" s="71">
        <v>1.1900000000000142</v>
      </c>
      <c r="I19" s="69">
        <f>F19+G19</f>
        <v>115.8223529411755</v>
      </c>
      <c r="J19" s="69">
        <f t="shared" si="1"/>
        <v>11.439999999999989</v>
      </c>
    </row>
    <row r="20" spans="1:10" x14ac:dyDescent="0.25">
      <c r="B20" s="71" t="s">
        <v>117</v>
      </c>
      <c r="C20" s="71" t="s">
        <v>118</v>
      </c>
      <c r="D20" s="71">
        <v>0</v>
      </c>
      <c r="E20" s="71">
        <v>-3.4017554240631092</v>
      </c>
      <c r="F20" s="71">
        <v>8.2800000000000011</v>
      </c>
      <c r="G20" s="71">
        <v>3.4017554240631092</v>
      </c>
      <c r="H20" s="71">
        <v>1E+30</v>
      </c>
      <c r="I20" s="69">
        <f t="shared" si="0"/>
        <v>11.681755424063111</v>
      </c>
      <c r="J20" s="69">
        <f t="shared" si="1"/>
        <v>-1E+30</v>
      </c>
    </row>
    <row r="21" spans="1:10" x14ac:dyDescent="0.25">
      <c r="B21" s="71" t="s">
        <v>119</v>
      </c>
      <c r="C21" s="71" t="s">
        <v>120</v>
      </c>
      <c r="D21" s="71">
        <v>0</v>
      </c>
      <c r="E21" s="71">
        <v>-3.4600986193293823</v>
      </c>
      <c r="F21" s="71">
        <v>7.9399999999999977</v>
      </c>
      <c r="G21" s="71">
        <v>3.4600986193293823</v>
      </c>
      <c r="H21" s="71">
        <v>1E+30</v>
      </c>
      <c r="I21" s="69">
        <f t="shared" si="0"/>
        <v>11.400098619329381</v>
      </c>
      <c r="J21" s="69">
        <f t="shared" si="1"/>
        <v>-1E+30</v>
      </c>
    </row>
    <row r="22" spans="1:10" x14ac:dyDescent="0.25">
      <c r="B22" s="71" t="s">
        <v>121</v>
      </c>
      <c r="C22" s="71" t="s">
        <v>122</v>
      </c>
      <c r="D22" s="71">
        <v>0</v>
      </c>
      <c r="E22" s="71">
        <v>-4.2112031558185379</v>
      </c>
      <c r="F22" s="71">
        <v>8.1700000000000017</v>
      </c>
      <c r="G22" s="71">
        <v>4.2112031558185379</v>
      </c>
      <c r="H22" s="71">
        <v>1E+30</v>
      </c>
      <c r="I22" s="69">
        <f t="shared" si="0"/>
        <v>12.38120315581854</v>
      </c>
      <c r="J22" s="69">
        <f t="shared" si="1"/>
        <v>-1E+30</v>
      </c>
    </row>
    <row r="23" spans="1:10" x14ac:dyDescent="0.25">
      <c r="B23" s="71" t="s">
        <v>123</v>
      </c>
      <c r="C23" s="71" t="s">
        <v>124</v>
      </c>
      <c r="D23" s="71">
        <v>0</v>
      </c>
      <c r="E23" s="71">
        <v>-5.6534122287968476</v>
      </c>
      <c r="F23" s="71">
        <v>7.5</v>
      </c>
      <c r="G23" s="71">
        <v>5.6534122287968476</v>
      </c>
      <c r="H23" s="71">
        <v>1E+30</v>
      </c>
      <c r="I23" s="69">
        <f t="shared" si="0"/>
        <v>13.153412228796848</v>
      </c>
      <c r="J23" s="69">
        <f t="shared" si="1"/>
        <v>-1E+30</v>
      </c>
    </row>
    <row r="24" spans="1:10" x14ac:dyDescent="0.25">
      <c r="B24" s="71" t="s">
        <v>125</v>
      </c>
      <c r="C24" s="71" t="s">
        <v>126</v>
      </c>
      <c r="D24" s="71">
        <v>0</v>
      </c>
      <c r="E24" s="71">
        <v>-6.5242603550295897</v>
      </c>
      <c r="F24" s="71">
        <v>7</v>
      </c>
      <c r="G24" s="71">
        <v>6.5242603550295897</v>
      </c>
      <c r="H24" s="71">
        <v>1E+30</v>
      </c>
      <c r="I24" s="69">
        <f t="shared" si="0"/>
        <v>13.52426035502959</v>
      </c>
      <c r="J24" s="69">
        <f t="shared" si="1"/>
        <v>-1E+30</v>
      </c>
    </row>
    <row r="25" spans="1:10" x14ac:dyDescent="0.25">
      <c r="B25" s="71" t="s">
        <v>127</v>
      </c>
      <c r="C25" s="71" t="s">
        <v>128</v>
      </c>
      <c r="D25" s="71">
        <v>0</v>
      </c>
      <c r="E25" s="71">
        <v>-6.2650295857988239</v>
      </c>
      <c r="F25" s="71">
        <v>6.7099999999999937</v>
      </c>
      <c r="G25" s="71">
        <v>6.2650295857988239</v>
      </c>
      <c r="H25" s="71">
        <v>1E+30</v>
      </c>
      <c r="I25" s="69">
        <f t="shared" si="0"/>
        <v>12.975029585798818</v>
      </c>
      <c r="J25" s="69">
        <f t="shared" si="1"/>
        <v>-1E+30</v>
      </c>
    </row>
    <row r="26" spans="1:10" x14ac:dyDescent="0.25">
      <c r="B26" s="71" t="s">
        <v>129</v>
      </c>
      <c r="C26" s="71" t="s">
        <v>130</v>
      </c>
      <c r="D26" s="71">
        <v>0</v>
      </c>
      <c r="E26" s="71">
        <v>-4.9696844181459676</v>
      </c>
      <c r="F26" s="71">
        <v>8.7399999999999949</v>
      </c>
      <c r="G26" s="71">
        <v>4.9696844181459676</v>
      </c>
      <c r="H26" s="71">
        <v>1E+30</v>
      </c>
      <c r="I26" s="69">
        <f t="shared" si="0"/>
        <v>13.709684418145962</v>
      </c>
      <c r="J26" s="69">
        <f t="shared" si="1"/>
        <v>-1E+30</v>
      </c>
    </row>
    <row r="27" spans="1:10" x14ac:dyDescent="0.25">
      <c r="B27" s="71" t="s">
        <v>131</v>
      </c>
      <c r="C27" s="71" t="s">
        <v>132</v>
      </c>
      <c r="D27" s="71">
        <v>0</v>
      </c>
      <c r="E27" s="71">
        <v>-4.3870414201183303</v>
      </c>
      <c r="F27" s="71">
        <v>7.0600000000000023</v>
      </c>
      <c r="G27" s="71">
        <v>4.3870414201183303</v>
      </c>
      <c r="H27" s="71">
        <v>1E+30</v>
      </c>
      <c r="I27" s="69">
        <f t="shared" si="0"/>
        <v>11.447041420118332</v>
      </c>
      <c r="J27" s="69">
        <f t="shared" si="1"/>
        <v>-1E+30</v>
      </c>
    </row>
    <row r="28" spans="1:10" x14ac:dyDescent="0.25">
      <c r="B28" s="71" t="s">
        <v>133</v>
      </c>
      <c r="C28" s="71" t="s">
        <v>134</v>
      </c>
      <c r="D28" s="71">
        <v>0</v>
      </c>
      <c r="E28" s="71">
        <v>-9.8510059171597728</v>
      </c>
      <c r="F28" s="71">
        <v>3.7999999999999972</v>
      </c>
      <c r="G28" s="71">
        <v>9.8510059171597728</v>
      </c>
      <c r="H28" s="71">
        <v>1E+30</v>
      </c>
      <c r="I28" s="69">
        <f t="shared" si="0"/>
        <v>13.65100591715977</v>
      </c>
      <c r="J28" s="69">
        <f t="shared" si="1"/>
        <v>-1E+30</v>
      </c>
    </row>
    <row r="29" spans="1:10" ht="13" thickBot="1" x14ac:dyDescent="0.3">
      <c r="B29" s="72" t="s">
        <v>135</v>
      </c>
      <c r="C29" s="72" t="s">
        <v>136</v>
      </c>
      <c r="D29" s="72">
        <v>0</v>
      </c>
      <c r="E29" s="72">
        <v>-11.593214990138081</v>
      </c>
      <c r="F29" s="72">
        <v>2.8299999999999983</v>
      </c>
      <c r="G29" s="72">
        <v>11.593214990138081</v>
      </c>
      <c r="H29" s="72">
        <v>1E+30</v>
      </c>
      <c r="I29" s="69">
        <f t="shared" si="0"/>
        <v>14.42321499013808</v>
      </c>
      <c r="J29" s="69">
        <f t="shared" si="1"/>
        <v>-1E+30</v>
      </c>
    </row>
    <row r="31" spans="1:10" ht="13" thickBot="1" x14ac:dyDescent="0.3">
      <c r="A31" t="s">
        <v>68</v>
      </c>
    </row>
    <row r="32" spans="1:10" ht="13" x14ac:dyDescent="0.3">
      <c r="B32" s="73"/>
      <c r="C32" s="73"/>
      <c r="D32" s="73" t="s">
        <v>82</v>
      </c>
      <c r="E32" s="73" t="s">
        <v>91</v>
      </c>
      <c r="F32" s="73" t="s">
        <v>93</v>
      </c>
      <c r="G32" s="73" t="s">
        <v>88</v>
      </c>
      <c r="H32" s="73" t="s">
        <v>88</v>
      </c>
    </row>
    <row r="33" spans="2:10" ht="13.5" thickBot="1" x14ac:dyDescent="0.35">
      <c r="B33" s="74" t="s">
        <v>80</v>
      </c>
      <c r="C33" s="74" t="s">
        <v>81</v>
      </c>
      <c r="D33" s="74" t="s">
        <v>83</v>
      </c>
      <c r="E33" s="74" t="s">
        <v>92</v>
      </c>
      <c r="F33" s="74" t="s">
        <v>94</v>
      </c>
      <c r="G33" s="74" t="s">
        <v>89</v>
      </c>
      <c r="H33" s="74" t="s">
        <v>90</v>
      </c>
      <c r="I33" s="75" t="s">
        <v>168</v>
      </c>
      <c r="J33" s="75" t="s">
        <v>169</v>
      </c>
    </row>
    <row r="34" spans="2:10" x14ac:dyDescent="0.25">
      <c r="B34" s="71" t="s">
        <v>172</v>
      </c>
      <c r="C34" s="71" t="s">
        <v>148</v>
      </c>
      <c r="D34" s="71">
        <v>28.992307692307666</v>
      </c>
      <c r="E34" s="71">
        <v>0</v>
      </c>
      <c r="F34" s="71">
        <v>3</v>
      </c>
      <c r="G34" s="71">
        <v>25.992307692307676</v>
      </c>
      <c r="H34" s="71">
        <v>1E+30</v>
      </c>
      <c r="I34" s="69">
        <f t="shared" ref="I34" si="2">F34+G34</f>
        <v>28.992307692307676</v>
      </c>
      <c r="J34" s="69">
        <f>F34-H34</f>
        <v>-1E+30</v>
      </c>
    </row>
    <row r="35" spans="2:10" x14ac:dyDescent="0.25">
      <c r="B35" s="71" t="s">
        <v>137</v>
      </c>
      <c r="C35" s="71" t="s">
        <v>139</v>
      </c>
      <c r="D35" s="71">
        <v>5.9999999999999929</v>
      </c>
      <c r="E35" s="80">
        <v>-0.23471400394477593</v>
      </c>
      <c r="F35" s="80">
        <v>6</v>
      </c>
      <c r="G35" s="71">
        <v>3.8399999999999967</v>
      </c>
      <c r="H35" s="71">
        <v>1.230000000000002</v>
      </c>
      <c r="I35" s="69">
        <f t="shared" ref="I35:I39" si="3">F35+G35</f>
        <v>9.8399999999999963</v>
      </c>
      <c r="J35" s="69">
        <f t="shared" ref="J35:J39" si="4">F35-H35</f>
        <v>4.7699999999999978</v>
      </c>
    </row>
    <row r="36" spans="2:10" x14ac:dyDescent="0.25">
      <c r="B36" s="71" t="s">
        <v>138</v>
      </c>
      <c r="C36" s="71" t="s">
        <v>141</v>
      </c>
      <c r="D36" s="71">
        <v>13.210887573964483</v>
      </c>
      <c r="E36" s="71">
        <v>0</v>
      </c>
      <c r="F36" s="71">
        <v>8</v>
      </c>
      <c r="G36" s="71">
        <v>5.2108875739644871</v>
      </c>
      <c r="H36" s="71">
        <v>1E+30</v>
      </c>
      <c r="I36" s="69">
        <f t="shared" si="3"/>
        <v>13.210887573964488</v>
      </c>
      <c r="J36" s="69">
        <f t="shared" si="4"/>
        <v>-1E+30</v>
      </c>
    </row>
    <row r="37" spans="2:10" x14ac:dyDescent="0.25">
      <c r="B37" s="71" t="s">
        <v>140</v>
      </c>
      <c r="C37" s="71" t="s">
        <v>149</v>
      </c>
      <c r="D37" s="71">
        <v>12.341301775147915</v>
      </c>
      <c r="E37" s="71">
        <v>0</v>
      </c>
      <c r="F37" s="71">
        <v>10</v>
      </c>
      <c r="G37" s="71">
        <v>2.3413017751479233</v>
      </c>
      <c r="H37" s="71">
        <v>1E+30</v>
      </c>
      <c r="I37" s="69">
        <f t="shared" si="3"/>
        <v>12.341301775147922</v>
      </c>
      <c r="J37" s="69">
        <f t="shared" si="4"/>
        <v>-1E+30</v>
      </c>
    </row>
    <row r="38" spans="2:10" x14ac:dyDescent="0.25">
      <c r="B38" s="71" t="s">
        <v>142</v>
      </c>
      <c r="C38" s="71" t="s">
        <v>173</v>
      </c>
      <c r="D38" s="71">
        <v>3.9999999999999956</v>
      </c>
      <c r="E38" s="71">
        <v>0</v>
      </c>
      <c r="F38" s="71">
        <v>4</v>
      </c>
      <c r="G38" s="71">
        <v>1E+30</v>
      </c>
      <c r="H38" s="71">
        <v>8.1624385094482642E-16</v>
      </c>
      <c r="I38" s="69">
        <f t="shared" si="3"/>
        <v>1E+30</v>
      </c>
      <c r="J38" s="69">
        <f t="shared" si="4"/>
        <v>3.9999999999999991</v>
      </c>
    </row>
    <row r="39" spans="2:10" ht="13" thickBot="1" x14ac:dyDescent="0.3">
      <c r="B39" s="72" t="s">
        <v>143</v>
      </c>
      <c r="C39" s="72" t="s">
        <v>144</v>
      </c>
      <c r="D39" s="72">
        <v>0.99999999999999889</v>
      </c>
      <c r="E39" s="72">
        <v>13.749585798816579</v>
      </c>
      <c r="F39" s="72">
        <v>1</v>
      </c>
      <c r="G39" s="72">
        <v>2.0406096273620656E-16</v>
      </c>
      <c r="H39" s="72">
        <v>0.17028162225435461</v>
      </c>
      <c r="I39" s="69">
        <f t="shared" si="3"/>
        <v>1.0000000000000002</v>
      </c>
      <c r="J39" s="69">
        <f t="shared" si="4"/>
        <v>0.82971837774564539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067F-2F3B-4882-A300-815B6EAC146D}">
  <dimension ref="A1:Y10"/>
  <sheetViews>
    <sheetView zoomScaleNormal="100" workbookViewId="0">
      <selection activeCell="Q19" sqref="Q19"/>
    </sheetView>
  </sheetViews>
  <sheetFormatPr defaultRowHeight="12.5" x14ac:dyDescent="0.25"/>
  <cols>
    <col min="1" max="1" width="4.54296875" customWidth="1"/>
    <col min="2" max="2" width="11.1796875" customWidth="1"/>
    <col min="3" max="23" width="7.7265625" customWidth="1"/>
    <col min="24" max="24" width="3.6328125" customWidth="1"/>
  </cols>
  <sheetData>
    <row r="1" spans="1:25" ht="13" x14ac:dyDescent="0.3">
      <c r="A1" s="30" t="s">
        <v>152</v>
      </c>
      <c r="Y1" s="45" t="str">
        <f>CONCATENATE("Sensitivity of ",$Y$4," to ","Maximize return in 10 years")</f>
        <v>Sensitivity of $C$29 to Maximize return in 10 years</v>
      </c>
    </row>
    <row r="3" spans="1:25" s="30" customFormat="1" ht="13" x14ac:dyDescent="0.3">
      <c r="A3" s="30" t="s">
        <v>153</v>
      </c>
      <c r="Y3" s="30" t="s">
        <v>155</v>
      </c>
    </row>
    <row r="4" spans="1:25" ht="33.5" x14ac:dyDescent="0.25">
      <c r="B4" s="40" t="s">
        <v>154</v>
      </c>
      <c r="C4" s="40" t="s">
        <v>95</v>
      </c>
      <c r="D4" s="40" t="s">
        <v>97</v>
      </c>
      <c r="E4" s="40" t="s">
        <v>99</v>
      </c>
      <c r="F4" s="40" t="s">
        <v>101</v>
      </c>
      <c r="G4" s="40" t="s">
        <v>103</v>
      </c>
      <c r="H4" s="40" t="s">
        <v>105</v>
      </c>
      <c r="I4" s="40" t="s">
        <v>107</v>
      </c>
      <c r="J4" s="40" t="s">
        <v>109</v>
      </c>
      <c r="K4" s="40" t="s">
        <v>111</v>
      </c>
      <c r="L4" s="40" t="s">
        <v>113</v>
      </c>
      <c r="M4" s="40" t="s">
        <v>115</v>
      </c>
      <c r="N4" s="40" t="s">
        <v>117</v>
      </c>
      <c r="O4" s="40" t="s">
        <v>119</v>
      </c>
      <c r="P4" s="40" t="s">
        <v>121</v>
      </c>
      <c r="Q4" s="40" t="s">
        <v>123</v>
      </c>
      <c r="R4" s="40" t="s">
        <v>125</v>
      </c>
      <c r="S4" s="40" t="s">
        <v>127</v>
      </c>
      <c r="T4" s="40" t="s">
        <v>129</v>
      </c>
      <c r="U4" s="40" t="s">
        <v>131</v>
      </c>
      <c r="V4" s="40" t="s">
        <v>133</v>
      </c>
      <c r="W4" s="40" t="s">
        <v>135</v>
      </c>
      <c r="X4" s="45">
        <f>MATCH($Y$4,OutputAddresses,0)</f>
        <v>1</v>
      </c>
      <c r="Y4" s="44" t="s">
        <v>154</v>
      </c>
    </row>
    <row r="5" spans="1:25" x14ac:dyDescent="0.25">
      <c r="A5">
        <v>1</v>
      </c>
      <c r="B5" s="46" t="s">
        <v>156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/>
      <c r="Y5" t="str">
        <f>INDEX(OutputValues,1,$X$4)</f>
        <v>Not feasible</v>
      </c>
    </row>
    <row r="6" spans="1:25" x14ac:dyDescent="0.25">
      <c r="A6">
        <v>2</v>
      </c>
      <c r="B6" s="47" t="s">
        <v>156</v>
      </c>
      <c r="W6" s="43"/>
      <c r="Y6" t="str">
        <f>INDEX(OutputValues,2,$X$4)</f>
        <v>Not feasible</v>
      </c>
    </row>
    <row r="7" spans="1:25" x14ac:dyDescent="0.25">
      <c r="A7">
        <v>3</v>
      </c>
      <c r="B7" s="47" t="s">
        <v>156</v>
      </c>
      <c r="W7" s="43"/>
      <c r="Y7" t="str">
        <f>INDEX(OutputValues,3,$X$4)</f>
        <v>Not feasible</v>
      </c>
    </row>
    <row r="8" spans="1:25" x14ac:dyDescent="0.25">
      <c r="A8">
        <v>4</v>
      </c>
      <c r="B8" s="48">
        <v>12.341301775147926</v>
      </c>
      <c r="C8" s="49">
        <v>6.9388939039072284E-17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0.24260355029585834</v>
      </c>
      <c r="M8" s="49">
        <v>0.75739644970414144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50">
        <v>0</v>
      </c>
      <c r="Y8">
        <f>INDEX(OutputValues,4,$X$4)</f>
        <v>12.341301775147926</v>
      </c>
    </row>
    <row r="9" spans="1:25" x14ac:dyDescent="0.25">
      <c r="A9">
        <v>5</v>
      </c>
      <c r="B9" s="48">
        <v>12.341301775147919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0.24260355029585778</v>
      </c>
      <c r="M9" s="49">
        <v>0.75739644970414133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50">
        <v>0</v>
      </c>
      <c r="Y9">
        <f>INDEX(OutputValues,5,$X$4)</f>
        <v>12.341301775147919</v>
      </c>
    </row>
    <row r="10" spans="1:25" x14ac:dyDescent="0.25">
      <c r="A10">
        <v>6</v>
      </c>
      <c r="B10" s="51">
        <v>12.341301775147928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0.24260355029585701</v>
      </c>
      <c r="M10" s="52">
        <v>0.75739644970414277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3">
        <v>0</v>
      </c>
      <c r="Y10">
        <f>INDEX(OutputValues,6,$X$4)</f>
        <v>12.341301775147928</v>
      </c>
    </row>
  </sheetData>
  <dataValidations disablePrompts="1" count="1">
    <dataValidation type="list" allowBlank="1" showInputMessage="1" showErrorMessage="1" sqref="Y4" xr:uid="{088D0BCA-DCA8-4DFE-9DFC-9AEBAE0FF4C7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9BBC-208D-414E-94F8-A5B37311A000}">
  <dimension ref="A1:AZ508"/>
  <sheetViews>
    <sheetView zoomScaleNormal="100" workbookViewId="0">
      <selection activeCell="I6" sqref="I6"/>
    </sheetView>
  </sheetViews>
  <sheetFormatPr defaultRowHeight="12.5" x14ac:dyDescent="0.25"/>
  <cols>
    <col min="1" max="1" width="6.08984375" bestFit="1" customWidth="1"/>
    <col min="2" max="7" width="10.26953125" bestFit="1" customWidth="1"/>
    <col min="10" max="10" width="15.26953125" bestFit="1" customWidth="1"/>
    <col min="14" max="14" width="22.453125" customWidth="1"/>
  </cols>
  <sheetData>
    <row r="1" spans="1:52" ht="13" x14ac:dyDescent="0.3">
      <c r="A1" s="30" t="s">
        <v>161</v>
      </c>
      <c r="K1" s="45" t="str">
        <f>CONCATENATE("Sensitivity of ",$K$4," to ","Average risk")</f>
        <v>Sensitivity of $C$13 to Average risk</v>
      </c>
      <c r="O1" s="45" t="str">
        <f>CONCATENATE("Sensitivity of ",$O$4," to ","Return in 10 years")</f>
        <v>Sensitivity of $C$29 to Return in 10 years</v>
      </c>
    </row>
    <row r="2" spans="1:52" ht="8.5" customHeight="1" x14ac:dyDescent="0.25">
      <c r="K2" t="s">
        <v>163</v>
      </c>
      <c r="O2" t="s">
        <v>166</v>
      </c>
      <c r="AZ2" t="s">
        <v>154</v>
      </c>
    </row>
    <row r="3" spans="1:52" x14ac:dyDescent="0.25">
      <c r="A3" t="s">
        <v>162</v>
      </c>
      <c r="K3" t="s">
        <v>164</v>
      </c>
      <c r="L3" t="s">
        <v>165</v>
      </c>
      <c r="O3" t="s">
        <v>164</v>
      </c>
      <c r="P3" t="s">
        <v>167</v>
      </c>
      <c r="AZ3" t="s">
        <v>95</v>
      </c>
    </row>
    <row r="4" spans="1:52" ht="32" customHeight="1" x14ac:dyDescent="0.25">
      <c r="A4" s="68" t="s">
        <v>154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J4" s="45">
        <f>MATCH($K$4,OutputAddresses,0)</f>
        <v>11</v>
      </c>
      <c r="K4" s="44" t="s">
        <v>113</v>
      </c>
      <c r="L4" s="59">
        <v>0</v>
      </c>
      <c r="M4" s="45">
        <f>MATCH($L$4,InputValues1,0)</f>
        <v>1</v>
      </c>
      <c r="N4" s="45">
        <f>MATCH($O$4,OutputAddresses,0)</f>
        <v>1</v>
      </c>
      <c r="O4" s="44" t="s">
        <v>154</v>
      </c>
      <c r="P4" s="59">
        <v>1</v>
      </c>
      <c r="Q4" s="45">
        <f>MATCH($P$4,InputValues2,0)</f>
        <v>1</v>
      </c>
      <c r="AZ4" t="s">
        <v>97</v>
      </c>
    </row>
    <row r="5" spans="1:52" ht="12" customHeight="1" x14ac:dyDescent="0.25">
      <c r="A5">
        <v>0</v>
      </c>
      <c r="B5" s="46" t="s">
        <v>156</v>
      </c>
      <c r="C5" s="61" t="s">
        <v>156</v>
      </c>
      <c r="D5" s="64">
        <v>7.9127744904668109</v>
      </c>
      <c r="E5" s="64">
        <v>12.341301775147896</v>
      </c>
      <c r="F5" s="64">
        <v>12.341301775147892</v>
      </c>
      <c r="G5" s="65">
        <v>12.341301775147892</v>
      </c>
      <c r="J5" s="45" t="str">
        <f>"OutputValues_"&amp;$J$4</f>
        <v>OutputValues_11</v>
      </c>
      <c r="K5" t="str">
        <f ca="1">INDEX(INDIRECT($J$5),$M$4,1)</f>
        <v>Not feasible</v>
      </c>
      <c r="N5" s="45" t="str">
        <f>"OutputValues_"&amp;$N$4</f>
        <v>OutputValues_1</v>
      </c>
      <c r="O5" t="str">
        <f ca="1">INDEX(INDIRECT($N$5),1,$Q$4)</f>
        <v>Not feasible</v>
      </c>
      <c r="AZ5" t="s">
        <v>99</v>
      </c>
    </row>
    <row r="6" spans="1:52" ht="12" customHeight="1" x14ac:dyDescent="0.25">
      <c r="A6">
        <v>5</v>
      </c>
      <c r="B6" s="47" t="s">
        <v>156</v>
      </c>
      <c r="C6" s="62" t="s">
        <v>156</v>
      </c>
      <c r="D6" s="49">
        <v>7.912774490466786</v>
      </c>
      <c r="E6" s="49">
        <v>12.341301775147906</v>
      </c>
      <c r="F6" s="49">
        <v>12.341301775147929</v>
      </c>
      <c r="G6" s="50">
        <v>12.341301775147929</v>
      </c>
      <c r="K6" t="str">
        <f ca="1">INDEX(INDIRECT($J$5),$M$4,2)</f>
        <v>Not feasible</v>
      </c>
      <c r="O6" t="str">
        <f ca="1">INDEX(INDIRECT($N$5),2,$Q$4)</f>
        <v>Not feasible</v>
      </c>
      <c r="AZ6" t="s">
        <v>101</v>
      </c>
    </row>
    <row r="7" spans="1:52" ht="12" customHeight="1" x14ac:dyDescent="0.25">
      <c r="A7">
        <v>10</v>
      </c>
      <c r="B7" s="47" t="s">
        <v>156</v>
      </c>
      <c r="C7" s="62" t="s">
        <v>156</v>
      </c>
      <c r="D7" s="62" t="s">
        <v>156</v>
      </c>
      <c r="E7" s="49">
        <v>12.341301775147926</v>
      </c>
      <c r="F7" s="49">
        <v>12.341301775147919</v>
      </c>
      <c r="G7" s="50">
        <v>12.341301775147928</v>
      </c>
      <c r="K7">
        <f ca="1">INDEX(INDIRECT($J$5),$M$4,3)</f>
        <v>0.47666009204470805</v>
      </c>
      <c r="O7" t="str">
        <f ca="1">INDEX(INDIRECT($N$5),3,$Q$4)</f>
        <v>Not feasible</v>
      </c>
      <c r="AZ7" t="s">
        <v>103</v>
      </c>
    </row>
    <row r="8" spans="1:52" ht="12" customHeight="1" x14ac:dyDescent="0.25">
      <c r="A8">
        <v>15</v>
      </c>
      <c r="B8" s="47" t="s">
        <v>156</v>
      </c>
      <c r="C8" s="62" t="s">
        <v>156</v>
      </c>
      <c r="D8" s="62" t="s">
        <v>156</v>
      </c>
      <c r="E8" s="62" t="s">
        <v>156</v>
      </c>
      <c r="F8" s="62" t="s">
        <v>156</v>
      </c>
      <c r="G8" s="66" t="s">
        <v>156</v>
      </c>
      <c r="K8">
        <f ca="1">INDEX(INDIRECT($J$5),$M$4,4)</f>
        <v>0.24260355029586245</v>
      </c>
      <c r="O8" t="str">
        <f ca="1">INDEX(INDIRECT($N$5),4,$Q$4)</f>
        <v>Not feasible</v>
      </c>
      <c r="AZ8" t="s">
        <v>105</v>
      </c>
    </row>
    <row r="9" spans="1:52" ht="12" customHeight="1" x14ac:dyDescent="0.25">
      <c r="A9">
        <v>20</v>
      </c>
      <c r="B9" s="47" t="s">
        <v>156</v>
      </c>
      <c r="C9" s="62" t="s">
        <v>156</v>
      </c>
      <c r="D9" s="62" t="s">
        <v>156</v>
      </c>
      <c r="E9" s="62" t="s">
        <v>156</v>
      </c>
      <c r="F9" s="62" t="s">
        <v>156</v>
      </c>
      <c r="G9" s="66" t="s">
        <v>156</v>
      </c>
      <c r="K9">
        <f ca="1">INDEX(INDIRECT($J$5),$M$4,5)</f>
        <v>0.24260355029586278</v>
      </c>
      <c r="O9" t="str">
        <f ca="1">INDEX(INDIRECT($N$5),5,$Q$4)</f>
        <v>Not feasible</v>
      </c>
      <c r="AZ9" t="s">
        <v>107</v>
      </c>
    </row>
    <row r="10" spans="1:52" ht="12" customHeight="1" x14ac:dyDescent="0.25">
      <c r="A10">
        <v>25</v>
      </c>
      <c r="B10" s="47" t="s">
        <v>156</v>
      </c>
      <c r="C10" s="62" t="s">
        <v>156</v>
      </c>
      <c r="D10" s="62" t="s">
        <v>156</v>
      </c>
      <c r="E10" s="62" t="s">
        <v>156</v>
      </c>
      <c r="F10" s="62" t="s">
        <v>156</v>
      </c>
      <c r="G10" s="66" t="s">
        <v>156</v>
      </c>
      <c r="K10">
        <f ca="1">INDEX(INDIRECT($J$5),$M$4,6)</f>
        <v>0.24260355029586267</v>
      </c>
      <c r="O10" t="str">
        <f ca="1">INDEX(INDIRECT($N$5),6,$Q$4)</f>
        <v>Not feasible</v>
      </c>
      <c r="AZ10" t="s">
        <v>109</v>
      </c>
    </row>
    <row r="11" spans="1:52" ht="12" customHeight="1" x14ac:dyDescent="0.25">
      <c r="A11">
        <v>30</v>
      </c>
      <c r="B11" s="47" t="s">
        <v>156</v>
      </c>
      <c r="C11" s="62" t="s">
        <v>156</v>
      </c>
      <c r="D11" s="62" t="s">
        <v>156</v>
      </c>
      <c r="E11" s="62" t="s">
        <v>156</v>
      </c>
      <c r="F11" s="62" t="s">
        <v>156</v>
      </c>
      <c r="G11" s="66" t="s">
        <v>156</v>
      </c>
      <c r="O11" t="str">
        <f ca="1">INDEX(INDIRECT($N$5),7,$Q$4)</f>
        <v>Not feasible</v>
      </c>
      <c r="AZ11" t="s">
        <v>111</v>
      </c>
    </row>
    <row r="12" spans="1:52" ht="12" customHeight="1" x14ac:dyDescent="0.25">
      <c r="A12">
        <v>35</v>
      </c>
      <c r="B12" s="47" t="s">
        <v>156</v>
      </c>
      <c r="C12" s="62" t="s">
        <v>156</v>
      </c>
      <c r="D12" s="62" t="s">
        <v>156</v>
      </c>
      <c r="E12" s="62" t="s">
        <v>156</v>
      </c>
      <c r="F12" s="62" t="s">
        <v>156</v>
      </c>
      <c r="G12" s="66" t="s">
        <v>156</v>
      </c>
      <c r="O12" t="str">
        <f ca="1">INDEX(INDIRECT($N$5),8,$Q$4)</f>
        <v>Not feasible</v>
      </c>
      <c r="AZ12" t="s">
        <v>113</v>
      </c>
    </row>
    <row r="13" spans="1:52" ht="12" customHeight="1" x14ac:dyDescent="0.25">
      <c r="A13">
        <v>40</v>
      </c>
      <c r="B13" s="47" t="s">
        <v>156</v>
      </c>
      <c r="C13" s="62" t="s">
        <v>156</v>
      </c>
      <c r="D13" s="62" t="s">
        <v>156</v>
      </c>
      <c r="E13" s="62" t="s">
        <v>156</v>
      </c>
      <c r="F13" s="62" t="s">
        <v>156</v>
      </c>
      <c r="G13" s="66" t="s">
        <v>156</v>
      </c>
      <c r="O13" t="str">
        <f ca="1">INDEX(INDIRECT($N$5),9,$Q$4)</f>
        <v>Not feasible</v>
      </c>
      <c r="AZ13" t="s">
        <v>115</v>
      </c>
    </row>
    <row r="14" spans="1:52" ht="12" customHeight="1" x14ac:dyDescent="0.25">
      <c r="A14">
        <v>45</v>
      </c>
      <c r="B14" s="47" t="s">
        <v>156</v>
      </c>
      <c r="C14" s="62" t="s">
        <v>156</v>
      </c>
      <c r="D14" s="62" t="s">
        <v>156</v>
      </c>
      <c r="E14" s="62" t="s">
        <v>156</v>
      </c>
      <c r="F14" s="62" t="s">
        <v>156</v>
      </c>
      <c r="G14" s="66" t="s">
        <v>156</v>
      </c>
      <c r="O14" t="str">
        <f ca="1">INDEX(INDIRECT($N$5),10,$Q$4)</f>
        <v>Not feasible</v>
      </c>
      <c r="AZ14" t="s">
        <v>117</v>
      </c>
    </row>
    <row r="15" spans="1:52" ht="12" customHeight="1" x14ac:dyDescent="0.25">
      <c r="A15">
        <v>50</v>
      </c>
      <c r="B15" s="47" t="s">
        <v>156</v>
      </c>
      <c r="C15" s="62" t="s">
        <v>156</v>
      </c>
      <c r="D15" s="62" t="s">
        <v>156</v>
      </c>
      <c r="E15" s="62" t="s">
        <v>156</v>
      </c>
      <c r="F15" s="62" t="s">
        <v>156</v>
      </c>
      <c r="G15" s="66" t="s">
        <v>156</v>
      </c>
      <c r="O15" t="str">
        <f ca="1">INDEX(INDIRECT($N$5),11,$Q$4)</f>
        <v>Not feasible</v>
      </c>
      <c r="AZ15" t="s">
        <v>119</v>
      </c>
    </row>
    <row r="16" spans="1:52" ht="12" customHeight="1" x14ac:dyDescent="0.25">
      <c r="A16">
        <v>55</v>
      </c>
      <c r="B16" s="47" t="s">
        <v>156</v>
      </c>
      <c r="C16" s="62" t="s">
        <v>156</v>
      </c>
      <c r="D16" s="62" t="s">
        <v>156</v>
      </c>
      <c r="E16" s="62" t="s">
        <v>156</v>
      </c>
      <c r="F16" s="62" t="s">
        <v>156</v>
      </c>
      <c r="G16" s="66" t="s">
        <v>156</v>
      </c>
      <c r="O16" t="str">
        <f ca="1">INDEX(INDIRECT($N$5),12,$Q$4)</f>
        <v>Not feasible</v>
      </c>
      <c r="AZ16" t="s">
        <v>121</v>
      </c>
    </row>
    <row r="17" spans="1:52" ht="12" customHeight="1" x14ac:dyDescent="0.25">
      <c r="A17">
        <v>60</v>
      </c>
      <c r="B17" s="47" t="s">
        <v>156</v>
      </c>
      <c r="C17" s="62" t="s">
        <v>156</v>
      </c>
      <c r="D17" s="62" t="s">
        <v>156</v>
      </c>
      <c r="E17" s="62" t="s">
        <v>156</v>
      </c>
      <c r="F17" s="62" t="s">
        <v>156</v>
      </c>
      <c r="G17" s="66" t="s">
        <v>156</v>
      </c>
      <c r="O17" t="str">
        <f ca="1">INDEX(INDIRECT($N$5),13,$Q$4)</f>
        <v>Not feasible</v>
      </c>
      <c r="AZ17" t="s">
        <v>123</v>
      </c>
    </row>
    <row r="18" spans="1:52" ht="12" customHeight="1" x14ac:dyDescent="0.25">
      <c r="A18">
        <v>65</v>
      </c>
      <c r="B18" s="47" t="s">
        <v>156</v>
      </c>
      <c r="C18" s="62" t="s">
        <v>156</v>
      </c>
      <c r="D18" s="62" t="s">
        <v>156</v>
      </c>
      <c r="E18" s="62" t="s">
        <v>156</v>
      </c>
      <c r="F18" s="62" t="s">
        <v>156</v>
      </c>
      <c r="G18" s="66" t="s">
        <v>156</v>
      </c>
      <c r="O18" t="str">
        <f ca="1">INDEX(INDIRECT($N$5),14,$Q$4)</f>
        <v>Not feasible</v>
      </c>
      <c r="AZ18" t="s">
        <v>125</v>
      </c>
    </row>
    <row r="19" spans="1:52" ht="12" customHeight="1" x14ac:dyDescent="0.25">
      <c r="A19">
        <v>70</v>
      </c>
      <c r="B19" s="47" t="s">
        <v>156</v>
      </c>
      <c r="C19" s="62" t="s">
        <v>156</v>
      </c>
      <c r="D19" s="62" t="s">
        <v>156</v>
      </c>
      <c r="E19" s="62" t="s">
        <v>156</v>
      </c>
      <c r="F19" s="62" t="s">
        <v>156</v>
      </c>
      <c r="G19" s="66" t="s">
        <v>156</v>
      </c>
      <c r="O19" t="str">
        <f ca="1">INDEX(INDIRECT($N$5),15,$Q$4)</f>
        <v>Not feasible</v>
      </c>
      <c r="AZ19" t="s">
        <v>127</v>
      </c>
    </row>
    <row r="20" spans="1:52" ht="12" customHeight="1" x14ac:dyDescent="0.25">
      <c r="A20">
        <v>75</v>
      </c>
      <c r="B20" s="47" t="s">
        <v>156</v>
      </c>
      <c r="C20" s="62" t="s">
        <v>156</v>
      </c>
      <c r="D20" s="62" t="s">
        <v>156</v>
      </c>
      <c r="E20" s="62" t="s">
        <v>156</v>
      </c>
      <c r="F20" s="62" t="s">
        <v>156</v>
      </c>
      <c r="G20" s="66" t="s">
        <v>156</v>
      </c>
      <c r="O20" t="str">
        <f ca="1">INDEX(INDIRECT($N$5),16,$Q$4)</f>
        <v>Not feasible</v>
      </c>
      <c r="AZ20" t="s">
        <v>129</v>
      </c>
    </row>
    <row r="21" spans="1:52" ht="12" customHeight="1" x14ac:dyDescent="0.25">
      <c r="A21">
        <v>80</v>
      </c>
      <c r="B21" s="47" t="s">
        <v>156</v>
      </c>
      <c r="C21" s="62" t="s">
        <v>156</v>
      </c>
      <c r="D21" s="62" t="s">
        <v>156</v>
      </c>
      <c r="E21" s="62" t="s">
        <v>156</v>
      </c>
      <c r="F21" s="62" t="s">
        <v>156</v>
      </c>
      <c r="G21" s="66" t="s">
        <v>156</v>
      </c>
      <c r="O21" t="str">
        <f ca="1">INDEX(INDIRECT($N$5),17,$Q$4)</f>
        <v>Not feasible</v>
      </c>
      <c r="AZ21" t="s">
        <v>131</v>
      </c>
    </row>
    <row r="22" spans="1:52" ht="12" customHeight="1" x14ac:dyDescent="0.25">
      <c r="A22">
        <v>85</v>
      </c>
      <c r="B22" s="47" t="s">
        <v>156</v>
      </c>
      <c r="C22" s="62" t="s">
        <v>156</v>
      </c>
      <c r="D22" s="62" t="s">
        <v>156</v>
      </c>
      <c r="E22" s="62" t="s">
        <v>156</v>
      </c>
      <c r="F22" s="62" t="s">
        <v>156</v>
      </c>
      <c r="G22" s="66" t="s">
        <v>156</v>
      </c>
      <c r="O22" t="str">
        <f ca="1">INDEX(INDIRECT($N$5),18,$Q$4)</f>
        <v>Not feasible</v>
      </c>
      <c r="AZ22" t="s">
        <v>133</v>
      </c>
    </row>
    <row r="23" spans="1:52" ht="12" customHeight="1" x14ac:dyDescent="0.25">
      <c r="A23">
        <v>90</v>
      </c>
      <c r="B23" s="47" t="s">
        <v>156</v>
      </c>
      <c r="C23" s="62" t="s">
        <v>156</v>
      </c>
      <c r="D23" s="62" t="s">
        <v>156</v>
      </c>
      <c r="E23" s="62" t="s">
        <v>156</v>
      </c>
      <c r="F23" s="62" t="s">
        <v>156</v>
      </c>
      <c r="G23" s="66" t="s">
        <v>156</v>
      </c>
      <c r="O23" t="str">
        <f ca="1">INDEX(INDIRECT($N$5),19,$Q$4)</f>
        <v>Not feasible</v>
      </c>
      <c r="AZ23" t="s">
        <v>135</v>
      </c>
    </row>
    <row r="24" spans="1:52" ht="12" customHeight="1" x14ac:dyDescent="0.25">
      <c r="A24">
        <v>95</v>
      </c>
      <c r="B24" s="47" t="s">
        <v>156</v>
      </c>
      <c r="C24" s="62" t="s">
        <v>156</v>
      </c>
      <c r="D24" s="62" t="s">
        <v>156</v>
      </c>
      <c r="E24" s="62" t="s">
        <v>156</v>
      </c>
      <c r="F24" s="62" t="s">
        <v>156</v>
      </c>
      <c r="G24" s="66" t="s">
        <v>156</v>
      </c>
      <c r="O24" t="str">
        <f ca="1">INDEX(INDIRECT($N$5),20,$Q$4)</f>
        <v>Not feasible</v>
      </c>
    </row>
    <row r="25" spans="1:52" ht="12" customHeight="1" x14ac:dyDescent="0.25">
      <c r="A25">
        <v>100</v>
      </c>
      <c r="B25" s="60" t="s">
        <v>156</v>
      </c>
      <c r="C25" s="63" t="s">
        <v>156</v>
      </c>
      <c r="D25" s="63" t="s">
        <v>156</v>
      </c>
      <c r="E25" s="63" t="s">
        <v>156</v>
      </c>
      <c r="F25" s="63" t="s">
        <v>156</v>
      </c>
      <c r="G25" s="67" t="s">
        <v>156</v>
      </c>
      <c r="O25" t="str">
        <f ca="1">INDEX(INDIRECT($N$5),21,$Q$4)</f>
        <v>Not feasible</v>
      </c>
    </row>
    <row r="26" spans="1:52" ht="7.5" customHeight="1" x14ac:dyDescent="0.25"/>
    <row r="27" spans="1:52" ht="11" customHeight="1" x14ac:dyDescent="0.25">
      <c r="A27" s="68" t="s">
        <v>95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</row>
    <row r="28" spans="1:52" ht="12.5" customHeight="1" x14ac:dyDescent="0.25">
      <c r="A28">
        <v>0</v>
      </c>
      <c r="B28" s="46" t="s">
        <v>156</v>
      </c>
      <c r="C28" s="61" t="s">
        <v>156</v>
      </c>
      <c r="D28" s="64">
        <v>0.33333333333332832</v>
      </c>
      <c r="E28" s="64">
        <v>0</v>
      </c>
      <c r="F28" s="64">
        <v>0</v>
      </c>
      <c r="G28" s="65">
        <v>0</v>
      </c>
    </row>
    <row r="29" spans="1:52" ht="12.5" customHeight="1" x14ac:dyDescent="0.25">
      <c r="A29">
        <v>5</v>
      </c>
      <c r="B29" s="47" t="s">
        <v>156</v>
      </c>
      <c r="C29" s="62" t="s">
        <v>156</v>
      </c>
      <c r="D29" s="49">
        <v>0.33333333333333337</v>
      </c>
      <c r="E29" s="49">
        <v>4.4408920985006291E-16</v>
      </c>
      <c r="F29" s="49">
        <v>0</v>
      </c>
      <c r="G29" s="50">
        <v>0</v>
      </c>
    </row>
    <row r="30" spans="1:52" ht="12.5" customHeight="1" x14ac:dyDescent="0.25">
      <c r="A30">
        <v>10</v>
      </c>
      <c r="B30" s="47" t="s">
        <v>156</v>
      </c>
      <c r="C30" s="62" t="s">
        <v>156</v>
      </c>
      <c r="D30" s="62" t="s">
        <v>156</v>
      </c>
      <c r="E30" s="49">
        <v>6.9388939039072284E-17</v>
      </c>
      <c r="F30" s="49">
        <v>0</v>
      </c>
      <c r="G30" s="50">
        <v>0</v>
      </c>
    </row>
    <row r="31" spans="1:52" ht="12.5" customHeight="1" x14ac:dyDescent="0.25">
      <c r="A31">
        <v>15</v>
      </c>
      <c r="B31" s="47" t="s">
        <v>156</v>
      </c>
      <c r="C31" s="62" t="s">
        <v>156</v>
      </c>
      <c r="D31" s="62" t="s">
        <v>156</v>
      </c>
      <c r="E31" s="62" t="s">
        <v>156</v>
      </c>
      <c r="F31" s="62" t="s">
        <v>156</v>
      </c>
      <c r="G31" s="66" t="s">
        <v>156</v>
      </c>
    </row>
    <row r="32" spans="1:52" ht="12.5" customHeight="1" x14ac:dyDescent="0.25">
      <c r="A32">
        <v>20</v>
      </c>
      <c r="B32" s="47" t="s">
        <v>156</v>
      </c>
      <c r="C32" s="62" t="s">
        <v>156</v>
      </c>
      <c r="D32" s="62" t="s">
        <v>156</v>
      </c>
      <c r="E32" s="62" t="s">
        <v>156</v>
      </c>
      <c r="F32" s="62" t="s">
        <v>156</v>
      </c>
      <c r="G32" s="66" t="s">
        <v>156</v>
      </c>
    </row>
    <row r="33" spans="1:7" ht="12.5" customHeight="1" x14ac:dyDescent="0.25">
      <c r="A33">
        <v>25</v>
      </c>
      <c r="B33" s="47" t="s">
        <v>156</v>
      </c>
      <c r="C33" s="62" t="s">
        <v>156</v>
      </c>
      <c r="D33" s="62" t="s">
        <v>156</v>
      </c>
      <c r="E33" s="62" t="s">
        <v>156</v>
      </c>
      <c r="F33" s="62" t="s">
        <v>156</v>
      </c>
      <c r="G33" s="66" t="s">
        <v>156</v>
      </c>
    </row>
    <row r="34" spans="1:7" ht="12.5" customHeight="1" x14ac:dyDescent="0.25">
      <c r="A34">
        <v>30</v>
      </c>
      <c r="B34" s="47" t="s">
        <v>156</v>
      </c>
      <c r="C34" s="62" t="s">
        <v>156</v>
      </c>
      <c r="D34" s="62" t="s">
        <v>156</v>
      </c>
      <c r="E34" s="62" t="s">
        <v>156</v>
      </c>
      <c r="F34" s="62" t="s">
        <v>156</v>
      </c>
      <c r="G34" s="66" t="s">
        <v>156</v>
      </c>
    </row>
    <row r="35" spans="1:7" ht="12.5" customHeight="1" x14ac:dyDescent="0.25">
      <c r="A35">
        <v>35</v>
      </c>
      <c r="B35" s="47" t="s">
        <v>156</v>
      </c>
      <c r="C35" s="62" t="s">
        <v>156</v>
      </c>
      <c r="D35" s="62" t="s">
        <v>156</v>
      </c>
      <c r="E35" s="62" t="s">
        <v>156</v>
      </c>
      <c r="F35" s="62" t="s">
        <v>156</v>
      </c>
      <c r="G35" s="66" t="s">
        <v>156</v>
      </c>
    </row>
    <row r="36" spans="1:7" ht="12.5" customHeight="1" x14ac:dyDescent="0.25">
      <c r="A36">
        <v>40</v>
      </c>
      <c r="B36" s="47" t="s">
        <v>156</v>
      </c>
      <c r="C36" s="62" t="s">
        <v>156</v>
      </c>
      <c r="D36" s="62" t="s">
        <v>156</v>
      </c>
      <c r="E36" s="62" t="s">
        <v>156</v>
      </c>
      <c r="F36" s="62" t="s">
        <v>156</v>
      </c>
      <c r="G36" s="66" t="s">
        <v>156</v>
      </c>
    </row>
    <row r="37" spans="1:7" ht="12.5" customHeight="1" x14ac:dyDescent="0.25">
      <c r="A37">
        <v>45</v>
      </c>
      <c r="B37" s="47" t="s">
        <v>156</v>
      </c>
      <c r="C37" s="62" t="s">
        <v>156</v>
      </c>
      <c r="D37" s="62" t="s">
        <v>156</v>
      </c>
      <c r="E37" s="62" t="s">
        <v>156</v>
      </c>
      <c r="F37" s="62" t="s">
        <v>156</v>
      </c>
      <c r="G37" s="66" t="s">
        <v>156</v>
      </c>
    </row>
    <row r="38" spans="1:7" ht="12.5" customHeight="1" x14ac:dyDescent="0.25">
      <c r="A38">
        <v>50</v>
      </c>
      <c r="B38" s="47" t="s">
        <v>156</v>
      </c>
      <c r="C38" s="62" t="s">
        <v>156</v>
      </c>
      <c r="D38" s="62" t="s">
        <v>156</v>
      </c>
      <c r="E38" s="62" t="s">
        <v>156</v>
      </c>
      <c r="F38" s="62" t="s">
        <v>156</v>
      </c>
      <c r="G38" s="66" t="s">
        <v>156</v>
      </c>
    </row>
    <row r="39" spans="1:7" ht="12.5" customHeight="1" x14ac:dyDescent="0.25">
      <c r="A39">
        <v>55</v>
      </c>
      <c r="B39" s="47" t="s">
        <v>156</v>
      </c>
      <c r="C39" s="62" t="s">
        <v>156</v>
      </c>
      <c r="D39" s="62" t="s">
        <v>156</v>
      </c>
      <c r="E39" s="62" t="s">
        <v>156</v>
      </c>
      <c r="F39" s="62" t="s">
        <v>156</v>
      </c>
      <c r="G39" s="66" t="s">
        <v>156</v>
      </c>
    </row>
    <row r="40" spans="1:7" ht="12.5" customHeight="1" x14ac:dyDescent="0.25">
      <c r="A40">
        <v>60</v>
      </c>
      <c r="B40" s="47" t="s">
        <v>156</v>
      </c>
      <c r="C40" s="62" t="s">
        <v>156</v>
      </c>
      <c r="D40" s="62" t="s">
        <v>156</v>
      </c>
      <c r="E40" s="62" t="s">
        <v>156</v>
      </c>
      <c r="F40" s="62" t="s">
        <v>156</v>
      </c>
      <c r="G40" s="66" t="s">
        <v>156</v>
      </c>
    </row>
    <row r="41" spans="1:7" ht="12.5" customHeight="1" x14ac:dyDescent="0.25">
      <c r="A41">
        <v>65</v>
      </c>
      <c r="B41" s="47" t="s">
        <v>156</v>
      </c>
      <c r="C41" s="62" t="s">
        <v>156</v>
      </c>
      <c r="D41" s="62" t="s">
        <v>156</v>
      </c>
      <c r="E41" s="62" t="s">
        <v>156</v>
      </c>
      <c r="F41" s="62" t="s">
        <v>156</v>
      </c>
      <c r="G41" s="66" t="s">
        <v>156</v>
      </c>
    </row>
    <row r="42" spans="1:7" ht="12.5" customHeight="1" x14ac:dyDescent="0.25">
      <c r="A42">
        <v>70</v>
      </c>
      <c r="B42" s="47" t="s">
        <v>156</v>
      </c>
      <c r="C42" s="62" t="s">
        <v>156</v>
      </c>
      <c r="D42" s="62" t="s">
        <v>156</v>
      </c>
      <c r="E42" s="62" t="s">
        <v>156</v>
      </c>
      <c r="F42" s="62" t="s">
        <v>156</v>
      </c>
      <c r="G42" s="66" t="s">
        <v>156</v>
      </c>
    </row>
    <row r="43" spans="1:7" ht="12.5" customHeight="1" x14ac:dyDescent="0.25">
      <c r="A43">
        <v>75</v>
      </c>
      <c r="B43" s="47" t="s">
        <v>156</v>
      </c>
      <c r="C43" s="62" t="s">
        <v>156</v>
      </c>
      <c r="D43" s="62" t="s">
        <v>156</v>
      </c>
      <c r="E43" s="62" t="s">
        <v>156</v>
      </c>
      <c r="F43" s="62" t="s">
        <v>156</v>
      </c>
      <c r="G43" s="66" t="s">
        <v>156</v>
      </c>
    </row>
    <row r="44" spans="1:7" ht="12.5" customHeight="1" x14ac:dyDescent="0.25">
      <c r="A44">
        <v>80</v>
      </c>
      <c r="B44" s="47" t="s">
        <v>156</v>
      </c>
      <c r="C44" s="62" t="s">
        <v>156</v>
      </c>
      <c r="D44" s="62" t="s">
        <v>156</v>
      </c>
      <c r="E44" s="62" t="s">
        <v>156</v>
      </c>
      <c r="F44" s="62" t="s">
        <v>156</v>
      </c>
      <c r="G44" s="66" t="s">
        <v>156</v>
      </c>
    </row>
    <row r="45" spans="1:7" ht="12.5" customHeight="1" x14ac:dyDescent="0.25">
      <c r="A45">
        <v>85</v>
      </c>
      <c r="B45" s="47" t="s">
        <v>156</v>
      </c>
      <c r="C45" s="62" t="s">
        <v>156</v>
      </c>
      <c r="D45" s="62" t="s">
        <v>156</v>
      </c>
      <c r="E45" s="62" t="s">
        <v>156</v>
      </c>
      <c r="F45" s="62" t="s">
        <v>156</v>
      </c>
      <c r="G45" s="66" t="s">
        <v>156</v>
      </c>
    </row>
    <row r="46" spans="1:7" ht="12.5" customHeight="1" x14ac:dyDescent="0.25">
      <c r="A46">
        <v>90</v>
      </c>
      <c r="B46" s="47" t="s">
        <v>156</v>
      </c>
      <c r="C46" s="62" t="s">
        <v>156</v>
      </c>
      <c r="D46" s="62" t="s">
        <v>156</v>
      </c>
      <c r="E46" s="62" t="s">
        <v>156</v>
      </c>
      <c r="F46" s="62" t="s">
        <v>156</v>
      </c>
      <c r="G46" s="66" t="s">
        <v>156</v>
      </c>
    </row>
    <row r="47" spans="1:7" ht="12.5" customHeight="1" x14ac:dyDescent="0.25">
      <c r="A47">
        <v>95</v>
      </c>
      <c r="B47" s="47" t="s">
        <v>156</v>
      </c>
      <c r="C47" s="62" t="s">
        <v>156</v>
      </c>
      <c r="D47" s="62" t="s">
        <v>156</v>
      </c>
      <c r="E47" s="62" t="s">
        <v>156</v>
      </c>
      <c r="F47" s="62" t="s">
        <v>156</v>
      </c>
      <c r="G47" s="66" t="s">
        <v>156</v>
      </c>
    </row>
    <row r="48" spans="1:7" ht="12.5" customHeight="1" x14ac:dyDescent="0.25">
      <c r="A48">
        <v>100</v>
      </c>
      <c r="B48" s="60" t="s">
        <v>156</v>
      </c>
      <c r="C48" s="63" t="s">
        <v>156</v>
      </c>
      <c r="D48" s="63" t="s">
        <v>156</v>
      </c>
      <c r="E48" s="63" t="s">
        <v>156</v>
      </c>
      <c r="F48" s="63" t="s">
        <v>156</v>
      </c>
      <c r="G48" s="67" t="s">
        <v>156</v>
      </c>
    </row>
    <row r="50" spans="1:7" x14ac:dyDescent="0.25">
      <c r="A50" s="68" t="s">
        <v>97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</row>
    <row r="51" spans="1:7" x14ac:dyDescent="0.25">
      <c r="A51">
        <v>0</v>
      </c>
      <c r="B51" s="46" t="s">
        <v>156</v>
      </c>
      <c r="C51" s="61" t="s">
        <v>156</v>
      </c>
      <c r="D51" s="64">
        <v>0</v>
      </c>
      <c r="E51" s="64">
        <v>0</v>
      </c>
      <c r="F51" s="64">
        <v>0</v>
      </c>
      <c r="G51" s="65">
        <v>0</v>
      </c>
    </row>
    <row r="52" spans="1:7" x14ac:dyDescent="0.25">
      <c r="A52">
        <v>5</v>
      </c>
      <c r="B52" s="47" t="s">
        <v>156</v>
      </c>
      <c r="C52" s="62" t="s">
        <v>156</v>
      </c>
      <c r="D52" s="49">
        <v>0</v>
      </c>
      <c r="E52" s="49">
        <v>0</v>
      </c>
      <c r="F52" s="49">
        <v>0</v>
      </c>
      <c r="G52" s="50">
        <v>0</v>
      </c>
    </row>
    <row r="53" spans="1:7" x14ac:dyDescent="0.25">
      <c r="A53">
        <v>10</v>
      </c>
      <c r="B53" s="47" t="s">
        <v>156</v>
      </c>
      <c r="C53" s="62" t="s">
        <v>156</v>
      </c>
      <c r="D53" s="62" t="s">
        <v>156</v>
      </c>
      <c r="E53" s="49">
        <v>0</v>
      </c>
      <c r="F53" s="49">
        <v>0</v>
      </c>
      <c r="G53" s="50">
        <v>0</v>
      </c>
    </row>
    <row r="54" spans="1:7" x14ac:dyDescent="0.25">
      <c r="A54">
        <v>15</v>
      </c>
      <c r="B54" s="47" t="s">
        <v>156</v>
      </c>
      <c r="C54" s="62" t="s">
        <v>156</v>
      </c>
      <c r="D54" s="62" t="s">
        <v>156</v>
      </c>
      <c r="E54" s="62" t="s">
        <v>156</v>
      </c>
      <c r="F54" s="62" t="s">
        <v>156</v>
      </c>
      <c r="G54" s="66" t="s">
        <v>156</v>
      </c>
    </row>
    <row r="55" spans="1:7" x14ac:dyDescent="0.25">
      <c r="A55">
        <v>20</v>
      </c>
      <c r="B55" s="47" t="s">
        <v>156</v>
      </c>
      <c r="C55" s="62" t="s">
        <v>156</v>
      </c>
      <c r="D55" s="62" t="s">
        <v>156</v>
      </c>
      <c r="E55" s="62" t="s">
        <v>156</v>
      </c>
      <c r="F55" s="62" t="s">
        <v>156</v>
      </c>
      <c r="G55" s="66" t="s">
        <v>156</v>
      </c>
    </row>
    <row r="56" spans="1:7" x14ac:dyDescent="0.25">
      <c r="A56">
        <v>25</v>
      </c>
      <c r="B56" s="47" t="s">
        <v>156</v>
      </c>
      <c r="C56" s="62" t="s">
        <v>156</v>
      </c>
      <c r="D56" s="62" t="s">
        <v>156</v>
      </c>
      <c r="E56" s="62" t="s">
        <v>156</v>
      </c>
      <c r="F56" s="62" t="s">
        <v>156</v>
      </c>
      <c r="G56" s="66" t="s">
        <v>156</v>
      </c>
    </row>
    <row r="57" spans="1:7" x14ac:dyDescent="0.25">
      <c r="A57">
        <v>30</v>
      </c>
      <c r="B57" s="47" t="s">
        <v>156</v>
      </c>
      <c r="C57" s="62" t="s">
        <v>156</v>
      </c>
      <c r="D57" s="62" t="s">
        <v>156</v>
      </c>
      <c r="E57" s="62" t="s">
        <v>156</v>
      </c>
      <c r="F57" s="62" t="s">
        <v>156</v>
      </c>
      <c r="G57" s="66" t="s">
        <v>156</v>
      </c>
    </row>
    <row r="58" spans="1:7" x14ac:dyDescent="0.25">
      <c r="A58">
        <v>35</v>
      </c>
      <c r="B58" s="47" t="s">
        <v>156</v>
      </c>
      <c r="C58" s="62" t="s">
        <v>156</v>
      </c>
      <c r="D58" s="62" t="s">
        <v>156</v>
      </c>
      <c r="E58" s="62" t="s">
        <v>156</v>
      </c>
      <c r="F58" s="62" t="s">
        <v>156</v>
      </c>
      <c r="G58" s="66" t="s">
        <v>156</v>
      </c>
    </row>
    <row r="59" spans="1:7" x14ac:dyDescent="0.25">
      <c r="A59">
        <v>40</v>
      </c>
      <c r="B59" s="47" t="s">
        <v>156</v>
      </c>
      <c r="C59" s="62" t="s">
        <v>156</v>
      </c>
      <c r="D59" s="62" t="s">
        <v>156</v>
      </c>
      <c r="E59" s="62" t="s">
        <v>156</v>
      </c>
      <c r="F59" s="62" t="s">
        <v>156</v>
      </c>
      <c r="G59" s="66" t="s">
        <v>156</v>
      </c>
    </row>
    <row r="60" spans="1:7" x14ac:dyDescent="0.25">
      <c r="A60">
        <v>45</v>
      </c>
      <c r="B60" s="47" t="s">
        <v>156</v>
      </c>
      <c r="C60" s="62" t="s">
        <v>156</v>
      </c>
      <c r="D60" s="62" t="s">
        <v>156</v>
      </c>
      <c r="E60" s="62" t="s">
        <v>156</v>
      </c>
      <c r="F60" s="62" t="s">
        <v>156</v>
      </c>
      <c r="G60" s="66" t="s">
        <v>156</v>
      </c>
    </row>
    <row r="61" spans="1:7" x14ac:dyDescent="0.25">
      <c r="A61">
        <v>50</v>
      </c>
      <c r="B61" s="47" t="s">
        <v>156</v>
      </c>
      <c r="C61" s="62" t="s">
        <v>156</v>
      </c>
      <c r="D61" s="62" t="s">
        <v>156</v>
      </c>
      <c r="E61" s="62" t="s">
        <v>156</v>
      </c>
      <c r="F61" s="62" t="s">
        <v>156</v>
      </c>
      <c r="G61" s="66" t="s">
        <v>156</v>
      </c>
    </row>
    <row r="62" spans="1:7" x14ac:dyDescent="0.25">
      <c r="A62">
        <v>55</v>
      </c>
      <c r="B62" s="47" t="s">
        <v>156</v>
      </c>
      <c r="C62" s="62" t="s">
        <v>156</v>
      </c>
      <c r="D62" s="62" t="s">
        <v>156</v>
      </c>
      <c r="E62" s="62" t="s">
        <v>156</v>
      </c>
      <c r="F62" s="62" t="s">
        <v>156</v>
      </c>
      <c r="G62" s="66" t="s">
        <v>156</v>
      </c>
    </row>
    <row r="63" spans="1:7" x14ac:dyDescent="0.25">
      <c r="A63">
        <v>60</v>
      </c>
      <c r="B63" s="47" t="s">
        <v>156</v>
      </c>
      <c r="C63" s="62" t="s">
        <v>156</v>
      </c>
      <c r="D63" s="62" t="s">
        <v>156</v>
      </c>
      <c r="E63" s="62" t="s">
        <v>156</v>
      </c>
      <c r="F63" s="62" t="s">
        <v>156</v>
      </c>
      <c r="G63" s="66" t="s">
        <v>156</v>
      </c>
    </row>
    <row r="64" spans="1:7" x14ac:dyDescent="0.25">
      <c r="A64">
        <v>65</v>
      </c>
      <c r="B64" s="47" t="s">
        <v>156</v>
      </c>
      <c r="C64" s="62" t="s">
        <v>156</v>
      </c>
      <c r="D64" s="62" t="s">
        <v>156</v>
      </c>
      <c r="E64" s="62" t="s">
        <v>156</v>
      </c>
      <c r="F64" s="62" t="s">
        <v>156</v>
      </c>
      <c r="G64" s="66" t="s">
        <v>156</v>
      </c>
    </row>
    <row r="65" spans="1:7" x14ac:dyDescent="0.25">
      <c r="A65">
        <v>70</v>
      </c>
      <c r="B65" s="47" t="s">
        <v>156</v>
      </c>
      <c r="C65" s="62" t="s">
        <v>156</v>
      </c>
      <c r="D65" s="62" t="s">
        <v>156</v>
      </c>
      <c r="E65" s="62" t="s">
        <v>156</v>
      </c>
      <c r="F65" s="62" t="s">
        <v>156</v>
      </c>
      <c r="G65" s="66" t="s">
        <v>156</v>
      </c>
    </row>
    <row r="66" spans="1:7" x14ac:dyDescent="0.25">
      <c r="A66">
        <v>75</v>
      </c>
      <c r="B66" s="47" t="s">
        <v>156</v>
      </c>
      <c r="C66" s="62" t="s">
        <v>156</v>
      </c>
      <c r="D66" s="62" t="s">
        <v>156</v>
      </c>
      <c r="E66" s="62" t="s">
        <v>156</v>
      </c>
      <c r="F66" s="62" t="s">
        <v>156</v>
      </c>
      <c r="G66" s="66" t="s">
        <v>156</v>
      </c>
    </row>
    <row r="67" spans="1:7" x14ac:dyDescent="0.25">
      <c r="A67">
        <v>80</v>
      </c>
      <c r="B67" s="47" t="s">
        <v>156</v>
      </c>
      <c r="C67" s="62" t="s">
        <v>156</v>
      </c>
      <c r="D67" s="62" t="s">
        <v>156</v>
      </c>
      <c r="E67" s="62" t="s">
        <v>156</v>
      </c>
      <c r="F67" s="62" t="s">
        <v>156</v>
      </c>
      <c r="G67" s="66" t="s">
        <v>156</v>
      </c>
    </row>
    <row r="68" spans="1:7" x14ac:dyDescent="0.25">
      <c r="A68">
        <v>85</v>
      </c>
      <c r="B68" s="47" t="s">
        <v>156</v>
      </c>
      <c r="C68" s="62" t="s">
        <v>156</v>
      </c>
      <c r="D68" s="62" t="s">
        <v>156</v>
      </c>
      <c r="E68" s="62" t="s">
        <v>156</v>
      </c>
      <c r="F68" s="62" t="s">
        <v>156</v>
      </c>
      <c r="G68" s="66" t="s">
        <v>156</v>
      </c>
    </row>
    <row r="69" spans="1:7" x14ac:dyDescent="0.25">
      <c r="A69">
        <v>90</v>
      </c>
      <c r="B69" s="47" t="s">
        <v>156</v>
      </c>
      <c r="C69" s="62" t="s">
        <v>156</v>
      </c>
      <c r="D69" s="62" t="s">
        <v>156</v>
      </c>
      <c r="E69" s="62" t="s">
        <v>156</v>
      </c>
      <c r="F69" s="62" t="s">
        <v>156</v>
      </c>
      <c r="G69" s="66" t="s">
        <v>156</v>
      </c>
    </row>
    <row r="70" spans="1:7" x14ac:dyDescent="0.25">
      <c r="A70">
        <v>95</v>
      </c>
      <c r="B70" s="47" t="s">
        <v>156</v>
      </c>
      <c r="C70" s="62" t="s">
        <v>156</v>
      </c>
      <c r="D70" s="62" t="s">
        <v>156</v>
      </c>
      <c r="E70" s="62" t="s">
        <v>156</v>
      </c>
      <c r="F70" s="62" t="s">
        <v>156</v>
      </c>
      <c r="G70" s="66" t="s">
        <v>156</v>
      </c>
    </row>
    <row r="71" spans="1:7" x14ac:dyDescent="0.25">
      <c r="A71">
        <v>100</v>
      </c>
      <c r="B71" s="60" t="s">
        <v>156</v>
      </c>
      <c r="C71" s="63" t="s">
        <v>156</v>
      </c>
      <c r="D71" s="63" t="s">
        <v>156</v>
      </c>
      <c r="E71" s="63" t="s">
        <v>156</v>
      </c>
      <c r="F71" s="63" t="s">
        <v>156</v>
      </c>
      <c r="G71" s="67" t="s">
        <v>156</v>
      </c>
    </row>
    <row r="73" spans="1:7" x14ac:dyDescent="0.25">
      <c r="A73" s="68" t="s">
        <v>99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</row>
    <row r="74" spans="1:7" x14ac:dyDescent="0.25">
      <c r="A74">
        <v>0</v>
      </c>
      <c r="B74" s="46" t="s">
        <v>156</v>
      </c>
      <c r="C74" s="61" t="s">
        <v>156</v>
      </c>
      <c r="D74" s="64">
        <v>0</v>
      </c>
      <c r="E74" s="64">
        <v>0</v>
      </c>
      <c r="F74" s="64">
        <v>0</v>
      </c>
      <c r="G74" s="65">
        <v>0</v>
      </c>
    </row>
    <row r="75" spans="1:7" x14ac:dyDescent="0.25">
      <c r="A75">
        <v>5</v>
      </c>
      <c r="B75" s="47" t="s">
        <v>156</v>
      </c>
      <c r="C75" s="62" t="s">
        <v>156</v>
      </c>
      <c r="D75" s="49">
        <v>0</v>
      </c>
      <c r="E75" s="49">
        <v>0</v>
      </c>
      <c r="F75" s="49">
        <v>0</v>
      </c>
      <c r="G75" s="50">
        <v>0</v>
      </c>
    </row>
    <row r="76" spans="1:7" x14ac:dyDescent="0.25">
      <c r="A76">
        <v>10</v>
      </c>
      <c r="B76" s="47" t="s">
        <v>156</v>
      </c>
      <c r="C76" s="62" t="s">
        <v>156</v>
      </c>
      <c r="D76" s="62" t="s">
        <v>156</v>
      </c>
      <c r="E76" s="49">
        <v>0</v>
      </c>
      <c r="F76" s="49">
        <v>0</v>
      </c>
      <c r="G76" s="50">
        <v>0</v>
      </c>
    </row>
    <row r="77" spans="1:7" x14ac:dyDescent="0.25">
      <c r="A77">
        <v>15</v>
      </c>
      <c r="B77" s="47" t="s">
        <v>156</v>
      </c>
      <c r="C77" s="62" t="s">
        <v>156</v>
      </c>
      <c r="D77" s="62" t="s">
        <v>156</v>
      </c>
      <c r="E77" s="62" t="s">
        <v>156</v>
      </c>
      <c r="F77" s="62" t="s">
        <v>156</v>
      </c>
      <c r="G77" s="66" t="s">
        <v>156</v>
      </c>
    </row>
    <row r="78" spans="1:7" x14ac:dyDescent="0.25">
      <c r="A78">
        <v>20</v>
      </c>
      <c r="B78" s="47" t="s">
        <v>156</v>
      </c>
      <c r="C78" s="62" t="s">
        <v>156</v>
      </c>
      <c r="D78" s="62" t="s">
        <v>156</v>
      </c>
      <c r="E78" s="62" t="s">
        <v>156</v>
      </c>
      <c r="F78" s="62" t="s">
        <v>156</v>
      </c>
      <c r="G78" s="66" t="s">
        <v>156</v>
      </c>
    </row>
    <row r="79" spans="1:7" x14ac:dyDescent="0.25">
      <c r="A79">
        <v>25</v>
      </c>
      <c r="B79" s="47" t="s">
        <v>156</v>
      </c>
      <c r="C79" s="62" t="s">
        <v>156</v>
      </c>
      <c r="D79" s="62" t="s">
        <v>156</v>
      </c>
      <c r="E79" s="62" t="s">
        <v>156</v>
      </c>
      <c r="F79" s="62" t="s">
        <v>156</v>
      </c>
      <c r="G79" s="66" t="s">
        <v>156</v>
      </c>
    </row>
    <row r="80" spans="1:7" x14ac:dyDescent="0.25">
      <c r="A80">
        <v>30</v>
      </c>
      <c r="B80" s="47" t="s">
        <v>156</v>
      </c>
      <c r="C80" s="62" t="s">
        <v>156</v>
      </c>
      <c r="D80" s="62" t="s">
        <v>156</v>
      </c>
      <c r="E80" s="62" t="s">
        <v>156</v>
      </c>
      <c r="F80" s="62" t="s">
        <v>156</v>
      </c>
      <c r="G80" s="66" t="s">
        <v>156</v>
      </c>
    </row>
    <row r="81" spans="1:7" x14ac:dyDescent="0.25">
      <c r="A81">
        <v>35</v>
      </c>
      <c r="B81" s="47" t="s">
        <v>156</v>
      </c>
      <c r="C81" s="62" t="s">
        <v>156</v>
      </c>
      <c r="D81" s="62" t="s">
        <v>156</v>
      </c>
      <c r="E81" s="62" t="s">
        <v>156</v>
      </c>
      <c r="F81" s="62" t="s">
        <v>156</v>
      </c>
      <c r="G81" s="66" t="s">
        <v>156</v>
      </c>
    </row>
    <row r="82" spans="1:7" x14ac:dyDescent="0.25">
      <c r="A82">
        <v>40</v>
      </c>
      <c r="B82" s="47" t="s">
        <v>156</v>
      </c>
      <c r="C82" s="62" t="s">
        <v>156</v>
      </c>
      <c r="D82" s="62" t="s">
        <v>156</v>
      </c>
      <c r="E82" s="62" t="s">
        <v>156</v>
      </c>
      <c r="F82" s="62" t="s">
        <v>156</v>
      </c>
      <c r="G82" s="66" t="s">
        <v>156</v>
      </c>
    </row>
    <row r="83" spans="1:7" x14ac:dyDescent="0.25">
      <c r="A83">
        <v>45</v>
      </c>
      <c r="B83" s="47" t="s">
        <v>156</v>
      </c>
      <c r="C83" s="62" t="s">
        <v>156</v>
      </c>
      <c r="D83" s="62" t="s">
        <v>156</v>
      </c>
      <c r="E83" s="62" t="s">
        <v>156</v>
      </c>
      <c r="F83" s="62" t="s">
        <v>156</v>
      </c>
      <c r="G83" s="66" t="s">
        <v>156</v>
      </c>
    </row>
    <row r="84" spans="1:7" x14ac:dyDescent="0.25">
      <c r="A84">
        <v>50</v>
      </c>
      <c r="B84" s="47" t="s">
        <v>156</v>
      </c>
      <c r="C84" s="62" t="s">
        <v>156</v>
      </c>
      <c r="D84" s="62" t="s">
        <v>156</v>
      </c>
      <c r="E84" s="62" t="s">
        <v>156</v>
      </c>
      <c r="F84" s="62" t="s">
        <v>156</v>
      </c>
      <c r="G84" s="66" t="s">
        <v>156</v>
      </c>
    </row>
    <row r="85" spans="1:7" x14ac:dyDescent="0.25">
      <c r="A85">
        <v>55</v>
      </c>
      <c r="B85" s="47" t="s">
        <v>156</v>
      </c>
      <c r="C85" s="62" t="s">
        <v>156</v>
      </c>
      <c r="D85" s="62" t="s">
        <v>156</v>
      </c>
      <c r="E85" s="62" t="s">
        <v>156</v>
      </c>
      <c r="F85" s="62" t="s">
        <v>156</v>
      </c>
      <c r="G85" s="66" t="s">
        <v>156</v>
      </c>
    </row>
    <row r="86" spans="1:7" x14ac:dyDescent="0.25">
      <c r="A86">
        <v>60</v>
      </c>
      <c r="B86" s="47" t="s">
        <v>156</v>
      </c>
      <c r="C86" s="62" t="s">
        <v>156</v>
      </c>
      <c r="D86" s="62" t="s">
        <v>156</v>
      </c>
      <c r="E86" s="62" t="s">
        <v>156</v>
      </c>
      <c r="F86" s="62" t="s">
        <v>156</v>
      </c>
      <c r="G86" s="66" t="s">
        <v>156</v>
      </c>
    </row>
    <row r="87" spans="1:7" x14ac:dyDescent="0.25">
      <c r="A87">
        <v>65</v>
      </c>
      <c r="B87" s="47" t="s">
        <v>156</v>
      </c>
      <c r="C87" s="62" t="s">
        <v>156</v>
      </c>
      <c r="D87" s="62" t="s">
        <v>156</v>
      </c>
      <c r="E87" s="62" t="s">
        <v>156</v>
      </c>
      <c r="F87" s="62" t="s">
        <v>156</v>
      </c>
      <c r="G87" s="66" t="s">
        <v>156</v>
      </c>
    </row>
    <row r="88" spans="1:7" x14ac:dyDescent="0.25">
      <c r="A88">
        <v>70</v>
      </c>
      <c r="B88" s="47" t="s">
        <v>156</v>
      </c>
      <c r="C88" s="62" t="s">
        <v>156</v>
      </c>
      <c r="D88" s="62" t="s">
        <v>156</v>
      </c>
      <c r="E88" s="62" t="s">
        <v>156</v>
      </c>
      <c r="F88" s="62" t="s">
        <v>156</v>
      </c>
      <c r="G88" s="66" t="s">
        <v>156</v>
      </c>
    </row>
    <row r="89" spans="1:7" x14ac:dyDescent="0.25">
      <c r="A89">
        <v>75</v>
      </c>
      <c r="B89" s="47" t="s">
        <v>156</v>
      </c>
      <c r="C89" s="62" t="s">
        <v>156</v>
      </c>
      <c r="D89" s="62" t="s">
        <v>156</v>
      </c>
      <c r="E89" s="62" t="s">
        <v>156</v>
      </c>
      <c r="F89" s="62" t="s">
        <v>156</v>
      </c>
      <c r="G89" s="66" t="s">
        <v>156</v>
      </c>
    </row>
    <row r="90" spans="1:7" x14ac:dyDescent="0.25">
      <c r="A90">
        <v>80</v>
      </c>
      <c r="B90" s="47" t="s">
        <v>156</v>
      </c>
      <c r="C90" s="62" t="s">
        <v>156</v>
      </c>
      <c r="D90" s="62" t="s">
        <v>156</v>
      </c>
      <c r="E90" s="62" t="s">
        <v>156</v>
      </c>
      <c r="F90" s="62" t="s">
        <v>156</v>
      </c>
      <c r="G90" s="66" t="s">
        <v>156</v>
      </c>
    </row>
    <row r="91" spans="1:7" x14ac:dyDescent="0.25">
      <c r="A91">
        <v>85</v>
      </c>
      <c r="B91" s="47" t="s">
        <v>156</v>
      </c>
      <c r="C91" s="62" t="s">
        <v>156</v>
      </c>
      <c r="D91" s="62" t="s">
        <v>156</v>
      </c>
      <c r="E91" s="62" t="s">
        <v>156</v>
      </c>
      <c r="F91" s="62" t="s">
        <v>156</v>
      </c>
      <c r="G91" s="66" t="s">
        <v>156</v>
      </c>
    </row>
    <row r="92" spans="1:7" x14ac:dyDescent="0.25">
      <c r="A92">
        <v>90</v>
      </c>
      <c r="B92" s="47" t="s">
        <v>156</v>
      </c>
      <c r="C92" s="62" t="s">
        <v>156</v>
      </c>
      <c r="D92" s="62" t="s">
        <v>156</v>
      </c>
      <c r="E92" s="62" t="s">
        <v>156</v>
      </c>
      <c r="F92" s="62" t="s">
        <v>156</v>
      </c>
      <c r="G92" s="66" t="s">
        <v>156</v>
      </c>
    </row>
    <row r="93" spans="1:7" x14ac:dyDescent="0.25">
      <c r="A93">
        <v>95</v>
      </c>
      <c r="B93" s="47" t="s">
        <v>156</v>
      </c>
      <c r="C93" s="62" t="s">
        <v>156</v>
      </c>
      <c r="D93" s="62" t="s">
        <v>156</v>
      </c>
      <c r="E93" s="62" t="s">
        <v>156</v>
      </c>
      <c r="F93" s="62" t="s">
        <v>156</v>
      </c>
      <c r="G93" s="66" t="s">
        <v>156</v>
      </c>
    </row>
    <row r="94" spans="1:7" x14ac:dyDescent="0.25">
      <c r="A94">
        <v>100</v>
      </c>
      <c r="B94" s="60" t="s">
        <v>156</v>
      </c>
      <c r="C94" s="63" t="s">
        <v>156</v>
      </c>
      <c r="D94" s="63" t="s">
        <v>156</v>
      </c>
      <c r="E94" s="63" t="s">
        <v>156</v>
      </c>
      <c r="F94" s="63" t="s">
        <v>156</v>
      </c>
      <c r="G94" s="67" t="s">
        <v>156</v>
      </c>
    </row>
    <row r="96" spans="1:7" x14ac:dyDescent="0.25">
      <c r="A96" s="68" t="s">
        <v>101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</row>
    <row r="97" spans="1:7" x14ac:dyDescent="0.25">
      <c r="A97">
        <v>0</v>
      </c>
      <c r="B97" s="46" t="s">
        <v>156</v>
      </c>
      <c r="C97" s="61" t="s">
        <v>156</v>
      </c>
      <c r="D97" s="64">
        <v>0</v>
      </c>
      <c r="E97" s="64">
        <v>0</v>
      </c>
      <c r="F97" s="64">
        <v>0</v>
      </c>
      <c r="G97" s="65">
        <v>0</v>
      </c>
    </row>
    <row r="98" spans="1:7" x14ac:dyDescent="0.25">
      <c r="A98">
        <v>5</v>
      </c>
      <c r="B98" s="47" t="s">
        <v>156</v>
      </c>
      <c r="C98" s="62" t="s">
        <v>156</v>
      </c>
      <c r="D98" s="49">
        <v>0</v>
      </c>
      <c r="E98" s="49">
        <v>0</v>
      </c>
      <c r="F98" s="49">
        <v>0</v>
      </c>
      <c r="G98" s="50">
        <v>0</v>
      </c>
    </row>
    <row r="99" spans="1:7" x14ac:dyDescent="0.25">
      <c r="A99">
        <v>10</v>
      </c>
      <c r="B99" s="47" t="s">
        <v>156</v>
      </c>
      <c r="C99" s="62" t="s">
        <v>156</v>
      </c>
      <c r="D99" s="62" t="s">
        <v>156</v>
      </c>
      <c r="E99" s="49">
        <v>0</v>
      </c>
      <c r="F99" s="49">
        <v>0</v>
      </c>
      <c r="G99" s="50">
        <v>0</v>
      </c>
    </row>
    <row r="100" spans="1:7" x14ac:dyDescent="0.25">
      <c r="A100">
        <v>15</v>
      </c>
      <c r="B100" s="47" t="s">
        <v>156</v>
      </c>
      <c r="C100" s="62" t="s">
        <v>156</v>
      </c>
      <c r="D100" s="62" t="s">
        <v>156</v>
      </c>
      <c r="E100" s="62" t="s">
        <v>156</v>
      </c>
      <c r="F100" s="62" t="s">
        <v>156</v>
      </c>
      <c r="G100" s="66" t="s">
        <v>156</v>
      </c>
    </row>
    <row r="101" spans="1:7" x14ac:dyDescent="0.25">
      <c r="A101">
        <v>20</v>
      </c>
      <c r="B101" s="47" t="s">
        <v>156</v>
      </c>
      <c r="C101" s="62" t="s">
        <v>156</v>
      </c>
      <c r="D101" s="62" t="s">
        <v>156</v>
      </c>
      <c r="E101" s="62" t="s">
        <v>156</v>
      </c>
      <c r="F101" s="62" t="s">
        <v>156</v>
      </c>
      <c r="G101" s="66" t="s">
        <v>156</v>
      </c>
    </row>
    <row r="102" spans="1:7" x14ac:dyDescent="0.25">
      <c r="A102">
        <v>25</v>
      </c>
      <c r="B102" s="47" t="s">
        <v>156</v>
      </c>
      <c r="C102" s="62" t="s">
        <v>156</v>
      </c>
      <c r="D102" s="62" t="s">
        <v>156</v>
      </c>
      <c r="E102" s="62" t="s">
        <v>156</v>
      </c>
      <c r="F102" s="62" t="s">
        <v>156</v>
      </c>
      <c r="G102" s="66" t="s">
        <v>156</v>
      </c>
    </row>
    <row r="103" spans="1:7" x14ac:dyDescent="0.25">
      <c r="A103">
        <v>30</v>
      </c>
      <c r="B103" s="47" t="s">
        <v>156</v>
      </c>
      <c r="C103" s="62" t="s">
        <v>156</v>
      </c>
      <c r="D103" s="62" t="s">
        <v>156</v>
      </c>
      <c r="E103" s="62" t="s">
        <v>156</v>
      </c>
      <c r="F103" s="62" t="s">
        <v>156</v>
      </c>
      <c r="G103" s="66" t="s">
        <v>156</v>
      </c>
    </row>
    <row r="104" spans="1:7" x14ac:dyDescent="0.25">
      <c r="A104">
        <v>35</v>
      </c>
      <c r="B104" s="47" t="s">
        <v>156</v>
      </c>
      <c r="C104" s="62" t="s">
        <v>156</v>
      </c>
      <c r="D104" s="62" t="s">
        <v>156</v>
      </c>
      <c r="E104" s="62" t="s">
        <v>156</v>
      </c>
      <c r="F104" s="62" t="s">
        <v>156</v>
      </c>
      <c r="G104" s="66" t="s">
        <v>156</v>
      </c>
    </row>
    <row r="105" spans="1:7" x14ac:dyDescent="0.25">
      <c r="A105">
        <v>40</v>
      </c>
      <c r="B105" s="47" t="s">
        <v>156</v>
      </c>
      <c r="C105" s="62" t="s">
        <v>156</v>
      </c>
      <c r="D105" s="62" t="s">
        <v>156</v>
      </c>
      <c r="E105" s="62" t="s">
        <v>156</v>
      </c>
      <c r="F105" s="62" t="s">
        <v>156</v>
      </c>
      <c r="G105" s="66" t="s">
        <v>156</v>
      </c>
    </row>
    <row r="106" spans="1:7" x14ac:dyDescent="0.25">
      <c r="A106">
        <v>45</v>
      </c>
      <c r="B106" s="47" t="s">
        <v>156</v>
      </c>
      <c r="C106" s="62" t="s">
        <v>156</v>
      </c>
      <c r="D106" s="62" t="s">
        <v>156</v>
      </c>
      <c r="E106" s="62" t="s">
        <v>156</v>
      </c>
      <c r="F106" s="62" t="s">
        <v>156</v>
      </c>
      <c r="G106" s="66" t="s">
        <v>156</v>
      </c>
    </row>
    <row r="107" spans="1:7" x14ac:dyDescent="0.25">
      <c r="A107">
        <v>50</v>
      </c>
      <c r="B107" s="47" t="s">
        <v>156</v>
      </c>
      <c r="C107" s="62" t="s">
        <v>156</v>
      </c>
      <c r="D107" s="62" t="s">
        <v>156</v>
      </c>
      <c r="E107" s="62" t="s">
        <v>156</v>
      </c>
      <c r="F107" s="62" t="s">
        <v>156</v>
      </c>
      <c r="G107" s="66" t="s">
        <v>156</v>
      </c>
    </row>
    <row r="108" spans="1:7" x14ac:dyDescent="0.25">
      <c r="A108">
        <v>55</v>
      </c>
      <c r="B108" s="47" t="s">
        <v>156</v>
      </c>
      <c r="C108" s="62" t="s">
        <v>156</v>
      </c>
      <c r="D108" s="62" t="s">
        <v>156</v>
      </c>
      <c r="E108" s="62" t="s">
        <v>156</v>
      </c>
      <c r="F108" s="62" t="s">
        <v>156</v>
      </c>
      <c r="G108" s="66" t="s">
        <v>156</v>
      </c>
    </row>
    <row r="109" spans="1:7" x14ac:dyDescent="0.25">
      <c r="A109">
        <v>60</v>
      </c>
      <c r="B109" s="47" t="s">
        <v>156</v>
      </c>
      <c r="C109" s="62" t="s">
        <v>156</v>
      </c>
      <c r="D109" s="62" t="s">
        <v>156</v>
      </c>
      <c r="E109" s="62" t="s">
        <v>156</v>
      </c>
      <c r="F109" s="62" t="s">
        <v>156</v>
      </c>
      <c r="G109" s="66" t="s">
        <v>156</v>
      </c>
    </row>
    <row r="110" spans="1:7" x14ac:dyDescent="0.25">
      <c r="A110">
        <v>65</v>
      </c>
      <c r="B110" s="47" t="s">
        <v>156</v>
      </c>
      <c r="C110" s="62" t="s">
        <v>156</v>
      </c>
      <c r="D110" s="62" t="s">
        <v>156</v>
      </c>
      <c r="E110" s="62" t="s">
        <v>156</v>
      </c>
      <c r="F110" s="62" t="s">
        <v>156</v>
      </c>
      <c r="G110" s="66" t="s">
        <v>156</v>
      </c>
    </row>
    <row r="111" spans="1:7" x14ac:dyDescent="0.25">
      <c r="A111">
        <v>70</v>
      </c>
      <c r="B111" s="47" t="s">
        <v>156</v>
      </c>
      <c r="C111" s="62" t="s">
        <v>156</v>
      </c>
      <c r="D111" s="62" t="s">
        <v>156</v>
      </c>
      <c r="E111" s="62" t="s">
        <v>156</v>
      </c>
      <c r="F111" s="62" t="s">
        <v>156</v>
      </c>
      <c r="G111" s="66" t="s">
        <v>156</v>
      </c>
    </row>
    <row r="112" spans="1:7" x14ac:dyDescent="0.25">
      <c r="A112">
        <v>75</v>
      </c>
      <c r="B112" s="47" t="s">
        <v>156</v>
      </c>
      <c r="C112" s="62" t="s">
        <v>156</v>
      </c>
      <c r="D112" s="62" t="s">
        <v>156</v>
      </c>
      <c r="E112" s="62" t="s">
        <v>156</v>
      </c>
      <c r="F112" s="62" t="s">
        <v>156</v>
      </c>
      <c r="G112" s="66" t="s">
        <v>156</v>
      </c>
    </row>
    <row r="113" spans="1:7" x14ac:dyDescent="0.25">
      <c r="A113">
        <v>80</v>
      </c>
      <c r="B113" s="47" t="s">
        <v>156</v>
      </c>
      <c r="C113" s="62" t="s">
        <v>156</v>
      </c>
      <c r="D113" s="62" t="s">
        <v>156</v>
      </c>
      <c r="E113" s="62" t="s">
        <v>156</v>
      </c>
      <c r="F113" s="62" t="s">
        <v>156</v>
      </c>
      <c r="G113" s="66" t="s">
        <v>156</v>
      </c>
    </row>
    <row r="114" spans="1:7" x14ac:dyDescent="0.25">
      <c r="A114">
        <v>85</v>
      </c>
      <c r="B114" s="47" t="s">
        <v>156</v>
      </c>
      <c r="C114" s="62" t="s">
        <v>156</v>
      </c>
      <c r="D114" s="62" t="s">
        <v>156</v>
      </c>
      <c r="E114" s="62" t="s">
        <v>156</v>
      </c>
      <c r="F114" s="62" t="s">
        <v>156</v>
      </c>
      <c r="G114" s="66" t="s">
        <v>156</v>
      </c>
    </row>
    <row r="115" spans="1:7" x14ac:dyDescent="0.25">
      <c r="A115">
        <v>90</v>
      </c>
      <c r="B115" s="47" t="s">
        <v>156</v>
      </c>
      <c r="C115" s="62" t="s">
        <v>156</v>
      </c>
      <c r="D115" s="62" t="s">
        <v>156</v>
      </c>
      <c r="E115" s="62" t="s">
        <v>156</v>
      </c>
      <c r="F115" s="62" t="s">
        <v>156</v>
      </c>
      <c r="G115" s="66" t="s">
        <v>156</v>
      </c>
    </row>
    <row r="116" spans="1:7" x14ac:dyDescent="0.25">
      <c r="A116">
        <v>95</v>
      </c>
      <c r="B116" s="47" t="s">
        <v>156</v>
      </c>
      <c r="C116" s="62" t="s">
        <v>156</v>
      </c>
      <c r="D116" s="62" t="s">
        <v>156</v>
      </c>
      <c r="E116" s="62" t="s">
        <v>156</v>
      </c>
      <c r="F116" s="62" t="s">
        <v>156</v>
      </c>
      <c r="G116" s="66" t="s">
        <v>156</v>
      </c>
    </row>
    <row r="117" spans="1:7" x14ac:dyDescent="0.25">
      <c r="A117">
        <v>100</v>
      </c>
      <c r="B117" s="60" t="s">
        <v>156</v>
      </c>
      <c r="C117" s="63" t="s">
        <v>156</v>
      </c>
      <c r="D117" s="63" t="s">
        <v>156</v>
      </c>
      <c r="E117" s="63" t="s">
        <v>156</v>
      </c>
      <c r="F117" s="63" t="s">
        <v>156</v>
      </c>
      <c r="G117" s="67" t="s">
        <v>156</v>
      </c>
    </row>
    <row r="119" spans="1:7" x14ac:dyDescent="0.25">
      <c r="A119" s="68" t="s">
        <v>103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</row>
    <row r="120" spans="1:7" x14ac:dyDescent="0.25">
      <c r="A120">
        <v>0</v>
      </c>
      <c r="B120" s="46" t="s">
        <v>156</v>
      </c>
      <c r="C120" s="61" t="s">
        <v>156</v>
      </c>
      <c r="D120" s="64">
        <v>0</v>
      </c>
      <c r="E120" s="64">
        <v>0</v>
      </c>
      <c r="F120" s="64">
        <v>0</v>
      </c>
      <c r="G120" s="65">
        <v>0</v>
      </c>
    </row>
    <row r="121" spans="1:7" x14ac:dyDescent="0.25">
      <c r="A121">
        <v>5</v>
      </c>
      <c r="B121" s="47" t="s">
        <v>156</v>
      </c>
      <c r="C121" s="62" t="s">
        <v>156</v>
      </c>
      <c r="D121" s="49">
        <v>0</v>
      </c>
      <c r="E121" s="49">
        <v>0</v>
      </c>
      <c r="F121" s="49">
        <v>0</v>
      </c>
      <c r="G121" s="50">
        <v>0</v>
      </c>
    </row>
    <row r="122" spans="1:7" x14ac:dyDescent="0.25">
      <c r="A122">
        <v>10</v>
      </c>
      <c r="B122" s="47" t="s">
        <v>156</v>
      </c>
      <c r="C122" s="62" t="s">
        <v>156</v>
      </c>
      <c r="D122" s="62" t="s">
        <v>156</v>
      </c>
      <c r="E122" s="49">
        <v>0</v>
      </c>
      <c r="F122" s="49">
        <v>0</v>
      </c>
      <c r="G122" s="50">
        <v>0</v>
      </c>
    </row>
    <row r="123" spans="1:7" x14ac:dyDescent="0.25">
      <c r="A123">
        <v>15</v>
      </c>
      <c r="B123" s="47" t="s">
        <v>156</v>
      </c>
      <c r="C123" s="62" t="s">
        <v>156</v>
      </c>
      <c r="D123" s="62" t="s">
        <v>156</v>
      </c>
      <c r="E123" s="62" t="s">
        <v>156</v>
      </c>
      <c r="F123" s="62" t="s">
        <v>156</v>
      </c>
      <c r="G123" s="66" t="s">
        <v>156</v>
      </c>
    </row>
    <row r="124" spans="1:7" x14ac:dyDescent="0.25">
      <c r="A124">
        <v>20</v>
      </c>
      <c r="B124" s="47" t="s">
        <v>156</v>
      </c>
      <c r="C124" s="62" t="s">
        <v>156</v>
      </c>
      <c r="D124" s="62" t="s">
        <v>156</v>
      </c>
      <c r="E124" s="62" t="s">
        <v>156</v>
      </c>
      <c r="F124" s="62" t="s">
        <v>156</v>
      </c>
      <c r="G124" s="66" t="s">
        <v>156</v>
      </c>
    </row>
    <row r="125" spans="1:7" x14ac:dyDescent="0.25">
      <c r="A125">
        <v>25</v>
      </c>
      <c r="B125" s="47" t="s">
        <v>156</v>
      </c>
      <c r="C125" s="62" t="s">
        <v>156</v>
      </c>
      <c r="D125" s="62" t="s">
        <v>156</v>
      </c>
      <c r="E125" s="62" t="s">
        <v>156</v>
      </c>
      <c r="F125" s="62" t="s">
        <v>156</v>
      </c>
      <c r="G125" s="66" t="s">
        <v>156</v>
      </c>
    </row>
    <row r="126" spans="1:7" x14ac:dyDescent="0.25">
      <c r="A126">
        <v>30</v>
      </c>
      <c r="B126" s="47" t="s">
        <v>156</v>
      </c>
      <c r="C126" s="62" t="s">
        <v>156</v>
      </c>
      <c r="D126" s="62" t="s">
        <v>156</v>
      </c>
      <c r="E126" s="62" t="s">
        <v>156</v>
      </c>
      <c r="F126" s="62" t="s">
        <v>156</v>
      </c>
      <c r="G126" s="66" t="s">
        <v>156</v>
      </c>
    </row>
    <row r="127" spans="1:7" x14ac:dyDescent="0.25">
      <c r="A127">
        <v>35</v>
      </c>
      <c r="B127" s="47" t="s">
        <v>156</v>
      </c>
      <c r="C127" s="62" t="s">
        <v>156</v>
      </c>
      <c r="D127" s="62" t="s">
        <v>156</v>
      </c>
      <c r="E127" s="62" t="s">
        <v>156</v>
      </c>
      <c r="F127" s="62" t="s">
        <v>156</v>
      </c>
      <c r="G127" s="66" t="s">
        <v>156</v>
      </c>
    </row>
    <row r="128" spans="1:7" x14ac:dyDescent="0.25">
      <c r="A128">
        <v>40</v>
      </c>
      <c r="B128" s="47" t="s">
        <v>156</v>
      </c>
      <c r="C128" s="62" t="s">
        <v>156</v>
      </c>
      <c r="D128" s="62" t="s">
        <v>156</v>
      </c>
      <c r="E128" s="62" t="s">
        <v>156</v>
      </c>
      <c r="F128" s="62" t="s">
        <v>156</v>
      </c>
      <c r="G128" s="66" t="s">
        <v>156</v>
      </c>
    </row>
    <row r="129" spans="1:7" x14ac:dyDescent="0.25">
      <c r="A129">
        <v>45</v>
      </c>
      <c r="B129" s="47" t="s">
        <v>156</v>
      </c>
      <c r="C129" s="62" t="s">
        <v>156</v>
      </c>
      <c r="D129" s="62" t="s">
        <v>156</v>
      </c>
      <c r="E129" s="62" t="s">
        <v>156</v>
      </c>
      <c r="F129" s="62" t="s">
        <v>156</v>
      </c>
      <c r="G129" s="66" t="s">
        <v>156</v>
      </c>
    </row>
    <row r="130" spans="1:7" x14ac:dyDescent="0.25">
      <c r="A130">
        <v>50</v>
      </c>
      <c r="B130" s="47" t="s">
        <v>156</v>
      </c>
      <c r="C130" s="62" t="s">
        <v>156</v>
      </c>
      <c r="D130" s="62" t="s">
        <v>156</v>
      </c>
      <c r="E130" s="62" t="s">
        <v>156</v>
      </c>
      <c r="F130" s="62" t="s">
        <v>156</v>
      </c>
      <c r="G130" s="66" t="s">
        <v>156</v>
      </c>
    </row>
    <row r="131" spans="1:7" x14ac:dyDescent="0.25">
      <c r="A131">
        <v>55</v>
      </c>
      <c r="B131" s="47" t="s">
        <v>156</v>
      </c>
      <c r="C131" s="62" t="s">
        <v>156</v>
      </c>
      <c r="D131" s="62" t="s">
        <v>156</v>
      </c>
      <c r="E131" s="62" t="s">
        <v>156</v>
      </c>
      <c r="F131" s="62" t="s">
        <v>156</v>
      </c>
      <c r="G131" s="66" t="s">
        <v>156</v>
      </c>
    </row>
    <row r="132" spans="1:7" x14ac:dyDescent="0.25">
      <c r="A132">
        <v>60</v>
      </c>
      <c r="B132" s="47" t="s">
        <v>156</v>
      </c>
      <c r="C132" s="62" t="s">
        <v>156</v>
      </c>
      <c r="D132" s="62" t="s">
        <v>156</v>
      </c>
      <c r="E132" s="62" t="s">
        <v>156</v>
      </c>
      <c r="F132" s="62" t="s">
        <v>156</v>
      </c>
      <c r="G132" s="66" t="s">
        <v>156</v>
      </c>
    </row>
    <row r="133" spans="1:7" x14ac:dyDescent="0.25">
      <c r="A133">
        <v>65</v>
      </c>
      <c r="B133" s="47" t="s">
        <v>156</v>
      </c>
      <c r="C133" s="62" t="s">
        <v>156</v>
      </c>
      <c r="D133" s="62" t="s">
        <v>156</v>
      </c>
      <c r="E133" s="62" t="s">
        <v>156</v>
      </c>
      <c r="F133" s="62" t="s">
        <v>156</v>
      </c>
      <c r="G133" s="66" t="s">
        <v>156</v>
      </c>
    </row>
    <row r="134" spans="1:7" x14ac:dyDescent="0.25">
      <c r="A134">
        <v>70</v>
      </c>
      <c r="B134" s="47" t="s">
        <v>156</v>
      </c>
      <c r="C134" s="62" t="s">
        <v>156</v>
      </c>
      <c r="D134" s="62" t="s">
        <v>156</v>
      </c>
      <c r="E134" s="62" t="s">
        <v>156</v>
      </c>
      <c r="F134" s="62" t="s">
        <v>156</v>
      </c>
      <c r="G134" s="66" t="s">
        <v>156</v>
      </c>
    </row>
    <row r="135" spans="1:7" x14ac:dyDescent="0.25">
      <c r="A135">
        <v>75</v>
      </c>
      <c r="B135" s="47" t="s">
        <v>156</v>
      </c>
      <c r="C135" s="62" t="s">
        <v>156</v>
      </c>
      <c r="D135" s="62" t="s">
        <v>156</v>
      </c>
      <c r="E135" s="62" t="s">
        <v>156</v>
      </c>
      <c r="F135" s="62" t="s">
        <v>156</v>
      </c>
      <c r="G135" s="66" t="s">
        <v>156</v>
      </c>
    </row>
    <row r="136" spans="1:7" x14ac:dyDescent="0.25">
      <c r="A136">
        <v>80</v>
      </c>
      <c r="B136" s="47" t="s">
        <v>156</v>
      </c>
      <c r="C136" s="62" t="s">
        <v>156</v>
      </c>
      <c r="D136" s="62" t="s">
        <v>156</v>
      </c>
      <c r="E136" s="62" t="s">
        <v>156</v>
      </c>
      <c r="F136" s="62" t="s">
        <v>156</v>
      </c>
      <c r="G136" s="66" t="s">
        <v>156</v>
      </c>
    </row>
    <row r="137" spans="1:7" x14ac:dyDescent="0.25">
      <c r="A137">
        <v>85</v>
      </c>
      <c r="B137" s="47" t="s">
        <v>156</v>
      </c>
      <c r="C137" s="62" t="s">
        <v>156</v>
      </c>
      <c r="D137" s="62" t="s">
        <v>156</v>
      </c>
      <c r="E137" s="62" t="s">
        <v>156</v>
      </c>
      <c r="F137" s="62" t="s">
        <v>156</v>
      </c>
      <c r="G137" s="66" t="s">
        <v>156</v>
      </c>
    </row>
    <row r="138" spans="1:7" x14ac:dyDescent="0.25">
      <c r="A138">
        <v>90</v>
      </c>
      <c r="B138" s="47" t="s">
        <v>156</v>
      </c>
      <c r="C138" s="62" t="s">
        <v>156</v>
      </c>
      <c r="D138" s="62" t="s">
        <v>156</v>
      </c>
      <c r="E138" s="62" t="s">
        <v>156</v>
      </c>
      <c r="F138" s="62" t="s">
        <v>156</v>
      </c>
      <c r="G138" s="66" t="s">
        <v>156</v>
      </c>
    </row>
    <row r="139" spans="1:7" x14ac:dyDescent="0.25">
      <c r="A139">
        <v>95</v>
      </c>
      <c r="B139" s="47" t="s">
        <v>156</v>
      </c>
      <c r="C139" s="62" t="s">
        <v>156</v>
      </c>
      <c r="D139" s="62" t="s">
        <v>156</v>
      </c>
      <c r="E139" s="62" t="s">
        <v>156</v>
      </c>
      <c r="F139" s="62" t="s">
        <v>156</v>
      </c>
      <c r="G139" s="66" t="s">
        <v>156</v>
      </c>
    </row>
    <row r="140" spans="1:7" x14ac:dyDescent="0.25">
      <c r="A140">
        <v>100</v>
      </c>
      <c r="B140" s="60" t="s">
        <v>156</v>
      </c>
      <c r="C140" s="63" t="s">
        <v>156</v>
      </c>
      <c r="D140" s="63" t="s">
        <v>156</v>
      </c>
      <c r="E140" s="63" t="s">
        <v>156</v>
      </c>
      <c r="F140" s="63" t="s">
        <v>156</v>
      </c>
      <c r="G140" s="67" t="s">
        <v>156</v>
      </c>
    </row>
    <row r="142" spans="1:7" x14ac:dyDescent="0.25">
      <c r="A142" s="68" t="s">
        <v>105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</row>
    <row r="143" spans="1:7" x14ac:dyDescent="0.25">
      <c r="A143">
        <v>0</v>
      </c>
      <c r="B143" s="46" t="s">
        <v>156</v>
      </c>
      <c r="C143" s="61" t="s">
        <v>156</v>
      </c>
      <c r="D143" s="64">
        <v>0</v>
      </c>
      <c r="E143" s="64">
        <v>0</v>
      </c>
      <c r="F143" s="64">
        <v>0</v>
      </c>
      <c r="G143" s="65">
        <v>0</v>
      </c>
    </row>
    <row r="144" spans="1:7" x14ac:dyDescent="0.25">
      <c r="A144">
        <v>5</v>
      </c>
      <c r="B144" s="47" t="s">
        <v>156</v>
      </c>
      <c r="C144" s="62" t="s">
        <v>156</v>
      </c>
      <c r="D144" s="49">
        <v>0</v>
      </c>
      <c r="E144" s="49">
        <v>0</v>
      </c>
      <c r="F144" s="49">
        <v>0</v>
      </c>
      <c r="G144" s="50">
        <v>0</v>
      </c>
    </row>
    <row r="145" spans="1:7" x14ac:dyDescent="0.25">
      <c r="A145">
        <v>10</v>
      </c>
      <c r="B145" s="47" t="s">
        <v>156</v>
      </c>
      <c r="C145" s="62" t="s">
        <v>156</v>
      </c>
      <c r="D145" s="62" t="s">
        <v>156</v>
      </c>
      <c r="E145" s="49">
        <v>0</v>
      </c>
      <c r="F145" s="49">
        <v>0</v>
      </c>
      <c r="G145" s="50">
        <v>0</v>
      </c>
    </row>
    <row r="146" spans="1:7" x14ac:dyDescent="0.25">
      <c r="A146">
        <v>15</v>
      </c>
      <c r="B146" s="47" t="s">
        <v>156</v>
      </c>
      <c r="C146" s="62" t="s">
        <v>156</v>
      </c>
      <c r="D146" s="62" t="s">
        <v>156</v>
      </c>
      <c r="E146" s="62" t="s">
        <v>156</v>
      </c>
      <c r="F146" s="62" t="s">
        <v>156</v>
      </c>
      <c r="G146" s="66" t="s">
        <v>156</v>
      </c>
    </row>
    <row r="147" spans="1:7" x14ac:dyDescent="0.25">
      <c r="A147">
        <v>20</v>
      </c>
      <c r="B147" s="47" t="s">
        <v>156</v>
      </c>
      <c r="C147" s="62" t="s">
        <v>156</v>
      </c>
      <c r="D147" s="62" t="s">
        <v>156</v>
      </c>
      <c r="E147" s="62" t="s">
        <v>156</v>
      </c>
      <c r="F147" s="62" t="s">
        <v>156</v>
      </c>
      <c r="G147" s="66" t="s">
        <v>156</v>
      </c>
    </row>
    <row r="148" spans="1:7" x14ac:dyDescent="0.25">
      <c r="A148">
        <v>25</v>
      </c>
      <c r="B148" s="47" t="s">
        <v>156</v>
      </c>
      <c r="C148" s="62" t="s">
        <v>156</v>
      </c>
      <c r="D148" s="62" t="s">
        <v>156</v>
      </c>
      <c r="E148" s="62" t="s">
        <v>156</v>
      </c>
      <c r="F148" s="62" t="s">
        <v>156</v>
      </c>
      <c r="G148" s="66" t="s">
        <v>156</v>
      </c>
    </row>
    <row r="149" spans="1:7" x14ac:dyDescent="0.25">
      <c r="A149">
        <v>30</v>
      </c>
      <c r="B149" s="47" t="s">
        <v>156</v>
      </c>
      <c r="C149" s="62" t="s">
        <v>156</v>
      </c>
      <c r="D149" s="62" t="s">
        <v>156</v>
      </c>
      <c r="E149" s="62" t="s">
        <v>156</v>
      </c>
      <c r="F149" s="62" t="s">
        <v>156</v>
      </c>
      <c r="G149" s="66" t="s">
        <v>156</v>
      </c>
    </row>
    <row r="150" spans="1:7" x14ac:dyDescent="0.25">
      <c r="A150">
        <v>35</v>
      </c>
      <c r="B150" s="47" t="s">
        <v>156</v>
      </c>
      <c r="C150" s="62" t="s">
        <v>156</v>
      </c>
      <c r="D150" s="62" t="s">
        <v>156</v>
      </c>
      <c r="E150" s="62" t="s">
        <v>156</v>
      </c>
      <c r="F150" s="62" t="s">
        <v>156</v>
      </c>
      <c r="G150" s="66" t="s">
        <v>156</v>
      </c>
    </row>
    <row r="151" spans="1:7" x14ac:dyDescent="0.25">
      <c r="A151">
        <v>40</v>
      </c>
      <c r="B151" s="47" t="s">
        <v>156</v>
      </c>
      <c r="C151" s="62" t="s">
        <v>156</v>
      </c>
      <c r="D151" s="62" t="s">
        <v>156</v>
      </c>
      <c r="E151" s="62" t="s">
        <v>156</v>
      </c>
      <c r="F151" s="62" t="s">
        <v>156</v>
      </c>
      <c r="G151" s="66" t="s">
        <v>156</v>
      </c>
    </row>
    <row r="152" spans="1:7" x14ac:dyDescent="0.25">
      <c r="A152">
        <v>45</v>
      </c>
      <c r="B152" s="47" t="s">
        <v>156</v>
      </c>
      <c r="C152" s="62" t="s">
        <v>156</v>
      </c>
      <c r="D152" s="62" t="s">
        <v>156</v>
      </c>
      <c r="E152" s="62" t="s">
        <v>156</v>
      </c>
      <c r="F152" s="62" t="s">
        <v>156</v>
      </c>
      <c r="G152" s="66" t="s">
        <v>156</v>
      </c>
    </row>
    <row r="153" spans="1:7" x14ac:dyDescent="0.25">
      <c r="A153">
        <v>50</v>
      </c>
      <c r="B153" s="47" t="s">
        <v>156</v>
      </c>
      <c r="C153" s="62" t="s">
        <v>156</v>
      </c>
      <c r="D153" s="62" t="s">
        <v>156</v>
      </c>
      <c r="E153" s="62" t="s">
        <v>156</v>
      </c>
      <c r="F153" s="62" t="s">
        <v>156</v>
      </c>
      <c r="G153" s="66" t="s">
        <v>156</v>
      </c>
    </row>
    <row r="154" spans="1:7" x14ac:dyDescent="0.25">
      <c r="A154">
        <v>55</v>
      </c>
      <c r="B154" s="47" t="s">
        <v>156</v>
      </c>
      <c r="C154" s="62" t="s">
        <v>156</v>
      </c>
      <c r="D154" s="62" t="s">
        <v>156</v>
      </c>
      <c r="E154" s="62" t="s">
        <v>156</v>
      </c>
      <c r="F154" s="62" t="s">
        <v>156</v>
      </c>
      <c r="G154" s="66" t="s">
        <v>156</v>
      </c>
    </row>
    <row r="155" spans="1:7" x14ac:dyDescent="0.25">
      <c r="A155">
        <v>60</v>
      </c>
      <c r="B155" s="47" t="s">
        <v>156</v>
      </c>
      <c r="C155" s="62" t="s">
        <v>156</v>
      </c>
      <c r="D155" s="62" t="s">
        <v>156</v>
      </c>
      <c r="E155" s="62" t="s">
        <v>156</v>
      </c>
      <c r="F155" s="62" t="s">
        <v>156</v>
      </c>
      <c r="G155" s="66" t="s">
        <v>156</v>
      </c>
    </row>
    <row r="156" spans="1:7" x14ac:dyDescent="0.25">
      <c r="A156">
        <v>65</v>
      </c>
      <c r="B156" s="47" t="s">
        <v>156</v>
      </c>
      <c r="C156" s="62" t="s">
        <v>156</v>
      </c>
      <c r="D156" s="62" t="s">
        <v>156</v>
      </c>
      <c r="E156" s="62" t="s">
        <v>156</v>
      </c>
      <c r="F156" s="62" t="s">
        <v>156</v>
      </c>
      <c r="G156" s="66" t="s">
        <v>156</v>
      </c>
    </row>
    <row r="157" spans="1:7" x14ac:dyDescent="0.25">
      <c r="A157">
        <v>70</v>
      </c>
      <c r="B157" s="47" t="s">
        <v>156</v>
      </c>
      <c r="C157" s="62" t="s">
        <v>156</v>
      </c>
      <c r="D157" s="62" t="s">
        <v>156</v>
      </c>
      <c r="E157" s="62" t="s">
        <v>156</v>
      </c>
      <c r="F157" s="62" t="s">
        <v>156</v>
      </c>
      <c r="G157" s="66" t="s">
        <v>156</v>
      </c>
    </row>
    <row r="158" spans="1:7" x14ac:dyDescent="0.25">
      <c r="A158">
        <v>75</v>
      </c>
      <c r="B158" s="47" t="s">
        <v>156</v>
      </c>
      <c r="C158" s="62" t="s">
        <v>156</v>
      </c>
      <c r="D158" s="62" t="s">
        <v>156</v>
      </c>
      <c r="E158" s="62" t="s">
        <v>156</v>
      </c>
      <c r="F158" s="62" t="s">
        <v>156</v>
      </c>
      <c r="G158" s="66" t="s">
        <v>156</v>
      </c>
    </row>
    <row r="159" spans="1:7" x14ac:dyDescent="0.25">
      <c r="A159">
        <v>80</v>
      </c>
      <c r="B159" s="47" t="s">
        <v>156</v>
      </c>
      <c r="C159" s="62" t="s">
        <v>156</v>
      </c>
      <c r="D159" s="62" t="s">
        <v>156</v>
      </c>
      <c r="E159" s="62" t="s">
        <v>156</v>
      </c>
      <c r="F159" s="62" t="s">
        <v>156</v>
      </c>
      <c r="G159" s="66" t="s">
        <v>156</v>
      </c>
    </row>
    <row r="160" spans="1:7" x14ac:dyDescent="0.25">
      <c r="A160">
        <v>85</v>
      </c>
      <c r="B160" s="47" t="s">
        <v>156</v>
      </c>
      <c r="C160" s="62" t="s">
        <v>156</v>
      </c>
      <c r="D160" s="62" t="s">
        <v>156</v>
      </c>
      <c r="E160" s="62" t="s">
        <v>156</v>
      </c>
      <c r="F160" s="62" t="s">
        <v>156</v>
      </c>
      <c r="G160" s="66" t="s">
        <v>156</v>
      </c>
    </row>
    <row r="161" spans="1:7" x14ac:dyDescent="0.25">
      <c r="A161">
        <v>90</v>
      </c>
      <c r="B161" s="47" t="s">
        <v>156</v>
      </c>
      <c r="C161" s="62" t="s">
        <v>156</v>
      </c>
      <c r="D161" s="62" t="s">
        <v>156</v>
      </c>
      <c r="E161" s="62" t="s">
        <v>156</v>
      </c>
      <c r="F161" s="62" t="s">
        <v>156</v>
      </c>
      <c r="G161" s="66" t="s">
        <v>156</v>
      </c>
    </row>
    <row r="162" spans="1:7" x14ac:dyDescent="0.25">
      <c r="A162">
        <v>95</v>
      </c>
      <c r="B162" s="47" t="s">
        <v>156</v>
      </c>
      <c r="C162" s="62" t="s">
        <v>156</v>
      </c>
      <c r="D162" s="62" t="s">
        <v>156</v>
      </c>
      <c r="E162" s="62" t="s">
        <v>156</v>
      </c>
      <c r="F162" s="62" t="s">
        <v>156</v>
      </c>
      <c r="G162" s="66" t="s">
        <v>156</v>
      </c>
    </row>
    <row r="163" spans="1:7" x14ac:dyDescent="0.25">
      <c r="A163">
        <v>100</v>
      </c>
      <c r="B163" s="60" t="s">
        <v>156</v>
      </c>
      <c r="C163" s="63" t="s">
        <v>156</v>
      </c>
      <c r="D163" s="63" t="s">
        <v>156</v>
      </c>
      <c r="E163" s="63" t="s">
        <v>156</v>
      </c>
      <c r="F163" s="63" t="s">
        <v>156</v>
      </c>
      <c r="G163" s="67" t="s">
        <v>156</v>
      </c>
    </row>
    <row r="165" spans="1:7" x14ac:dyDescent="0.25">
      <c r="A165" s="68" t="s">
        <v>107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</row>
    <row r="166" spans="1:7" x14ac:dyDescent="0.25">
      <c r="A166">
        <v>0</v>
      </c>
      <c r="B166" s="46" t="s">
        <v>156</v>
      </c>
      <c r="C166" s="61" t="s">
        <v>156</v>
      </c>
      <c r="D166" s="64">
        <v>0</v>
      </c>
      <c r="E166" s="64">
        <v>0</v>
      </c>
      <c r="F166" s="64">
        <v>0</v>
      </c>
      <c r="G166" s="65">
        <v>0</v>
      </c>
    </row>
    <row r="167" spans="1:7" x14ac:dyDescent="0.25">
      <c r="A167">
        <v>5</v>
      </c>
      <c r="B167" s="47" t="s">
        <v>156</v>
      </c>
      <c r="C167" s="62" t="s">
        <v>156</v>
      </c>
      <c r="D167" s="49">
        <v>0</v>
      </c>
      <c r="E167" s="49">
        <v>0</v>
      </c>
      <c r="F167" s="49">
        <v>0</v>
      </c>
      <c r="G167" s="50">
        <v>0</v>
      </c>
    </row>
    <row r="168" spans="1:7" x14ac:dyDescent="0.25">
      <c r="A168">
        <v>10</v>
      </c>
      <c r="B168" s="47" t="s">
        <v>156</v>
      </c>
      <c r="C168" s="62" t="s">
        <v>156</v>
      </c>
      <c r="D168" s="62" t="s">
        <v>156</v>
      </c>
      <c r="E168" s="49">
        <v>0</v>
      </c>
      <c r="F168" s="49">
        <v>0</v>
      </c>
      <c r="G168" s="50">
        <v>0</v>
      </c>
    </row>
    <row r="169" spans="1:7" x14ac:dyDescent="0.25">
      <c r="A169">
        <v>15</v>
      </c>
      <c r="B169" s="47" t="s">
        <v>156</v>
      </c>
      <c r="C169" s="62" t="s">
        <v>156</v>
      </c>
      <c r="D169" s="62" t="s">
        <v>156</v>
      </c>
      <c r="E169" s="62" t="s">
        <v>156</v>
      </c>
      <c r="F169" s="62" t="s">
        <v>156</v>
      </c>
      <c r="G169" s="66" t="s">
        <v>156</v>
      </c>
    </row>
    <row r="170" spans="1:7" x14ac:dyDescent="0.25">
      <c r="A170">
        <v>20</v>
      </c>
      <c r="B170" s="47" t="s">
        <v>156</v>
      </c>
      <c r="C170" s="62" t="s">
        <v>156</v>
      </c>
      <c r="D170" s="62" t="s">
        <v>156</v>
      </c>
      <c r="E170" s="62" t="s">
        <v>156</v>
      </c>
      <c r="F170" s="62" t="s">
        <v>156</v>
      </c>
      <c r="G170" s="66" t="s">
        <v>156</v>
      </c>
    </row>
    <row r="171" spans="1:7" x14ac:dyDescent="0.25">
      <c r="A171">
        <v>25</v>
      </c>
      <c r="B171" s="47" t="s">
        <v>156</v>
      </c>
      <c r="C171" s="62" t="s">
        <v>156</v>
      </c>
      <c r="D171" s="62" t="s">
        <v>156</v>
      </c>
      <c r="E171" s="62" t="s">
        <v>156</v>
      </c>
      <c r="F171" s="62" t="s">
        <v>156</v>
      </c>
      <c r="G171" s="66" t="s">
        <v>156</v>
      </c>
    </row>
    <row r="172" spans="1:7" x14ac:dyDescent="0.25">
      <c r="A172">
        <v>30</v>
      </c>
      <c r="B172" s="47" t="s">
        <v>156</v>
      </c>
      <c r="C172" s="62" t="s">
        <v>156</v>
      </c>
      <c r="D172" s="62" t="s">
        <v>156</v>
      </c>
      <c r="E172" s="62" t="s">
        <v>156</v>
      </c>
      <c r="F172" s="62" t="s">
        <v>156</v>
      </c>
      <c r="G172" s="66" t="s">
        <v>156</v>
      </c>
    </row>
    <row r="173" spans="1:7" x14ac:dyDescent="0.25">
      <c r="A173">
        <v>35</v>
      </c>
      <c r="B173" s="47" t="s">
        <v>156</v>
      </c>
      <c r="C173" s="62" t="s">
        <v>156</v>
      </c>
      <c r="D173" s="62" t="s">
        <v>156</v>
      </c>
      <c r="E173" s="62" t="s">
        <v>156</v>
      </c>
      <c r="F173" s="62" t="s">
        <v>156</v>
      </c>
      <c r="G173" s="66" t="s">
        <v>156</v>
      </c>
    </row>
    <row r="174" spans="1:7" x14ac:dyDescent="0.25">
      <c r="A174">
        <v>40</v>
      </c>
      <c r="B174" s="47" t="s">
        <v>156</v>
      </c>
      <c r="C174" s="62" t="s">
        <v>156</v>
      </c>
      <c r="D174" s="62" t="s">
        <v>156</v>
      </c>
      <c r="E174" s="62" t="s">
        <v>156</v>
      </c>
      <c r="F174" s="62" t="s">
        <v>156</v>
      </c>
      <c r="G174" s="66" t="s">
        <v>156</v>
      </c>
    </row>
    <row r="175" spans="1:7" x14ac:dyDescent="0.25">
      <c r="A175">
        <v>45</v>
      </c>
      <c r="B175" s="47" t="s">
        <v>156</v>
      </c>
      <c r="C175" s="62" t="s">
        <v>156</v>
      </c>
      <c r="D175" s="62" t="s">
        <v>156</v>
      </c>
      <c r="E175" s="62" t="s">
        <v>156</v>
      </c>
      <c r="F175" s="62" t="s">
        <v>156</v>
      </c>
      <c r="G175" s="66" t="s">
        <v>156</v>
      </c>
    </row>
    <row r="176" spans="1:7" x14ac:dyDescent="0.25">
      <c r="A176">
        <v>50</v>
      </c>
      <c r="B176" s="47" t="s">
        <v>156</v>
      </c>
      <c r="C176" s="62" t="s">
        <v>156</v>
      </c>
      <c r="D176" s="62" t="s">
        <v>156</v>
      </c>
      <c r="E176" s="62" t="s">
        <v>156</v>
      </c>
      <c r="F176" s="62" t="s">
        <v>156</v>
      </c>
      <c r="G176" s="66" t="s">
        <v>156</v>
      </c>
    </row>
    <row r="177" spans="1:7" x14ac:dyDescent="0.25">
      <c r="A177">
        <v>55</v>
      </c>
      <c r="B177" s="47" t="s">
        <v>156</v>
      </c>
      <c r="C177" s="62" t="s">
        <v>156</v>
      </c>
      <c r="D177" s="62" t="s">
        <v>156</v>
      </c>
      <c r="E177" s="62" t="s">
        <v>156</v>
      </c>
      <c r="F177" s="62" t="s">
        <v>156</v>
      </c>
      <c r="G177" s="66" t="s">
        <v>156</v>
      </c>
    </row>
    <row r="178" spans="1:7" x14ac:dyDescent="0.25">
      <c r="A178">
        <v>60</v>
      </c>
      <c r="B178" s="47" t="s">
        <v>156</v>
      </c>
      <c r="C178" s="62" t="s">
        <v>156</v>
      </c>
      <c r="D178" s="62" t="s">
        <v>156</v>
      </c>
      <c r="E178" s="62" t="s">
        <v>156</v>
      </c>
      <c r="F178" s="62" t="s">
        <v>156</v>
      </c>
      <c r="G178" s="66" t="s">
        <v>156</v>
      </c>
    </row>
    <row r="179" spans="1:7" x14ac:dyDescent="0.25">
      <c r="A179">
        <v>65</v>
      </c>
      <c r="B179" s="47" t="s">
        <v>156</v>
      </c>
      <c r="C179" s="62" t="s">
        <v>156</v>
      </c>
      <c r="D179" s="62" t="s">
        <v>156</v>
      </c>
      <c r="E179" s="62" t="s">
        <v>156</v>
      </c>
      <c r="F179" s="62" t="s">
        <v>156</v>
      </c>
      <c r="G179" s="66" t="s">
        <v>156</v>
      </c>
    </row>
    <row r="180" spans="1:7" x14ac:dyDescent="0.25">
      <c r="A180">
        <v>70</v>
      </c>
      <c r="B180" s="47" t="s">
        <v>156</v>
      </c>
      <c r="C180" s="62" t="s">
        <v>156</v>
      </c>
      <c r="D180" s="62" t="s">
        <v>156</v>
      </c>
      <c r="E180" s="62" t="s">
        <v>156</v>
      </c>
      <c r="F180" s="62" t="s">
        <v>156</v>
      </c>
      <c r="G180" s="66" t="s">
        <v>156</v>
      </c>
    </row>
    <row r="181" spans="1:7" x14ac:dyDescent="0.25">
      <c r="A181">
        <v>75</v>
      </c>
      <c r="B181" s="47" t="s">
        <v>156</v>
      </c>
      <c r="C181" s="62" t="s">
        <v>156</v>
      </c>
      <c r="D181" s="62" t="s">
        <v>156</v>
      </c>
      <c r="E181" s="62" t="s">
        <v>156</v>
      </c>
      <c r="F181" s="62" t="s">
        <v>156</v>
      </c>
      <c r="G181" s="66" t="s">
        <v>156</v>
      </c>
    </row>
    <row r="182" spans="1:7" x14ac:dyDescent="0.25">
      <c r="A182">
        <v>80</v>
      </c>
      <c r="B182" s="47" t="s">
        <v>156</v>
      </c>
      <c r="C182" s="62" t="s">
        <v>156</v>
      </c>
      <c r="D182" s="62" t="s">
        <v>156</v>
      </c>
      <c r="E182" s="62" t="s">
        <v>156</v>
      </c>
      <c r="F182" s="62" t="s">
        <v>156</v>
      </c>
      <c r="G182" s="66" t="s">
        <v>156</v>
      </c>
    </row>
    <row r="183" spans="1:7" x14ac:dyDescent="0.25">
      <c r="A183">
        <v>85</v>
      </c>
      <c r="B183" s="47" t="s">
        <v>156</v>
      </c>
      <c r="C183" s="62" t="s">
        <v>156</v>
      </c>
      <c r="D183" s="62" t="s">
        <v>156</v>
      </c>
      <c r="E183" s="62" t="s">
        <v>156</v>
      </c>
      <c r="F183" s="62" t="s">
        <v>156</v>
      </c>
      <c r="G183" s="66" t="s">
        <v>156</v>
      </c>
    </row>
    <row r="184" spans="1:7" x14ac:dyDescent="0.25">
      <c r="A184">
        <v>90</v>
      </c>
      <c r="B184" s="47" t="s">
        <v>156</v>
      </c>
      <c r="C184" s="62" t="s">
        <v>156</v>
      </c>
      <c r="D184" s="62" t="s">
        <v>156</v>
      </c>
      <c r="E184" s="62" t="s">
        <v>156</v>
      </c>
      <c r="F184" s="62" t="s">
        <v>156</v>
      </c>
      <c r="G184" s="66" t="s">
        <v>156</v>
      </c>
    </row>
    <row r="185" spans="1:7" x14ac:dyDescent="0.25">
      <c r="A185">
        <v>95</v>
      </c>
      <c r="B185" s="47" t="s">
        <v>156</v>
      </c>
      <c r="C185" s="62" t="s">
        <v>156</v>
      </c>
      <c r="D185" s="62" t="s">
        <v>156</v>
      </c>
      <c r="E185" s="62" t="s">
        <v>156</v>
      </c>
      <c r="F185" s="62" t="s">
        <v>156</v>
      </c>
      <c r="G185" s="66" t="s">
        <v>156</v>
      </c>
    </row>
    <row r="186" spans="1:7" x14ac:dyDescent="0.25">
      <c r="A186">
        <v>100</v>
      </c>
      <c r="B186" s="60" t="s">
        <v>156</v>
      </c>
      <c r="C186" s="63" t="s">
        <v>156</v>
      </c>
      <c r="D186" s="63" t="s">
        <v>156</v>
      </c>
      <c r="E186" s="63" t="s">
        <v>156</v>
      </c>
      <c r="F186" s="63" t="s">
        <v>156</v>
      </c>
      <c r="G186" s="67" t="s">
        <v>156</v>
      </c>
    </row>
    <row r="188" spans="1:7" x14ac:dyDescent="0.25">
      <c r="A188" s="68" t="s">
        <v>109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</row>
    <row r="189" spans="1:7" x14ac:dyDescent="0.25">
      <c r="A189">
        <v>0</v>
      </c>
      <c r="B189" s="46" t="s">
        <v>156</v>
      </c>
      <c r="C189" s="61" t="s">
        <v>156</v>
      </c>
      <c r="D189" s="64">
        <v>0</v>
      </c>
      <c r="E189" s="64">
        <v>0</v>
      </c>
      <c r="F189" s="64">
        <v>0</v>
      </c>
      <c r="G189" s="65">
        <v>0</v>
      </c>
    </row>
    <row r="190" spans="1:7" x14ac:dyDescent="0.25">
      <c r="A190">
        <v>5</v>
      </c>
      <c r="B190" s="47" t="s">
        <v>156</v>
      </c>
      <c r="C190" s="62" t="s">
        <v>156</v>
      </c>
      <c r="D190" s="49">
        <v>0</v>
      </c>
      <c r="E190" s="49">
        <v>0</v>
      </c>
      <c r="F190" s="49">
        <v>0</v>
      </c>
      <c r="G190" s="50">
        <v>0</v>
      </c>
    </row>
    <row r="191" spans="1:7" x14ac:dyDescent="0.25">
      <c r="A191">
        <v>10</v>
      </c>
      <c r="B191" s="47" t="s">
        <v>156</v>
      </c>
      <c r="C191" s="62" t="s">
        <v>156</v>
      </c>
      <c r="D191" s="62" t="s">
        <v>156</v>
      </c>
      <c r="E191" s="49">
        <v>0</v>
      </c>
      <c r="F191" s="49">
        <v>0</v>
      </c>
      <c r="G191" s="50">
        <v>0</v>
      </c>
    </row>
    <row r="192" spans="1:7" x14ac:dyDescent="0.25">
      <c r="A192">
        <v>15</v>
      </c>
      <c r="B192" s="47" t="s">
        <v>156</v>
      </c>
      <c r="C192" s="62" t="s">
        <v>156</v>
      </c>
      <c r="D192" s="62" t="s">
        <v>156</v>
      </c>
      <c r="E192" s="62" t="s">
        <v>156</v>
      </c>
      <c r="F192" s="62" t="s">
        <v>156</v>
      </c>
      <c r="G192" s="66" t="s">
        <v>156</v>
      </c>
    </row>
    <row r="193" spans="1:7" x14ac:dyDescent="0.25">
      <c r="A193">
        <v>20</v>
      </c>
      <c r="B193" s="47" t="s">
        <v>156</v>
      </c>
      <c r="C193" s="62" t="s">
        <v>156</v>
      </c>
      <c r="D193" s="62" t="s">
        <v>156</v>
      </c>
      <c r="E193" s="62" t="s">
        <v>156</v>
      </c>
      <c r="F193" s="62" t="s">
        <v>156</v>
      </c>
      <c r="G193" s="66" t="s">
        <v>156</v>
      </c>
    </row>
    <row r="194" spans="1:7" x14ac:dyDescent="0.25">
      <c r="A194">
        <v>25</v>
      </c>
      <c r="B194" s="47" t="s">
        <v>156</v>
      </c>
      <c r="C194" s="62" t="s">
        <v>156</v>
      </c>
      <c r="D194" s="62" t="s">
        <v>156</v>
      </c>
      <c r="E194" s="62" t="s">
        <v>156</v>
      </c>
      <c r="F194" s="62" t="s">
        <v>156</v>
      </c>
      <c r="G194" s="66" t="s">
        <v>156</v>
      </c>
    </row>
    <row r="195" spans="1:7" x14ac:dyDescent="0.25">
      <c r="A195">
        <v>30</v>
      </c>
      <c r="B195" s="47" t="s">
        <v>156</v>
      </c>
      <c r="C195" s="62" t="s">
        <v>156</v>
      </c>
      <c r="D195" s="62" t="s">
        <v>156</v>
      </c>
      <c r="E195" s="62" t="s">
        <v>156</v>
      </c>
      <c r="F195" s="62" t="s">
        <v>156</v>
      </c>
      <c r="G195" s="66" t="s">
        <v>156</v>
      </c>
    </row>
    <row r="196" spans="1:7" x14ac:dyDescent="0.25">
      <c r="A196">
        <v>35</v>
      </c>
      <c r="B196" s="47" t="s">
        <v>156</v>
      </c>
      <c r="C196" s="62" t="s">
        <v>156</v>
      </c>
      <c r="D196" s="62" t="s">
        <v>156</v>
      </c>
      <c r="E196" s="62" t="s">
        <v>156</v>
      </c>
      <c r="F196" s="62" t="s">
        <v>156</v>
      </c>
      <c r="G196" s="66" t="s">
        <v>156</v>
      </c>
    </row>
    <row r="197" spans="1:7" x14ac:dyDescent="0.25">
      <c r="A197">
        <v>40</v>
      </c>
      <c r="B197" s="47" t="s">
        <v>156</v>
      </c>
      <c r="C197" s="62" t="s">
        <v>156</v>
      </c>
      <c r="D197" s="62" t="s">
        <v>156</v>
      </c>
      <c r="E197" s="62" t="s">
        <v>156</v>
      </c>
      <c r="F197" s="62" t="s">
        <v>156</v>
      </c>
      <c r="G197" s="66" t="s">
        <v>156</v>
      </c>
    </row>
    <row r="198" spans="1:7" x14ac:dyDescent="0.25">
      <c r="A198">
        <v>45</v>
      </c>
      <c r="B198" s="47" t="s">
        <v>156</v>
      </c>
      <c r="C198" s="62" t="s">
        <v>156</v>
      </c>
      <c r="D198" s="62" t="s">
        <v>156</v>
      </c>
      <c r="E198" s="62" t="s">
        <v>156</v>
      </c>
      <c r="F198" s="62" t="s">
        <v>156</v>
      </c>
      <c r="G198" s="66" t="s">
        <v>156</v>
      </c>
    </row>
    <row r="199" spans="1:7" x14ac:dyDescent="0.25">
      <c r="A199">
        <v>50</v>
      </c>
      <c r="B199" s="47" t="s">
        <v>156</v>
      </c>
      <c r="C199" s="62" t="s">
        <v>156</v>
      </c>
      <c r="D199" s="62" t="s">
        <v>156</v>
      </c>
      <c r="E199" s="62" t="s">
        <v>156</v>
      </c>
      <c r="F199" s="62" t="s">
        <v>156</v>
      </c>
      <c r="G199" s="66" t="s">
        <v>156</v>
      </c>
    </row>
    <row r="200" spans="1:7" x14ac:dyDescent="0.25">
      <c r="A200">
        <v>55</v>
      </c>
      <c r="B200" s="47" t="s">
        <v>156</v>
      </c>
      <c r="C200" s="62" t="s">
        <v>156</v>
      </c>
      <c r="D200" s="62" t="s">
        <v>156</v>
      </c>
      <c r="E200" s="62" t="s">
        <v>156</v>
      </c>
      <c r="F200" s="62" t="s">
        <v>156</v>
      </c>
      <c r="G200" s="66" t="s">
        <v>156</v>
      </c>
    </row>
    <row r="201" spans="1:7" x14ac:dyDescent="0.25">
      <c r="A201">
        <v>60</v>
      </c>
      <c r="B201" s="47" t="s">
        <v>156</v>
      </c>
      <c r="C201" s="62" t="s">
        <v>156</v>
      </c>
      <c r="D201" s="62" t="s">
        <v>156</v>
      </c>
      <c r="E201" s="62" t="s">
        <v>156</v>
      </c>
      <c r="F201" s="62" t="s">
        <v>156</v>
      </c>
      <c r="G201" s="66" t="s">
        <v>156</v>
      </c>
    </row>
    <row r="202" spans="1:7" x14ac:dyDescent="0.25">
      <c r="A202">
        <v>65</v>
      </c>
      <c r="B202" s="47" t="s">
        <v>156</v>
      </c>
      <c r="C202" s="62" t="s">
        <v>156</v>
      </c>
      <c r="D202" s="62" t="s">
        <v>156</v>
      </c>
      <c r="E202" s="62" t="s">
        <v>156</v>
      </c>
      <c r="F202" s="62" t="s">
        <v>156</v>
      </c>
      <c r="G202" s="66" t="s">
        <v>156</v>
      </c>
    </row>
    <row r="203" spans="1:7" x14ac:dyDescent="0.25">
      <c r="A203">
        <v>70</v>
      </c>
      <c r="B203" s="47" t="s">
        <v>156</v>
      </c>
      <c r="C203" s="62" t="s">
        <v>156</v>
      </c>
      <c r="D203" s="62" t="s">
        <v>156</v>
      </c>
      <c r="E203" s="62" t="s">
        <v>156</v>
      </c>
      <c r="F203" s="62" t="s">
        <v>156</v>
      </c>
      <c r="G203" s="66" t="s">
        <v>156</v>
      </c>
    </row>
    <row r="204" spans="1:7" x14ac:dyDescent="0.25">
      <c r="A204">
        <v>75</v>
      </c>
      <c r="B204" s="47" t="s">
        <v>156</v>
      </c>
      <c r="C204" s="62" t="s">
        <v>156</v>
      </c>
      <c r="D204" s="62" t="s">
        <v>156</v>
      </c>
      <c r="E204" s="62" t="s">
        <v>156</v>
      </c>
      <c r="F204" s="62" t="s">
        <v>156</v>
      </c>
      <c r="G204" s="66" t="s">
        <v>156</v>
      </c>
    </row>
    <row r="205" spans="1:7" x14ac:dyDescent="0.25">
      <c r="A205">
        <v>80</v>
      </c>
      <c r="B205" s="47" t="s">
        <v>156</v>
      </c>
      <c r="C205" s="62" t="s">
        <v>156</v>
      </c>
      <c r="D205" s="62" t="s">
        <v>156</v>
      </c>
      <c r="E205" s="62" t="s">
        <v>156</v>
      </c>
      <c r="F205" s="62" t="s">
        <v>156</v>
      </c>
      <c r="G205" s="66" t="s">
        <v>156</v>
      </c>
    </row>
    <row r="206" spans="1:7" x14ac:dyDescent="0.25">
      <c r="A206">
        <v>85</v>
      </c>
      <c r="B206" s="47" t="s">
        <v>156</v>
      </c>
      <c r="C206" s="62" t="s">
        <v>156</v>
      </c>
      <c r="D206" s="62" t="s">
        <v>156</v>
      </c>
      <c r="E206" s="62" t="s">
        <v>156</v>
      </c>
      <c r="F206" s="62" t="s">
        <v>156</v>
      </c>
      <c r="G206" s="66" t="s">
        <v>156</v>
      </c>
    </row>
    <row r="207" spans="1:7" x14ac:dyDescent="0.25">
      <c r="A207">
        <v>90</v>
      </c>
      <c r="B207" s="47" t="s">
        <v>156</v>
      </c>
      <c r="C207" s="62" t="s">
        <v>156</v>
      </c>
      <c r="D207" s="62" t="s">
        <v>156</v>
      </c>
      <c r="E207" s="62" t="s">
        <v>156</v>
      </c>
      <c r="F207" s="62" t="s">
        <v>156</v>
      </c>
      <c r="G207" s="66" t="s">
        <v>156</v>
      </c>
    </row>
    <row r="208" spans="1:7" x14ac:dyDescent="0.25">
      <c r="A208">
        <v>95</v>
      </c>
      <c r="B208" s="47" t="s">
        <v>156</v>
      </c>
      <c r="C208" s="62" t="s">
        <v>156</v>
      </c>
      <c r="D208" s="62" t="s">
        <v>156</v>
      </c>
      <c r="E208" s="62" t="s">
        <v>156</v>
      </c>
      <c r="F208" s="62" t="s">
        <v>156</v>
      </c>
      <c r="G208" s="66" t="s">
        <v>156</v>
      </c>
    </row>
    <row r="209" spans="1:7" x14ac:dyDescent="0.25">
      <c r="A209">
        <v>100</v>
      </c>
      <c r="B209" s="60" t="s">
        <v>156</v>
      </c>
      <c r="C209" s="63" t="s">
        <v>156</v>
      </c>
      <c r="D209" s="63" t="s">
        <v>156</v>
      </c>
      <c r="E209" s="63" t="s">
        <v>156</v>
      </c>
      <c r="F209" s="63" t="s">
        <v>156</v>
      </c>
      <c r="G209" s="67" t="s">
        <v>156</v>
      </c>
    </row>
    <row r="211" spans="1:7" x14ac:dyDescent="0.25">
      <c r="A211" s="68" t="s">
        <v>111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</row>
    <row r="212" spans="1:7" x14ac:dyDescent="0.25">
      <c r="A212">
        <v>0</v>
      </c>
      <c r="B212" s="46" t="s">
        <v>156</v>
      </c>
      <c r="C212" s="61" t="s">
        <v>156</v>
      </c>
      <c r="D212" s="64">
        <v>0</v>
      </c>
      <c r="E212" s="64">
        <v>0</v>
      </c>
      <c r="F212" s="64">
        <v>0</v>
      </c>
      <c r="G212" s="65">
        <v>0</v>
      </c>
    </row>
    <row r="213" spans="1:7" x14ac:dyDescent="0.25">
      <c r="A213">
        <v>5</v>
      </c>
      <c r="B213" s="47" t="s">
        <v>156</v>
      </c>
      <c r="C213" s="62" t="s">
        <v>156</v>
      </c>
      <c r="D213" s="49">
        <v>0</v>
      </c>
      <c r="E213" s="49">
        <v>0</v>
      </c>
      <c r="F213" s="49">
        <v>0</v>
      </c>
      <c r="G213" s="50">
        <v>0</v>
      </c>
    </row>
    <row r="214" spans="1:7" x14ac:dyDescent="0.25">
      <c r="A214">
        <v>10</v>
      </c>
      <c r="B214" s="47" t="s">
        <v>156</v>
      </c>
      <c r="C214" s="62" t="s">
        <v>156</v>
      </c>
      <c r="D214" s="62" t="s">
        <v>156</v>
      </c>
      <c r="E214" s="49">
        <v>0</v>
      </c>
      <c r="F214" s="49">
        <v>0</v>
      </c>
      <c r="G214" s="50">
        <v>0</v>
      </c>
    </row>
    <row r="215" spans="1:7" x14ac:dyDescent="0.25">
      <c r="A215">
        <v>15</v>
      </c>
      <c r="B215" s="47" t="s">
        <v>156</v>
      </c>
      <c r="C215" s="62" t="s">
        <v>156</v>
      </c>
      <c r="D215" s="62" t="s">
        <v>156</v>
      </c>
      <c r="E215" s="62" t="s">
        <v>156</v>
      </c>
      <c r="F215" s="62" t="s">
        <v>156</v>
      </c>
      <c r="G215" s="66" t="s">
        <v>156</v>
      </c>
    </row>
    <row r="216" spans="1:7" x14ac:dyDescent="0.25">
      <c r="A216">
        <v>20</v>
      </c>
      <c r="B216" s="47" t="s">
        <v>156</v>
      </c>
      <c r="C216" s="62" t="s">
        <v>156</v>
      </c>
      <c r="D216" s="62" t="s">
        <v>156</v>
      </c>
      <c r="E216" s="62" t="s">
        <v>156</v>
      </c>
      <c r="F216" s="62" t="s">
        <v>156</v>
      </c>
      <c r="G216" s="66" t="s">
        <v>156</v>
      </c>
    </row>
    <row r="217" spans="1:7" x14ac:dyDescent="0.25">
      <c r="A217">
        <v>25</v>
      </c>
      <c r="B217" s="47" t="s">
        <v>156</v>
      </c>
      <c r="C217" s="62" t="s">
        <v>156</v>
      </c>
      <c r="D217" s="62" t="s">
        <v>156</v>
      </c>
      <c r="E217" s="62" t="s">
        <v>156</v>
      </c>
      <c r="F217" s="62" t="s">
        <v>156</v>
      </c>
      <c r="G217" s="66" t="s">
        <v>156</v>
      </c>
    </row>
    <row r="218" spans="1:7" x14ac:dyDescent="0.25">
      <c r="A218">
        <v>30</v>
      </c>
      <c r="B218" s="47" t="s">
        <v>156</v>
      </c>
      <c r="C218" s="62" t="s">
        <v>156</v>
      </c>
      <c r="D218" s="62" t="s">
        <v>156</v>
      </c>
      <c r="E218" s="62" t="s">
        <v>156</v>
      </c>
      <c r="F218" s="62" t="s">
        <v>156</v>
      </c>
      <c r="G218" s="66" t="s">
        <v>156</v>
      </c>
    </row>
    <row r="219" spans="1:7" x14ac:dyDescent="0.25">
      <c r="A219">
        <v>35</v>
      </c>
      <c r="B219" s="47" t="s">
        <v>156</v>
      </c>
      <c r="C219" s="62" t="s">
        <v>156</v>
      </c>
      <c r="D219" s="62" t="s">
        <v>156</v>
      </c>
      <c r="E219" s="62" t="s">
        <v>156</v>
      </c>
      <c r="F219" s="62" t="s">
        <v>156</v>
      </c>
      <c r="G219" s="66" t="s">
        <v>156</v>
      </c>
    </row>
    <row r="220" spans="1:7" x14ac:dyDescent="0.25">
      <c r="A220">
        <v>40</v>
      </c>
      <c r="B220" s="47" t="s">
        <v>156</v>
      </c>
      <c r="C220" s="62" t="s">
        <v>156</v>
      </c>
      <c r="D220" s="62" t="s">
        <v>156</v>
      </c>
      <c r="E220" s="62" t="s">
        <v>156</v>
      </c>
      <c r="F220" s="62" t="s">
        <v>156</v>
      </c>
      <c r="G220" s="66" t="s">
        <v>156</v>
      </c>
    </row>
    <row r="221" spans="1:7" x14ac:dyDescent="0.25">
      <c r="A221">
        <v>45</v>
      </c>
      <c r="B221" s="47" t="s">
        <v>156</v>
      </c>
      <c r="C221" s="62" t="s">
        <v>156</v>
      </c>
      <c r="D221" s="62" t="s">
        <v>156</v>
      </c>
      <c r="E221" s="62" t="s">
        <v>156</v>
      </c>
      <c r="F221" s="62" t="s">
        <v>156</v>
      </c>
      <c r="G221" s="66" t="s">
        <v>156</v>
      </c>
    </row>
    <row r="222" spans="1:7" x14ac:dyDescent="0.25">
      <c r="A222">
        <v>50</v>
      </c>
      <c r="B222" s="47" t="s">
        <v>156</v>
      </c>
      <c r="C222" s="62" t="s">
        <v>156</v>
      </c>
      <c r="D222" s="62" t="s">
        <v>156</v>
      </c>
      <c r="E222" s="62" t="s">
        <v>156</v>
      </c>
      <c r="F222" s="62" t="s">
        <v>156</v>
      </c>
      <c r="G222" s="66" t="s">
        <v>156</v>
      </c>
    </row>
    <row r="223" spans="1:7" x14ac:dyDescent="0.25">
      <c r="A223">
        <v>55</v>
      </c>
      <c r="B223" s="47" t="s">
        <v>156</v>
      </c>
      <c r="C223" s="62" t="s">
        <v>156</v>
      </c>
      <c r="D223" s="62" t="s">
        <v>156</v>
      </c>
      <c r="E223" s="62" t="s">
        <v>156</v>
      </c>
      <c r="F223" s="62" t="s">
        <v>156</v>
      </c>
      <c r="G223" s="66" t="s">
        <v>156</v>
      </c>
    </row>
    <row r="224" spans="1:7" x14ac:dyDescent="0.25">
      <c r="A224">
        <v>60</v>
      </c>
      <c r="B224" s="47" t="s">
        <v>156</v>
      </c>
      <c r="C224" s="62" t="s">
        <v>156</v>
      </c>
      <c r="D224" s="62" t="s">
        <v>156</v>
      </c>
      <c r="E224" s="62" t="s">
        <v>156</v>
      </c>
      <c r="F224" s="62" t="s">
        <v>156</v>
      </c>
      <c r="G224" s="66" t="s">
        <v>156</v>
      </c>
    </row>
    <row r="225" spans="1:7" x14ac:dyDescent="0.25">
      <c r="A225">
        <v>65</v>
      </c>
      <c r="B225" s="47" t="s">
        <v>156</v>
      </c>
      <c r="C225" s="62" t="s">
        <v>156</v>
      </c>
      <c r="D225" s="62" t="s">
        <v>156</v>
      </c>
      <c r="E225" s="62" t="s">
        <v>156</v>
      </c>
      <c r="F225" s="62" t="s">
        <v>156</v>
      </c>
      <c r="G225" s="66" t="s">
        <v>156</v>
      </c>
    </row>
    <row r="226" spans="1:7" x14ac:dyDescent="0.25">
      <c r="A226">
        <v>70</v>
      </c>
      <c r="B226" s="47" t="s">
        <v>156</v>
      </c>
      <c r="C226" s="62" t="s">
        <v>156</v>
      </c>
      <c r="D226" s="62" t="s">
        <v>156</v>
      </c>
      <c r="E226" s="62" t="s">
        <v>156</v>
      </c>
      <c r="F226" s="62" t="s">
        <v>156</v>
      </c>
      <c r="G226" s="66" t="s">
        <v>156</v>
      </c>
    </row>
    <row r="227" spans="1:7" x14ac:dyDescent="0.25">
      <c r="A227">
        <v>75</v>
      </c>
      <c r="B227" s="47" t="s">
        <v>156</v>
      </c>
      <c r="C227" s="62" t="s">
        <v>156</v>
      </c>
      <c r="D227" s="62" t="s">
        <v>156</v>
      </c>
      <c r="E227" s="62" t="s">
        <v>156</v>
      </c>
      <c r="F227" s="62" t="s">
        <v>156</v>
      </c>
      <c r="G227" s="66" t="s">
        <v>156</v>
      </c>
    </row>
    <row r="228" spans="1:7" x14ac:dyDescent="0.25">
      <c r="A228">
        <v>80</v>
      </c>
      <c r="B228" s="47" t="s">
        <v>156</v>
      </c>
      <c r="C228" s="62" t="s">
        <v>156</v>
      </c>
      <c r="D228" s="62" t="s">
        <v>156</v>
      </c>
      <c r="E228" s="62" t="s">
        <v>156</v>
      </c>
      <c r="F228" s="62" t="s">
        <v>156</v>
      </c>
      <c r="G228" s="66" t="s">
        <v>156</v>
      </c>
    </row>
    <row r="229" spans="1:7" x14ac:dyDescent="0.25">
      <c r="A229">
        <v>85</v>
      </c>
      <c r="B229" s="47" t="s">
        <v>156</v>
      </c>
      <c r="C229" s="62" t="s">
        <v>156</v>
      </c>
      <c r="D229" s="62" t="s">
        <v>156</v>
      </c>
      <c r="E229" s="62" t="s">
        <v>156</v>
      </c>
      <c r="F229" s="62" t="s">
        <v>156</v>
      </c>
      <c r="G229" s="66" t="s">
        <v>156</v>
      </c>
    </row>
    <row r="230" spans="1:7" x14ac:dyDescent="0.25">
      <c r="A230">
        <v>90</v>
      </c>
      <c r="B230" s="47" t="s">
        <v>156</v>
      </c>
      <c r="C230" s="62" t="s">
        <v>156</v>
      </c>
      <c r="D230" s="62" t="s">
        <v>156</v>
      </c>
      <c r="E230" s="62" t="s">
        <v>156</v>
      </c>
      <c r="F230" s="62" t="s">
        <v>156</v>
      </c>
      <c r="G230" s="66" t="s">
        <v>156</v>
      </c>
    </row>
    <row r="231" spans="1:7" x14ac:dyDescent="0.25">
      <c r="A231">
        <v>95</v>
      </c>
      <c r="B231" s="47" t="s">
        <v>156</v>
      </c>
      <c r="C231" s="62" t="s">
        <v>156</v>
      </c>
      <c r="D231" s="62" t="s">
        <v>156</v>
      </c>
      <c r="E231" s="62" t="s">
        <v>156</v>
      </c>
      <c r="F231" s="62" t="s">
        <v>156</v>
      </c>
      <c r="G231" s="66" t="s">
        <v>156</v>
      </c>
    </row>
    <row r="232" spans="1:7" x14ac:dyDescent="0.25">
      <c r="A232">
        <v>100</v>
      </c>
      <c r="B232" s="60" t="s">
        <v>156</v>
      </c>
      <c r="C232" s="63" t="s">
        <v>156</v>
      </c>
      <c r="D232" s="63" t="s">
        <v>156</v>
      </c>
      <c r="E232" s="63" t="s">
        <v>156</v>
      </c>
      <c r="F232" s="63" t="s">
        <v>156</v>
      </c>
      <c r="G232" s="67" t="s">
        <v>156</v>
      </c>
    </row>
    <row r="234" spans="1:7" x14ac:dyDescent="0.25">
      <c r="A234" s="68" t="s">
        <v>113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</row>
    <row r="235" spans="1:7" x14ac:dyDescent="0.25">
      <c r="A235">
        <v>0</v>
      </c>
      <c r="B235" s="46" t="s">
        <v>156</v>
      </c>
      <c r="C235" s="61" t="s">
        <v>156</v>
      </c>
      <c r="D235" s="64">
        <v>0.47666009204470805</v>
      </c>
      <c r="E235" s="64">
        <v>0.24260355029586245</v>
      </c>
      <c r="F235" s="64">
        <v>0.24260355029586278</v>
      </c>
      <c r="G235" s="65">
        <v>0.24260355029586267</v>
      </c>
    </row>
    <row r="236" spans="1:7" x14ac:dyDescent="0.25">
      <c r="A236">
        <v>5</v>
      </c>
      <c r="B236" s="47" t="s">
        <v>156</v>
      </c>
      <c r="C236" s="62" t="s">
        <v>156</v>
      </c>
      <c r="D236" s="49">
        <v>0.47666009204470816</v>
      </c>
      <c r="E236" s="49">
        <v>0.24260355029585909</v>
      </c>
      <c r="F236" s="49">
        <v>0.24260355029585909</v>
      </c>
      <c r="G236" s="50">
        <v>0.24260355029585909</v>
      </c>
    </row>
    <row r="237" spans="1:7" x14ac:dyDescent="0.25">
      <c r="A237">
        <v>10</v>
      </c>
      <c r="B237" s="47" t="s">
        <v>156</v>
      </c>
      <c r="C237" s="62" t="s">
        <v>156</v>
      </c>
      <c r="D237" s="62" t="s">
        <v>156</v>
      </c>
      <c r="E237" s="49">
        <v>0.24260355029585834</v>
      </c>
      <c r="F237" s="49">
        <v>0.24260355029585778</v>
      </c>
      <c r="G237" s="50">
        <v>0.24260355029585701</v>
      </c>
    </row>
    <row r="238" spans="1:7" x14ac:dyDescent="0.25">
      <c r="A238">
        <v>15</v>
      </c>
      <c r="B238" s="47" t="s">
        <v>156</v>
      </c>
      <c r="C238" s="62" t="s">
        <v>156</v>
      </c>
      <c r="D238" s="62" t="s">
        <v>156</v>
      </c>
      <c r="E238" s="62" t="s">
        <v>156</v>
      </c>
      <c r="F238" s="62" t="s">
        <v>156</v>
      </c>
      <c r="G238" s="66" t="s">
        <v>156</v>
      </c>
    </row>
    <row r="239" spans="1:7" x14ac:dyDescent="0.25">
      <c r="A239">
        <v>20</v>
      </c>
      <c r="B239" s="47" t="s">
        <v>156</v>
      </c>
      <c r="C239" s="62" t="s">
        <v>156</v>
      </c>
      <c r="D239" s="62" t="s">
        <v>156</v>
      </c>
      <c r="E239" s="62" t="s">
        <v>156</v>
      </c>
      <c r="F239" s="62" t="s">
        <v>156</v>
      </c>
      <c r="G239" s="66" t="s">
        <v>156</v>
      </c>
    </row>
    <row r="240" spans="1:7" x14ac:dyDescent="0.25">
      <c r="A240">
        <v>25</v>
      </c>
      <c r="B240" s="47" t="s">
        <v>156</v>
      </c>
      <c r="C240" s="62" t="s">
        <v>156</v>
      </c>
      <c r="D240" s="62" t="s">
        <v>156</v>
      </c>
      <c r="E240" s="62" t="s">
        <v>156</v>
      </c>
      <c r="F240" s="62" t="s">
        <v>156</v>
      </c>
      <c r="G240" s="66" t="s">
        <v>156</v>
      </c>
    </row>
    <row r="241" spans="1:7" x14ac:dyDescent="0.25">
      <c r="A241">
        <v>30</v>
      </c>
      <c r="B241" s="47" t="s">
        <v>156</v>
      </c>
      <c r="C241" s="62" t="s">
        <v>156</v>
      </c>
      <c r="D241" s="62" t="s">
        <v>156</v>
      </c>
      <c r="E241" s="62" t="s">
        <v>156</v>
      </c>
      <c r="F241" s="62" t="s">
        <v>156</v>
      </c>
      <c r="G241" s="66" t="s">
        <v>156</v>
      </c>
    </row>
    <row r="242" spans="1:7" x14ac:dyDescent="0.25">
      <c r="A242">
        <v>35</v>
      </c>
      <c r="B242" s="47" t="s">
        <v>156</v>
      </c>
      <c r="C242" s="62" t="s">
        <v>156</v>
      </c>
      <c r="D242" s="62" t="s">
        <v>156</v>
      </c>
      <c r="E242" s="62" t="s">
        <v>156</v>
      </c>
      <c r="F242" s="62" t="s">
        <v>156</v>
      </c>
      <c r="G242" s="66" t="s">
        <v>156</v>
      </c>
    </row>
    <row r="243" spans="1:7" x14ac:dyDescent="0.25">
      <c r="A243">
        <v>40</v>
      </c>
      <c r="B243" s="47" t="s">
        <v>156</v>
      </c>
      <c r="C243" s="62" t="s">
        <v>156</v>
      </c>
      <c r="D243" s="62" t="s">
        <v>156</v>
      </c>
      <c r="E243" s="62" t="s">
        <v>156</v>
      </c>
      <c r="F243" s="62" t="s">
        <v>156</v>
      </c>
      <c r="G243" s="66" t="s">
        <v>156</v>
      </c>
    </row>
    <row r="244" spans="1:7" x14ac:dyDescent="0.25">
      <c r="A244">
        <v>45</v>
      </c>
      <c r="B244" s="47" t="s">
        <v>156</v>
      </c>
      <c r="C244" s="62" t="s">
        <v>156</v>
      </c>
      <c r="D244" s="62" t="s">
        <v>156</v>
      </c>
      <c r="E244" s="62" t="s">
        <v>156</v>
      </c>
      <c r="F244" s="62" t="s">
        <v>156</v>
      </c>
      <c r="G244" s="66" t="s">
        <v>156</v>
      </c>
    </row>
    <row r="245" spans="1:7" x14ac:dyDescent="0.25">
      <c r="A245">
        <v>50</v>
      </c>
      <c r="B245" s="47" t="s">
        <v>156</v>
      </c>
      <c r="C245" s="62" t="s">
        <v>156</v>
      </c>
      <c r="D245" s="62" t="s">
        <v>156</v>
      </c>
      <c r="E245" s="62" t="s">
        <v>156</v>
      </c>
      <c r="F245" s="62" t="s">
        <v>156</v>
      </c>
      <c r="G245" s="66" t="s">
        <v>156</v>
      </c>
    </row>
    <row r="246" spans="1:7" x14ac:dyDescent="0.25">
      <c r="A246">
        <v>55</v>
      </c>
      <c r="B246" s="47" t="s">
        <v>156</v>
      </c>
      <c r="C246" s="62" t="s">
        <v>156</v>
      </c>
      <c r="D246" s="62" t="s">
        <v>156</v>
      </c>
      <c r="E246" s="62" t="s">
        <v>156</v>
      </c>
      <c r="F246" s="62" t="s">
        <v>156</v>
      </c>
      <c r="G246" s="66" t="s">
        <v>156</v>
      </c>
    </row>
    <row r="247" spans="1:7" x14ac:dyDescent="0.25">
      <c r="A247">
        <v>60</v>
      </c>
      <c r="B247" s="47" t="s">
        <v>156</v>
      </c>
      <c r="C247" s="62" t="s">
        <v>156</v>
      </c>
      <c r="D247" s="62" t="s">
        <v>156</v>
      </c>
      <c r="E247" s="62" t="s">
        <v>156</v>
      </c>
      <c r="F247" s="62" t="s">
        <v>156</v>
      </c>
      <c r="G247" s="66" t="s">
        <v>156</v>
      </c>
    </row>
    <row r="248" spans="1:7" x14ac:dyDescent="0.25">
      <c r="A248">
        <v>65</v>
      </c>
      <c r="B248" s="47" t="s">
        <v>156</v>
      </c>
      <c r="C248" s="62" t="s">
        <v>156</v>
      </c>
      <c r="D248" s="62" t="s">
        <v>156</v>
      </c>
      <c r="E248" s="62" t="s">
        <v>156</v>
      </c>
      <c r="F248" s="62" t="s">
        <v>156</v>
      </c>
      <c r="G248" s="66" t="s">
        <v>156</v>
      </c>
    </row>
    <row r="249" spans="1:7" x14ac:dyDescent="0.25">
      <c r="A249">
        <v>70</v>
      </c>
      <c r="B249" s="47" t="s">
        <v>156</v>
      </c>
      <c r="C249" s="62" t="s">
        <v>156</v>
      </c>
      <c r="D249" s="62" t="s">
        <v>156</v>
      </c>
      <c r="E249" s="62" t="s">
        <v>156</v>
      </c>
      <c r="F249" s="62" t="s">
        <v>156</v>
      </c>
      <c r="G249" s="66" t="s">
        <v>156</v>
      </c>
    </row>
    <row r="250" spans="1:7" x14ac:dyDescent="0.25">
      <c r="A250">
        <v>75</v>
      </c>
      <c r="B250" s="47" t="s">
        <v>156</v>
      </c>
      <c r="C250" s="62" t="s">
        <v>156</v>
      </c>
      <c r="D250" s="62" t="s">
        <v>156</v>
      </c>
      <c r="E250" s="62" t="s">
        <v>156</v>
      </c>
      <c r="F250" s="62" t="s">
        <v>156</v>
      </c>
      <c r="G250" s="66" t="s">
        <v>156</v>
      </c>
    </row>
    <row r="251" spans="1:7" x14ac:dyDescent="0.25">
      <c r="A251">
        <v>80</v>
      </c>
      <c r="B251" s="47" t="s">
        <v>156</v>
      </c>
      <c r="C251" s="62" t="s">
        <v>156</v>
      </c>
      <c r="D251" s="62" t="s">
        <v>156</v>
      </c>
      <c r="E251" s="62" t="s">
        <v>156</v>
      </c>
      <c r="F251" s="62" t="s">
        <v>156</v>
      </c>
      <c r="G251" s="66" t="s">
        <v>156</v>
      </c>
    </row>
    <row r="252" spans="1:7" x14ac:dyDescent="0.25">
      <c r="A252">
        <v>85</v>
      </c>
      <c r="B252" s="47" t="s">
        <v>156</v>
      </c>
      <c r="C252" s="62" t="s">
        <v>156</v>
      </c>
      <c r="D252" s="62" t="s">
        <v>156</v>
      </c>
      <c r="E252" s="62" t="s">
        <v>156</v>
      </c>
      <c r="F252" s="62" t="s">
        <v>156</v>
      </c>
      <c r="G252" s="66" t="s">
        <v>156</v>
      </c>
    </row>
    <row r="253" spans="1:7" x14ac:dyDescent="0.25">
      <c r="A253">
        <v>90</v>
      </c>
      <c r="B253" s="47" t="s">
        <v>156</v>
      </c>
      <c r="C253" s="62" t="s">
        <v>156</v>
      </c>
      <c r="D253" s="62" t="s">
        <v>156</v>
      </c>
      <c r="E253" s="62" t="s">
        <v>156</v>
      </c>
      <c r="F253" s="62" t="s">
        <v>156</v>
      </c>
      <c r="G253" s="66" t="s">
        <v>156</v>
      </c>
    </row>
    <row r="254" spans="1:7" x14ac:dyDescent="0.25">
      <c r="A254">
        <v>95</v>
      </c>
      <c r="B254" s="47" t="s">
        <v>156</v>
      </c>
      <c r="C254" s="62" t="s">
        <v>156</v>
      </c>
      <c r="D254" s="62" t="s">
        <v>156</v>
      </c>
      <c r="E254" s="62" t="s">
        <v>156</v>
      </c>
      <c r="F254" s="62" t="s">
        <v>156</v>
      </c>
      <c r="G254" s="66" t="s">
        <v>156</v>
      </c>
    </row>
    <row r="255" spans="1:7" x14ac:dyDescent="0.25">
      <c r="A255">
        <v>100</v>
      </c>
      <c r="B255" s="60" t="s">
        <v>156</v>
      </c>
      <c r="C255" s="63" t="s">
        <v>156</v>
      </c>
      <c r="D255" s="63" t="s">
        <v>156</v>
      </c>
      <c r="E255" s="63" t="s">
        <v>156</v>
      </c>
      <c r="F255" s="63" t="s">
        <v>156</v>
      </c>
      <c r="G255" s="67" t="s">
        <v>156</v>
      </c>
    </row>
    <row r="257" spans="1:7" x14ac:dyDescent="0.25">
      <c r="A257" s="68" t="s">
        <v>115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</row>
    <row r="258" spans="1:7" x14ac:dyDescent="0.25">
      <c r="A258">
        <v>0</v>
      </c>
      <c r="B258" s="46" t="s">
        <v>156</v>
      </c>
      <c r="C258" s="61" t="s">
        <v>156</v>
      </c>
      <c r="D258" s="64">
        <v>0.19000657462195977</v>
      </c>
      <c r="E258" s="64">
        <v>0.75739644970413522</v>
      </c>
      <c r="F258" s="64">
        <v>0.75739644970413467</v>
      </c>
      <c r="G258" s="65">
        <v>0.75739644970413489</v>
      </c>
    </row>
    <row r="259" spans="1:7" x14ac:dyDescent="0.25">
      <c r="A259">
        <v>5</v>
      </c>
      <c r="B259" s="47" t="s">
        <v>156</v>
      </c>
      <c r="C259" s="62" t="s">
        <v>156</v>
      </c>
      <c r="D259" s="49">
        <v>0.19000657462195766</v>
      </c>
      <c r="E259" s="49">
        <v>0.75739644970413922</v>
      </c>
      <c r="F259" s="49">
        <v>0.75739644970414111</v>
      </c>
      <c r="G259" s="50">
        <v>0.75739644970414111</v>
      </c>
    </row>
    <row r="260" spans="1:7" x14ac:dyDescent="0.25">
      <c r="A260">
        <v>10</v>
      </c>
      <c r="B260" s="47" t="s">
        <v>156</v>
      </c>
      <c r="C260" s="62" t="s">
        <v>156</v>
      </c>
      <c r="D260" s="62" t="s">
        <v>156</v>
      </c>
      <c r="E260" s="49">
        <v>0.75739644970414144</v>
      </c>
      <c r="F260" s="49">
        <v>0.75739644970414133</v>
      </c>
      <c r="G260" s="50">
        <v>0.75739644970414277</v>
      </c>
    </row>
    <row r="261" spans="1:7" x14ac:dyDescent="0.25">
      <c r="A261">
        <v>15</v>
      </c>
      <c r="B261" s="47" t="s">
        <v>156</v>
      </c>
      <c r="C261" s="62" t="s">
        <v>156</v>
      </c>
      <c r="D261" s="62" t="s">
        <v>156</v>
      </c>
      <c r="E261" s="62" t="s">
        <v>156</v>
      </c>
      <c r="F261" s="62" t="s">
        <v>156</v>
      </c>
      <c r="G261" s="66" t="s">
        <v>156</v>
      </c>
    </row>
    <row r="262" spans="1:7" x14ac:dyDescent="0.25">
      <c r="A262">
        <v>20</v>
      </c>
      <c r="B262" s="47" t="s">
        <v>156</v>
      </c>
      <c r="C262" s="62" t="s">
        <v>156</v>
      </c>
      <c r="D262" s="62" t="s">
        <v>156</v>
      </c>
      <c r="E262" s="62" t="s">
        <v>156</v>
      </c>
      <c r="F262" s="62" t="s">
        <v>156</v>
      </c>
      <c r="G262" s="66" t="s">
        <v>156</v>
      </c>
    </row>
    <row r="263" spans="1:7" x14ac:dyDescent="0.25">
      <c r="A263">
        <v>25</v>
      </c>
      <c r="B263" s="47" t="s">
        <v>156</v>
      </c>
      <c r="C263" s="62" t="s">
        <v>156</v>
      </c>
      <c r="D263" s="62" t="s">
        <v>156</v>
      </c>
      <c r="E263" s="62" t="s">
        <v>156</v>
      </c>
      <c r="F263" s="62" t="s">
        <v>156</v>
      </c>
      <c r="G263" s="66" t="s">
        <v>156</v>
      </c>
    </row>
    <row r="264" spans="1:7" x14ac:dyDescent="0.25">
      <c r="A264">
        <v>30</v>
      </c>
      <c r="B264" s="47" t="s">
        <v>156</v>
      </c>
      <c r="C264" s="62" t="s">
        <v>156</v>
      </c>
      <c r="D264" s="62" t="s">
        <v>156</v>
      </c>
      <c r="E264" s="62" t="s">
        <v>156</v>
      </c>
      <c r="F264" s="62" t="s">
        <v>156</v>
      </c>
      <c r="G264" s="66" t="s">
        <v>156</v>
      </c>
    </row>
    <row r="265" spans="1:7" x14ac:dyDescent="0.25">
      <c r="A265">
        <v>35</v>
      </c>
      <c r="B265" s="47" t="s">
        <v>156</v>
      </c>
      <c r="C265" s="62" t="s">
        <v>156</v>
      </c>
      <c r="D265" s="62" t="s">
        <v>156</v>
      </c>
      <c r="E265" s="62" t="s">
        <v>156</v>
      </c>
      <c r="F265" s="62" t="s">
        <v>156</v>
      </c>
      <c r="G265" s="66" t="s">
        <v>156</v>
      </c>
    </row>
    <row r="266" spans="1:7" x14ac:dyDescent="0.25">
      <c r="A266">
        <v>40</v>
      </c>
      <c r="B266" s="47" t="s">
        <v>156</v>
      </c>
      <c r="C266" s="62" t="s">
        <v>156</v>
      </c>
      <c r="D266" s="62" t="s">
        <v>156</v>
      </c>
      <c r="E266" s="62" t="s">
        <v>156</v>
      </c>
      <c r="F266" s="62" t="s">
        <v>156</v>
      </c>
      <c r="G266" s="66" t="s">
        <v>156</v>
      </c>
    </row>
    <row r="267" spans="1:7" x14ac:dyDescent="0.25">
      <c r="A267">
        <v>45</v>
      </c>
      <c r="B267" s="47" t="s">
        <v>156</v>
      </c>
      <c r="C267" s="62" t="s">
        <v>156</v>
      </c>
      <c r="D267" s="62" t="s">
        <v>156</v>
      </c>
      <c r="E267" s="62" t="s">
        <v>156</v>
      </c>
      <c r="F267" s="62" t="s">
        <v>156</v>
      </c>
      <c r="G267" s="66" t="s">
        <v>156</v>
      </c>
    </row>
    <row r="268" spans="1:7" x14ac:dyDescent="0.25">
      <c r="A268">
        <v>50</v>
      </c>
      <c r="B268" s="47" t="s">
        <v>156</v>
      </c>
      <c r="C268" s="62" t="s">
        <v>156</v>
      </c>
      <c r="D268" s="62" t="s">
        <v>156</v>
      </c>
      <c r="E268" s="62" t="s">
        <v>156</v>
      </c>
      <c r="F268" s="62" t="s">
        <v>156</v>
      </c>
      <c r="G268" s="66" t="s">
        <v>156</v>
      </c>
    </row>
    <row r="269" spans="1:7" x14ac:dyDescent="0.25">
      <c r="A269">
        <v>55</v>
      </c>
      <c r="B269" s="47" t="s">
        <v>156</v>
      </c>
      <c r="C269" s="62" t="s">
        <v>156</v>
      </c>
      <c r="D269" s="62" t="s">
        <v>156</v>
      </c>
      <c r="E269" s="62" t="s">
        <v>156</v>
      </c>
      <c r="F269" s="62" t="s">
        <v>156</v>
      </c>
      <c r="G269" s="66" t="s">
        <v>156</v>
      </c>
    </row>
    <row r="270" spans="1:7" x14ac:dyDescent="0.25">
      <c r="A270">
        <v>60</v>
      </c>
      <c r="B270" s="47" t="s">
        <v>156</v>
      </c>
      <c r="C270" s="62" t="s">
        <v>156</v>
      </c>
      <c r="D270" s="62" t="s">
        <v>156</v>
      </c>
      <c r="E270" s="62" t="s">
        <v>156</v>
      </c>
      <c r="F270" s="62" t="s">
        <v>156</v>
      </c>
      <c r="G270" s="66" t="s">
        <v>156</v>
      </c>
    </row>
    <row r="271" spans="1:7" x14ac:dyDescent="0.25">
      <c r="A271">
        <v>65</v>
      </c>
      <c r="B271" s="47" t="s">
        <v>156</v>
      </c>
      <c r="C271" s="62" t="s">
        <v>156</v>
      </c>
      <c r="D271" s="62" t="s">
        <v>156</v>
      </c>
      <c r="E271" s="62" t="s">
        <v>156</v>
      </c>
      <c r="F271" s="62" t="s">
        <v>156</v>
      </c>
      <c r="G271" s="66" t="s">
        <v>156</v>
      </c>
    </row>
    <row r="272" spans="1:7" x14ac:dyDescent="0.25">
      <c r="A272">
        <v>70</v>
      </c>
      <c r="B272" s="47" t="s">
        <v>156</v>
      </c>
      <c r="C272" s="62" t="s">
        <v>156</v>
      </c>
      <c r="D272" s="62" t="s">
        <v>156</v>
      </c>
      <c r="E272" s="62" t="s">
        <v>156</v>
      </c>
      <c r="F272" s="62" t="s">
        <v>156</v>
      </c>
      <c r="G272" s="66" t="s">
        <v>156</v>
      </c>
    </row>
    <row r="273" spans="1:7" x14ac:dyDescent="0.25">
      <c r="A273">
        <v>75</v>
      </c>
      <c r="B273" s="47" t="s">
        <v>156</v>
      </c>
      <c r="C273" s="62" t="s">
        <v>156</v>
      </c>
      <c r="D273" s="62" t="s">
        <v>156</v>
      </c>
      <c r="E273" s="62" t="s">
        <v>156</v>
      </c>
      <c r="F273" s="62" t="s">
        <v>156</v>
      </c>
      <c r="G273" s="66" t="s">
        <v>156</v>
      </c>
    </row>
    <row r="274" spans="1:7" x14ac:dyDescent="0.25">
      <c r="A274">
        <v>80</v>
      </c>
      <c r="B274" s="47" t="s">
        <v>156</v>
      </c>
      <c r="C274" s="62" t="s">
        <v>156</v>
      </c>
      <c r="D274" s="62" t="s">
        <v>156</v>
      </c>
      <c r="E274" s="62" t="s">
        <v>156</v>
      </c>
      <c r="F274" s="62" t="s">
        <v>156</v>
      </c>
      <c r="G274" s="66" t="s">
        <v>156</v>
      </c>
    </row>
    <row r="275" spans="1:7" x14ac:dyDescent="0.25">
      <c r="A275">
        <v>85</v>
      </c>
      <c r="B275" s="47" t="s">
        <v>156</v>
      </c>
      <c r="C275" s="62" t="s">
        <v>156</v>
      </c>
      <c r="D275" s="62" t="s">
        <v>156</v>
      </c>
      <c r="E275" s="62" t="s">
        <v>156</v>
      </c>
      <c r="F275" s="62" t="s">
        <v>156</v>
      </c>
      <c r="G275" s="66" t="s">
        <v>156</v>
      </c>
    </row>
    <row r="276" spans="1:7" x14ac:dyDescent="0.25">
      <c r="A276">
        <v>90</v>
      </c>
      <c r="B276" s="47" t="s">
        <v>156</v>
      </c>
      <c r="C276" s="62" t="s">
        <v>156</v>
      </c>
      <c r="D276" s="62" t="s">
        <v>156</v>
      </c>
      <c r="E276" s="62" t="s">
        <v>156</v>
      </c>
      <c r="F276" s="62" t="s">
        <v>156</v>
      </c>
      <c r="G276" s="66" t="s">
        <v>156</v>
      </c>
    </row>
    <row r="277" spans="1:7" x14ac:dyDescent="0.25">
      <c r="A277">
        <v>95</v>
      </c>
      <c r="B277" s="47" t="s">
        <v>156</v>
      </c>
      <c r="C277" s="62" t="s">
        <v>156</v>
      </c>
      <c r="D277" s="62" t="s">
        <v>156</v>
      </c>
      <c r="E277" s="62" t="s">
        <v>156</v>
      </c>
      <c r="F277" s="62" t="s">
        <v>156</v>
      </c>
      <c r="G277" s="66" t="s">
        <v>156</v>
      </c>
    </row>
    <row r="278" spans="1:7" x14ac:dyDescent="0.25">
      <c r="A278">
        <v>100</v>
      </c>
      <c r="B278" s="60" t="s">
        <v>156</v>
      </c>
      <c r="C278" s="63" t="s">
        <v>156</v>
      </c>
      <c r="D278" s="63" t="s">
        <v>156</v>
      </c>
      <c r="E278" s="63" t="s">
        <v>156</v>
      </c>
      <c r="F278" s="63" t="s">
        <v>156</v>
      </c>
      <c r="G278" s="67" t="s">
        <v>156</v>
      </c>
    </row>
    <row r="280" spans="1:7" x14ac:dyDescent="0.25">
      <c r="A280" s="68" t="s">
        <v>117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</row>
    <row r="281" spans="1:7" x14ac:dyDescent="0.25">
      <c r="A281">
        <v>0</v>
      </c>
      <c r="B281" s="46" t="s">
        <v>156</v>
      </c>
      <c r="C281" s="61" t="s">
        <v>156</v>
      </c>
      <c r="D281" s="64">
        <v>0</v>
      </c>
      <c r="E281" s="64">
        <v>0</v>
      </c>
      <c r="F281" s="64">
        <v>0</v>
      </c>
      <c r="G281" s="65">
        <v>0</v>
      </c>
    </row>
    <row r="282" spans="1:7" x14ac:dyDescent="0.25">
      <c r="A282">
        <v>5</v>
      </c>
      <c r="B282" s="47" t="s">
        <v>156</v>
      </c>
      <c r="C282" s="62" t="s">
        <v>156</v>
      </c>
      <c r="D282" s="49">
        <v>0</v>
      </c>
      <c r="E282" s="49">
        <v>0</v>
      </c>
      <c r="F282" s="49">
        <v>0</v>
      </c>
      <c r="G282" s="50">
        <v>0</v>
      </c>
    </row>
    <row r="283" spans="1:7" x14ac:dyDescent="0.25">
      <c r="A283">
        <v>10</v>
      </c>
      <c r="B283" s="47" t="s">
        <v>156</v>
      </c>
      <c r="C283" s="62" t="s">
        <v>156</v>
      </c>
      <c r="D283" s="62" t="s">
        <v>156</v>
      </c>
      <c r="E283" s="49">
        <v>0</v>
      </c>
      <c r="F283" s="49">
        <v>0</v>
      </c>
      <c r="G283" s="50">
        <v>0</v>
      </c>
    </row>
    <row r="284" spans="1:7" x14ac:dyDescent="0.25">
      <c r="A284">
        <v>15</v>
      </c>
      <c r="B284" s="47" t="s">
        <v>156</v>
      </c>
      <c r="C284" s="62" t="s">
        <v>156</v>
      </c>
      <c r="D284" s="62" t="s">
        <v>156</v>
      </c>
      <c r="E284" s="62" t="s">
        <v>156</v>
      </c>
      <c r="F284" s="62" t="s">
        <v>156</v>
      </c>
      <c r="G284" s="66" t="s">
        <v>156</v>
      </c>
    </row>
    <row r="285" spans="1:7" x14ac:dyDescent="0.25">
      <c r="A285">
        <v>20</v>
      </c>
      <c r="B285" s="47" t="s">
        <v>156</v>
      </c>
      <c r="C285" s="62" t="s">
        <v>156</v>
      </c>
      <c r="D285" s="62" t="s">
        <v>156</v>
      </c>
      <c r="E285" s="62" t="s">
        <v>156</v>
      </c>
      <c r="F285" s="62" t="s">
        <v>156</v>
      </c>
      <c r="G285" s="66" t="s">
        <v>156</v>
      </c>
    </row>
    <row r="286" spans="1:7" x14ac:dyDescent="0.25">
      <c r="A286">
        <v>25</v>
      </c>
      <c r="B286" s="47" t="s">
        <v>156</v>
      </c>
      <c r="C286" s="62" t="s">
        <v>156</v>
      </c>
      <c r="D286" s="62" t="s">
        <v>156</v>
      </c>
      <c r="E286" s="62" t="s">
        <v>156</v>
      </c>
      <c r="F286" s="62" t="s">
        <v>156</v>
      </c>
      <c r="G286" s="66" t="s">
        <v>156</v>
      </c>
    </row>
    <row r="287" spans="1:7" x14ac:dyDescent="0.25">
      <c r="A287">
        <v>30</v>
      </c>
      <c r="B287" s="47" t="s">
        <v>156</v>
      </c>
      <c r="C287" s="62" t="s">
        <v>156</v>
      </c>
      <c r="D287" s="62" t="s">
        <v>156</v>
      </c>
      <c r="E287" s="62" t="s">
        <v>156</v>
      </c>
      <c r="F287" s="62" t="s">
        <v>156</v>
      </c>
      <c r="G287" s="66" t="s">
        <v>156</v>
      </c>
    </row>
    <row r="288" spans="1:7" x14ac:dyDescent="0.25">
      <c r="A288">
        <v>35</v>
      </c>
      <c r="B288" s="47" t="s">
        <v>156</v>
      </c>
      <c r="C288" s="62" t="s">
        <v>156</v>
      </c>
      <c r="D288" s="62" t="s">
        <v>156</v>
      </c>
      <c r="E288" s="62" t="s">
        <v>156</v>
      </c>
      <c r="F288" s="62" t="s">
        <v>156</v>
      </c>
      <c r="G288" s="66" t="s">
        <v>156</v>
      </c>
    </row>
    <row r="289" spans="1:7" x14ac:dyDescent="0.25">
      <c r="A289">
        <v>40</v>
      </c>
      <c r="B289" s="47" t="s">
        <v>156</v>
      </c>
      <c r="C289" s="62" t="s">
        <v>156</v>
      </c>
      <c r="D289" s="62" t="s">
        <v>156</v>
      </c>
      <c r="E289" s="62" t="s">
        <v>156</v>
      </c>
      <c r="F289" s="62" t="s">
        <v>156</v>
      </c>
      <c r="G289" s="66" t="s">
        <v>156</v>
      </c>
    </row>
    <row r="290" spans="1:7" x14ac:dyDescent="0.25">
      <c r="A290">
        <v>45</v>
      </c>
      <c r="B290" s="47" t="s">
        <v>156</v>
      </c>
      <c r="C290" s="62" t="s">
        <v>156</v>
      </c>
      <c r="D290" s="62" t="s">
        <v>156</v>
      </c>
      <c r="E290" s="62" t="s">
        <v>156</v>
      </c>
      <c r="F290" s="62" t="s">
        <v>156</v>
      </c>
      <c r="G290" s="66" t="s">
        <v>156</v>
      </c>
    </row>
    <row r="291" spans="1:7" x14ac:dyDescent="0.25">
      <c r="A291">
        <v>50</v>
      </c>
      <c r="B291" s="47" t="s">
        <v>156</v>
      </c>
      <c r="C291" s="62" t="s">
        <v>156</v>
      </c>
      <c r="D291" s="62" t="s">
        <v>156</v>
      </c>
      <c r="E291" s="62" t="s">
        <v>156</v>
      </c>
      <c r="F291" s="62" t="s">
        <v>156</v>
      </c>
      <c r="G291" s="66" t="s">
        <v>156</v>
      </c>
    </row>
    <row r="292" spans="1:7" x14ac:dyDescent="0.25">
      <c r="A292">
        <v>55</v>
      </c>
      <c r="B292" s="47" t="s">
        <v>156</v>
      </c>
      <c r="C292" s="62" t="s">
        <v>156</v>
      </c>
      <c r="D292" s="62" t="s">
        <v>156</v>
      </c>
      <c r="E292" s="62" t="s">
        <v>156</v>
      </c>
      <c r="F292" s="62" t="s">
        <v>156</v>
      </c>
      <c r="G292" s="66" t="s">
        <v>156</v>
      </c>
    </row>
    <row r="293" spans="1:7" x14ac:dyDescent="0.25">
      <c r="A293">
        <v>60</v>
      </c>
      <c r="B293" s="47" t="s">
        <v>156</v>
      </c>
      <c r="C293" s="62" t="s">
        <v>156</v>
      </c>
      <c r="D293" s="62" t="s">
        <v>156</v>
      </c>
      <c r="E293" s="62" t="s">
        <v>156</v>
      </c>
      <c r="F293" s="62" t="s">
        <v>156</v>
      </c>
      <c r="G293" s="66" t="s">
        <v>156</v>
      </c>
    </row>
    <row r="294" spans="1:7" x14ac:dyDescent="0.25">
      <c r="A294">
        <v>65</v>
      </c>
      <c r="B294" s="47" t="s">
        <v>156</v>
      </c>
      <c r="C294" s="62" t="s">
        <v>156</v>
      </c>
      <c r="D294" s="62" t="s">
        <v>156</v>
      </c>
      <c r="E294" s="62" t="s">
        <v>156</v>
      </c>
      <c r="F294" s="62" t="s">
        <v>156</v>
      </c>
      <c r="G294" s="66" t="s">
        <v>156</v>
      </c>
    </row>
    <row r="295" spans="1:7" x14ac:dyDescent="0.25">
      <c r="A295">
        <v>70</v>
      </c>
      <c r="B295" s="47" t="s">
        <v>156</v>
      </c>
      <c r="C295" s="62" t="s">
        <v>156</v>
      </c>
      <c r="D295" s="62" t="s">
        <v>156</v>
      </c>
      <c r="E295" s="62" t="s">
        <v>156</v>
      </c>
      <c r="F295" s="62" t="s">
        <v>156</v>
      </c>
      <c r="G295" s="66" t="s">
        <v>156</v>
      </c>
    </row>
    <row r="296" spans="1:7" x14ac:dyDescent="0.25">
      <c r="A296">
        <v>75</v>
      </c>
      <c r="B296" s="47" t="s">
        <v>156</v>
      </c>
      <c r="C296" s="62" t="s">
        <v>156</v>
      </c>
      <c r="D296" s="62" t="s">
        <v>156</v>
      </c>
      <c r="E296" s="62" t="s">
        <v>156</v>
      </c>
      <c r="F296" s="62" t="s">
        <v>156</v>
      </c>
      <c r="G296" s="66" t="s">
        <v>156</v>
      </c>
    </row>
    <row r="297" spans="1:7" x14ac:dyDescent="0.25">
      <c r="A297">
        <v>80</v>
      </c>
      <c r="B297" s="47" t="s">
        <v>156</v>
      </c>
      <c r="C297" s="62" t="s">
        <v>156</v>
      </c>
      <c r="D297" s="62" t="s">
        <v>156</v>
      </c>
      <c r="E297" s="62" t="s">
        <v>156</v>
      </c>
      <c r="F297" s="62" t="s">
        <v>156</v>
      </c>
      <c r="G297" s="66" t="s">
        <v>156</v>
      </c>
    </row>
    <row r="298" spans="1:7" x14ac:dyDescent="0.25">
      <c r="A298">
        <v>85</v>
      </c>
      <c r="B298" s="47" t="s">
        <v>156</v>
      </c>
      <c r="C298" s="62" t="s">
        <v>156</v>
      </c>
      <c r="D298" s="62" t="s">
        <v>156</v>
      </c>
      <c r="E298" s="62" t="s">
        <v>156</v>
      </c>
      <c r="F298" s="62" t="s">
        <v>156</v>
      </c>
      <c r="G298" s="66" t="s">
        <v>156</v>
      </c>
    </row>
    <row r="299" spans="1:7" x14ac:dyDescent="0.25">
      <c r="A299">
        <v>90</v>
      </c>
      <c r="B299" s="47" t="s">
        <v>156</v>
      </c>
      <c r="C299" s="62" t="s">
        <v>156</v>
      </c>
      <c r="D299" s="62" t="s">
        <v>156</v>
      </c>
      <c r="E299" s="62" t="s">
        <v>156</v>
      </c>
      <c r="F299" s="62" t="s">
        <v>156</v>
      </c>
      <c r="G299" s="66" t="s">
        <v>156</v>
      </c>
    </row>
    <row r="300" spans="1:7" x14ac:dyDescent="0.25">
      <c r="A300">
        <v>95</v>
      </c>
      <c r="B300" s="47" t="s">
        <v>156</v>
      </c>
      <c r="C300" s="62" t="s">
        <v>156</v>
      </c>
      <c r="D300" s="62" t="s">
        <v>156</v>
      </c>
      <c r="E300" s="62" t="s">
        <v>156</v>
      </c>
      <c r="F300" s="62" t="s">
        <v>156</v>
      </c>
      <c r="G300" s="66" t="s">
        <v>156</v>
      </c>
    </row>
    <row r="301" spans="1:7" x14ac:dyDescent="0.25">
      <c r="A301">
        <v>100</v>
      </c>
      <c r="B301" s="60" t="s">
        <v>156</v>
      </c>
      <c r="C301" s="63" t="s">
        <v>156</v>
      </c>
      <c r="D301" s="63" t="s">
        <v>156</v>
      </c>
      <c r="E301" s="63" t="s">
        <v>156</v>
      </c>
      <c r="F301" s="63" t="s">
        <v>156</v>
      </c>
      <c r="G301" s="67" t="s">
        <v>156</v>
      </c>
    </row>
    <row r="303" spans="1:7" x14ac:dyDescent="0.25">
      <c r="A303" s="68" t="s">
        <v>119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</row>
    <row r="304" spans="1:7" x14ac:dyDescent="0.25">
      <c r="A304">
        <v>0</v>
      </c>
      <c r="B304" s="46" t="s">
        <v>156</v>
      </c>
      <c r="C304" s="61" t="s">
        <v>156</v>
      </c>
      <c r="D304" s="64">
        <v>0</v>
      </c>
      <c r="E304" s="64">
        <v>0</v>
      </c>
      <c r="F304" s="64">
        <v>0</v>
      </c>
      <c r="G304" s="65">
        <v>0</v>
      </c>
    </row>
    <row r="305" spans="1:7" x14ac:dyDescent="0.25">
      <c r="A305">
        <v>5</v>
      </c>
      <c r="B305" s="47" t="s">
        <v>156</v>
      </c>
      <c r="C305" s="62" t="s">
        <v>156</v>
      </c>
      <c r="D305" s="49">
        <v>0</v>
      </c>
      <c r="E305" s="49">
        <v>0</v>
      </c>
      <c r="F305" s="49">
        <v>0</v>
      </c>
      <c r="G305" s="50">
        <v>0</v>
      </c>
    </row>
    <row r="306" spans="1:7" x14ac:dyDescent="0.25">
      <c r="A306">
        <v>10</v>
      </c>
      <c r="B306" s="47" t="s">
        <v>156</v>
      </c>
      <c r="C306" s="62" t="s">
        <v>156</v>
      </c>
      <c r="D306" s="62" t="s">
        <v>156</v>
      </c>
      <c r="E306" s="49">
        <v>0</v>
      </c>
      <c r="F306" s="49">
        <v>0</v>
      </c>
      <c r="G306" s="50">
        <v>0</v>
      </c>
    </row>
    <row r="307" spans="1:7" x14ac:dyDescent="0.25">
      <c r="A307">
        <v>15</v>
      </c>
      <c r="B307" s="47" t="s">
        <v>156</v>
      </c>
      <c r="C307" s="62" t="s">
        <v>156</v>
      </c>
      <c r="D307" s="62" t="s">
        <v>156</v>
      </c>
      <c r="E307" s="62" t="s">
        <v>156</v>
      </c>
      <c r="F307" s="62" t="s">
        <v>156</v>
      </c>
      <c r="G307" s="66" t="s">
        <v>156</v>
      </c>
    </row>
    <row r="308" spans="1:7" x14ac:dyDescent="0.25">
      <c r="A308">
        <v>20</v>
      </c>
      <c r="B308" s="47" t="s">
        <v>156</v>
      </c>
      <c r="C308" s="62" t="s">
        <v>156</v>
      </c>
      <c r="D308" s="62" t="s">
        <v>156</v>
      </c>
      <c r="E308" s="62" t="s">
        <v>156</v>
      </c>
      <c r="F308" s="62" t="s">
        <v>156</v>
      </c>
      <c r="G308" s="66" t="s">
        <v>156</v>
      </c>
    </row>
    <row r="309" spans="1:7" x14ac:dyDescent="0.25">
      <c r="A309">
        <v>25</v>
      </c>
      <c r="B309" s="47" t="s">
        <v>156</v>
      </c>
      <c r="C309" s="62" t="s">
        <v>156</v>
      </c>
      <c r="D309" s="62" t="s">
        <v>156</v>
      </c>
      <c r="E309" s="62" t="s">
        <v>156</v>
      </c>
      <c r="F309" s="62" t="s">
        <v>156</v>
      </c>
      <c r="G309" s="66" t="s">
        <v>156</v>
      </c>
    </row>
    <row r="310" spans="1:7" x14ac:dyDescent="0.25">
      <c r="A310">
        <v>30</v>
      </c>
      <c r="B310" s="47" t="s">
        <v>156</v>
      </c>
      <c r="C310" s="62" t="s">
        <v>156</v>
      </c>
      <c r="D310" s="62" t="s">
        <v>156</v>
      </c>
      <c r="E310" s="62" t="s">
        <v>156</v>
      </c>
      <c r="F310" s="62" t="s">
        <v>156</v>
      </c>
      <c r="G310" s="66" t="s">
        <v>156</v>
      </c>
    </row>
    <row r="311" spans="1:7" x14ac:dyDescent="0.25">
      <c r="A311">
        <v>35</v>
      </c>
      <c r="B311" s="47" t="s">
        <v>156</v>
      </c>
      <c r="C311" s="62" t="s">
        <v>156</v>
      </c>
      <c r="D311" s="62" t="s">
        <v>156</v>
      </c>
      <c r="E311" s="62" t="s">
        <v>156</v>
      </c>
      <c r="F311" s="62" t="s">
        <v>156</v>
      </c>
      <c r="G311" s="66" t="s">
        <v>156</v>
      </c>
    </row>
    <row r="312" spans="1:7" x14ac:dyDescent="0.25">
      <c r="A312">
        <v>40</v>
      </c>
      <c r="B312" s="47" t="s">
        <v>156</v>
      </c>
      <c r="C312" s="62" t="s">
        <v>156</v>
      </c>
      <c r="D312" s="62" t="s">
        <v>156</v>
      </c>
      <c r="E312" s="62" t="s">
        <v>156</v>
      </c>
      <c r="F312" s="62" t="s">
        <v>156</v>
      </c>
      <c r="G312" s="66" t="s">
        <v>156</v>
      </c>
    </row>
    <row r="313" spans="1:7" x14ac:dyDescent="0.25">
      <c r="A313">
        <v>45</v>
      </c>
      <c r="B313" s="47" t="s">
        <v>156</v>
      </c>
      <c r="C313" s="62" t="s">
        <v>156</v>
      </c>
      <c r="D313" s="62" t="s">
        <v>156</v>
      </c>
      <c r="E313" s="62" t="s">
        <v>156</v>
      </c>
      <c r="F313" s="62" t="s">
        <v>156</v>
      </c>
      <c r="G313" s="66" t="s">
        <v>156</v>
      </c>
    </row>
    <row r="314" spans="1:7" x14ac:dyDescent="0.25">
      <c r="A314">
        <v>50</v>
      </c>
      <c r="B314" s="47" t="s">
        <v>156</v>
      </c>
      <c r="C314" s="62" t="s">
        <v>156</v>
      </c>
      <c r="D314" s="62" t="s">
        <v>156</v>
      </c>
      <c r="E314" s="62" t="s">
        <v>156</v>
      </c>
      <c r="F314" s="62" t="s">
        <v>156</v>
      </c>
      <c r="G314" s="66" t="s">
        <v>156</v>
      </c>
    </row>
    <row r="315" spans="1:7" x14ac:dyDescent="0.25">
      <c r="A315">
        <v>55</v>
      </c>
      <c r="B315" s="47" t="s">
        <v>156</v>
      </c>
      <c r="C315" s="62" t="s">
        <v>156</v>
      </c>
      <c r="D315" s="62" t="s">
        <v>156</v>
      </c>
      <c r="E315" s="62" t="s">
        <v>156</v>
      </c>
      <c r="F315" s="62" t="s">
        <v>156</v>
      </c>
      <c r="G315" s="66" t="s">
        <v>156</v>
      </c>
    </row>
    <row r="316" spans="1:7" x14ac:dyDescent="0.25">
      <c r="A316">
        <v>60</v>
      </c>
      <c r="B316" s="47" t="s">
        <v>156</v>
      </c>
      <c r="C316" s="62" t="s">
        <v>156</v>
      </c>
      <c r="D316" s="62" t="s">
        <v>156</v>
      </c>
      <c r="E316" s="62" t="s">
        <v>156</v>
      </c>
      <c r="F316" s="62" t="s">
        <v>156</v>
      </c>
      <c r="G316" s="66" t="s">
        <v>156</v>
      </c>
    </row>
    <row r="317" spans="1:7" x14ac:dyDescent="0.25">
      <c r="A317">
        <v>65</v>
      </c>
      <c r="B317" s="47" t="s">
        <v>156</v>
      </c>
      <c r="C317" s="62" t="s">
        <v>156</v>
      </c>
      <c r="D317" s="62" t="s">
        <v>156</v>
      </c>
      <c r="E317" s="62" t="s">
        <v>156</v>
      </c>
      <c r="F317" s="62" t="s">
        <v>156</v>
      </c>
      <c r="G317" s="66" t="s">
        <v>156</v>
      </c>
    </row>
    <row r="318" spans="1:7" x14ac:dyDescent="0.25">
      <c r="A318">
        <v>70</v>
      </c>
      <c r="B318" s="47" t="s">
        <v>156</v>
      </c>
      <c r="C318" s="62" t="s">
        <v>156</v>
      </c>
      <c r="D318" s="62" t="s">
        <v>156</v>
      </c>
      <c r="E318" s="62" t="s">
        <v>156</v>
      </c>
      <c r="F318" s="62" t="s">
        <v>156</v>
      </c>
      <c r="G318" s="66" t="s">
        <v>156</v>
      </c>
    </row>
    <row r="319" spans="1:7" x14ac:dyDescent="0.25">
      <c r="A319">
        <v>75</v>
      </c>
      <c r="B319" s="47" t="s">
        <v>156</v>
      </c>
      <c r="C319" s="62" t="s">
        <v>156</v>
      </c>
      <c r="D319" s="62" t="s">
        <v>156</v>
      </c>
      <c r="E319" s="62" t="s">
        <v>156</v>
      </c>
      <c r="F319" s="62" t="s">
        <v>156</v>
      </c>
      <c r="G319" s="66" t="s">
        <v>156</v>
      </c>
    </row>
    <row r="320" spans="1:7" x14ac:dyDescent="0.25">
      <c r="A320">
        <v>80</v>
      </c>
      <c r="B320" s="47" t="s">
        <v>156</v>
      </c>
      <c r="C320" s="62" t="s">
        <v>156</v>
      </c>
      <c r="D320" s="62" t="s">
        <v>156</v>
      </c>
      <c r="E320" s="62" t="s">
        <v>156</v>
      </c>
      <c r="F320" s="62" t="s">
        <v>156</v>
      </c>
      <c r="G320" s="66" t="s">
        <v>156</v>
      </c>
    </row>
    <row r="321" spans="1:7" x14ac:dyDescent="0.25">
      <c r="A321">
        <v>85</v>
      </c>
      <c r="B321" s="47" t="s">
        <v>156</v>
      </c>
      <c r="C321" s="62" t="s">
        <v>156</v>
      </c>
      <c r="D321" s="62" t="s">
        <v>156</v>
      </c>
      <c r="E321" s="62" t="s">
        <v>156</v>
      </c>
      <c r="F321" s="62" t="s">
        <v>156</v>
      </c>
      <c r="G321" s="66" t="s">
        <v>156</v>
      </c>
    </row>
    <row r="322" spans="1:7" x14ac:dyDescent="0.25">
      <c r="A322">
        <v>90</v>
      </c>
      <c r="B322" s="47" t="s">
        <v>156</v>
      </c>
      <c r="C322" s="62" t="s">
        <v>156</v>
      </c>
      <c r="D322" s="62" t="s">
        <v>156</v>
      </c>
      <c r="E322" s="62" t="s">
        <v>156</v>
      </c>
      <c r="F322" s="62" t="s">
        <v>156</v>
      </c>
      <c r="G322" s="66" t="s">
        <v>156</v>
      </c>
    </row>
    <row r="323" spans="1:7" x14ac:dyDescent="0.25">
      <c r="A323">
        <v>95</v>
      </c>
      <c r="B323" s="47" t="s">
        <v>156</v>
      </c>
      <c r="C323" s="62" t="s">
        <v>156</v>
      </c>
      <c r="D323" s="62" t="s">
        <v>156</v>
      </c>
      <c r="E323" s="62" t="s">
        <v>156</v>
      </c>
      <c r="F323" s="62" t="s">
        <v>156</v>
      </c>
      <c r="G323" s="66" t="s">
        <v>156</v>
      </c>
    </row>
    <row r="324" spans="1:7" x14ac:dyDescent="0.25">
      <c r="A324">
        <v>100</v>
      </c>
      <c r="B324" s="60" t="s">
        <v>156</v>
      </c>
      <c r="C324" s="63" t="s">
        <v>156</v>
      </c>
      <c r="D324" s="63" t="s">
        <v>156</v>
      </c>
      <c r="E324" s="63" t="s">
        <v>156</v>
      </c>
      <c r="F324" s="63" t="s">
        <v>156</v>
      </c>
      <c r="G324" s="67" t="s">
        <v>156</v>
      </c>
    </row>
    <row r="326" spans="1:7" x14ac:dyDescent="0.25">
      <c r="A326" s="68" t="s">
        <v>121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</row>
    <row r="327" spans="1:7" x14ac:dyDescent="0.25">
      <c r="A327">
        <v>0</v>
      </c>
      <c r="B327" s="46" t="s">
        <v>156</v>
      </c>
      <c r="C327" s="61" t="s">
        <v>156</v>
      </c>
      <c r="D327" s="64">
        <v>0</v>
      </c>
      <c r="E327" s="64">
        <v>0</v>
      </c>
      <c r="F327" s="64">
        <v>0</v>
      </c>
      <c r="G327" s="65">
        <v>0</v>
      </c>
    </row>
    <row r="328" spans="1:7" x14ac:dyDescent="0.25">
      <c r="A328">
        <v>5</v>
      </c>
      <c r="B328" s="47" t="s">
        <v>156</v>
      </c>
      <c r="C328" s="62" t="s">
        <v>156</v>
      </c>
      <c r="D328" s="49">
        <v>0</v>
      </c>
      <c r="E328" s="49">
        <v>0</v>
      </c>
      <c r="F328" s="49">
        <v>0</v>
      </c>
      <c r="G328" s="50">
        <v>0</v>
      </c>
    </row>
    <row r="329" spans="1:7" x14ac:dyDescent="0.25">
      <c r="A329">
        <v>10</v>
      </c>
      <c r="B329" s="47" t="s">
        <v>156</v>
      </c>
      <c r="C329" s="62" t="s">
        <v>156</v>
      </c>
      <c r="D329" s="62" t="s">
        <v>156</v>
      </c>
      <c r="E329" s="49">
        <v>0</v>
      </c>
      <c r="F329" s="49">
        <v>0</v>
      </c>
      <c r="G329" s="50">
        <v>0</v>
      </c>
    </row>
    <row r="330" spans="1:7" x14ac:dyDescent="0.25">
      <c r="A330">
        <v>15</v>
      </c>
      <c r="B330" s="47" t="s">
        <v>156</v>
      </c>
      <c r="C330" s="62" t="s">
        <v>156</v>
      </c>
      <c r="D330" s="62" t="s">
        <v>156</v>
      </c>
      <c r="E330" s="62" t="s">
        <v>156</v>
      </c>
      <c r="F330" s="62" t="s">
        <v>156</v>
      </c>
      <c r="G330" s="66" t="s">
        <v>156</v>
      </c>
    </row>
    <row r="331" spans="1:7" x14ac:dyDescent="0.25">
      <c r="A331">
        <v>20</v>
      </c>
      <c r="B331" s="47" t="s">
        <v>156</v>
      </c>
      <c r="C331" s="62" t="s">
        <v>156</v>
      </c>
      <c r="D331" s="62" t="s">
        <v>156</v>
      </c>
      <c r="E331" s="62" t="s">
        <v>156</v>
      </c>
      <c r="F331" s="62" t="s">
        <v>156</v>
      </c>
      <c r="G331" s="66" t="s">
        <v>156</v>
      </c>
    </row>
    <row r="332" spans="1:7" x14ac:dyDescent="0.25">
      <c r="A332">
        <v>25</v>
      </c>
      <c r="B332" s="47" t="s">
        <v>156</v>
      </c>
      <c r="C332" s="62" t="s">
        <v>156</v>
      </c>
      <c r="D332" s="62" t="s">
        <v>156</v>
      </c>
      <c r="E332" s="62" t="s">
        <v>156</v>
      </c>
      <c r="F332" s="62" t="s">
        <v>156</v>
      </c>
      <c r="G332" s="66" t="s">
        <v>156</v>
      </c>
    </row>
    <row r="333" spans="1:7" x14ac:dyDescent="0.25">
      <c r="A333">
        <v>30</v>
      </c>
      <c r="B333" s="47" t="s">
        <v>156</v>
      </c>
      <c r="C333" s="62" t="s">
        <v>156</v>
      </c>
      <c r="D333" s="62" t="s">
        <v>156</v>
      </c>
      <c r="E333" s="62" t="s">
        <v>156</v>
      </c>
      <c r="F333" s="62" t="s">
        <v>156</v>
      </c>
      <c r="G333" s="66" t="s">
        <v>156</v>
      </c>
    </row>
    <row r="334" spans="1:7" x14ac:dyDescent="0.25">
      <c r="A334">
        <v>35</v>
      </c>
      <c r="B334" s="47" t="s">
        <v>156</v>
      </c>
      <c r="C334" s="62" t="s">
        <v>156</v>
      </c>
      <c r="D334" s="62" t="s">
        <v>156</v>
      </c>
      <c r="E334" s="62" t="s">
        <v>156</v>
      </c>
      <c r="F334" s="62" t="s">
        <v>156</v>
      </c>
      <c r="G334" s="66" t="s">
        <v>156</v>
      </c>
    </row>
    <row r="335" spans="1:7" x14ac:dyDescent="0.25">
      <c r="A335">
        <v>40</v>
      </c>
      <c r="B335" s="47" t="s">
        <v>156</v>
      </c>
      <c r="C335" s="62" t="s">
        <v>156</v>
      </c>
      <c r="D335" s="62" t="s">
        <v>156</v>
      </c>
      <c r="E335" s="62" t="s">
        <v>156</v>
      </c>
      <c r="F335" s="62" t="s">
        <v>156</v>
      </c>
      <c r="G335" s="66" t="s">
        <v>156</v>
      </c>
    </row>
    <row r="336" spans="1:7" x14ac:dyDescent="0.25">
      <c r="A336">
        <v>45</v>
      </c>
      <c r="B336" s="47" t="s">
        <v>156</v>
      </c>
      <c r="C336" s="62" t="s">
        <v>156</v>
      </c>
      <c r="D336" s="62" t="s">
        <v>156</v>
      </c>
      <c r="E336" s="62" t="s">
        <v>156</v>
      </c>
      <c r="F336" s="62" t="s">
        <v>156</v>
      </c>
      <c r="G336" s="66" t="s">
        <v>156</v>
      </c>
    </row>
    <row r="337" spans="1:7" x14ac:dyDescent="0.25">
      <c r="A337">
        <v>50</v>
      </c>
      <c r="B337" s="47" t="s">
        <v>156</v>
      </c>
      <c r="C337" s="62" t="s">
        <v>156</v>
      </c>
      <c r="D337" s="62" t="s">
        <v>156</v>
      </c>
      <c r="E337" s="62" t="s">
        <v>156</v>
      </c>
      <c r="F337" s="62" t="s">
        <v>156</v>
      </c>
      <c r="G337" s="66" t="s">
        <v>156</v>
      </c>
    </row>
    <row r="338" spans="1:7" x14ac:dyDescent="0.25">
      <c r="A338">
        <v>55</v>
      </c>
      <c r="B338" s="47" t="s">
        <v>156</v>
      </c>
      <c r="C338" s="62" t="s">
        <v>156</v>
      </c>
      <c r="D338" s="62" t="s">
        <v>156</v>
      </c>
      <c r="E338" s="62" t="s">
        <v>156</v>
      </c>
      <c r="F338" s="62" t="s">
        <v>156</v>
      </c>
      <c r="G338" s="66" t="s">
        <v>156</v>
      </c>
    </row>
    <row r="339" spans="1:7" x14ac:dyDescent="0.25">
      <c r="A339">
        <v>60</v>
      </c>
      <c r="B339" s="47" t="s">
        <v>156</v>
      </c>
      <c r="C339" s="62" t="s">
        <v>156</v>
      </c>
      <c r="D339" s="62" t="s">
        <v>156</v>
      </c>
      <c r="E339" s="62" t="s">
        <v>156</v>
      </c>
      <c r="F339" s="62" t="s">
        <v>156</v>
      </c>
      <c r="G339" s="66" t="s">
        <v>156</v>
      </c>
    </row>
    <row r="340" spans="1:7" x14ac:dyDescent="0.25">
      <c r="A340">
        <v>65</v>
      </c>
      <c r="B340" s="47" t="s">
        <v>156</v>
      </c>
      <c r="C340" s="62" t="s">
        <v>156</v>
      </c>
      <c r="D340" s="62" t="s">
        <v>156</v>
      </c>
      <c r="E340" s="62" t="s">
        <v>156</v>
      </c>
      <c r="F340" s="62" t="s">
        <v>156</v>
      </c>
      <c r="G340" s="66" t="s">
        <v>156</v>
      </c>
    </row>
    <row r="341" spans="1:7" x14ac:dyDescent="0.25">
      <c r="A341">
        <v>70</v>
      </c>
      <c r="B341" s="47" t="s">
        <v>156</v>
      </c>
      <c r="C341" s="62" t="s">
        <v>156</v>
      </c>
      <c r="D341" s="62" t="s">
        <v>156</v>
      </c>
      <c r="E341" s="62" t="s">
        <v>156</v>
      </c>
      <c r="F341" s="62" t="s">
        <v>156</v>
      </c>
      <c r="G341" s="66" t="s">
        <v>156</v>
      </c>
    </row>
    <row r="342" spans="1:7" x14ac:dyDescent="0.25">
      <c r="A342">
        <v>75</v>
      </c>
      <c r="B342" s="47" t="s">
        <v>156</v>
      </c>
      <c r="C342" s="62" t="s">
        <v>156</v>
      </c>
      <c r="D342" s="62" t="s">
        <v>156</v>
      </c>
      <c r="E342" s="62" t="s">
        <v>156</v>
      </c>
      <c r="F342" s="62" t="s">
        <v>156</v>
      </c>
      <c r="G342" s="66" t="s">
        <v>156</v>
      </c>
    </row>
    <row r="343" spans="1:7" x14ac:dyDescent="0.25">
      <c r="A343">
        <v>80</v>
      </c>
      <c r="B343" s="47" t="s">
        <v>156</v>
      </c>
      <c r="C343" s="62" t="s">
        <v>156</v>
      </c>
      <c r="D343" s="62" t="s">
        <v>156</v>
      </c>
      <c r="E343" s="62" t="s">
        <v>156</v>
      </c>
      <c r="F343" s="62" t="s">
        <v>156</v>
      </c>
      <c r="G343" s="66" t="s">
        <v>156</v>
      </c>
    </row>
    <row r="344" spans="1:7" x14ac:dyDescent="0.25">
      <c r="A344">
        <v>85</v>
      </c>
      <c r="B344" s="47" t="s">
        <v>156</v>
      </c>
      <c r="C344" s="62" t="s">
        <v>156</v>
      </c>
      <c r="D344" s="62" t="s">
        <v>156</v>
      </c>
      <c r="E344" s="62" t="s">
        <v>156</v>
      </c>
      <c r="F344" s="62" t="s">
        <v>156</v>
      </c>
      <c r="G344" s="66" t="s">
        <v>156</v>
      </c>
    </row>
    <row r="345" spans="1:7" x14ac:dyDescent="0.25">
      <c r="A345">
        <v>90</v>
      </c>
      <c r="B345" s="47" t="s">
        <v>156</v>
      </c>
      <c r="C345" s="62" t="s">
        <v>156</v>
      </c>
      <c r="D345" s="62" t="s">
        <v>156</v>
      </c>
      <c r="E345" s="62" t="s">
        <v>156</v>
      </c>
      <c r="F345" s="62" t="s">
        <v>156</v>
      </c>
      <c r="G345" s="66" t="s">
        <v>156</v>
      </c>
    </row>
    <row r="346" spans="1:7" x14ac:dyDescent="0.25">
      <c r="A346">
        <v>95</v>
      </c>
      <c r="B346" s="47" t="s">
        <v>156</v>
      </c>
      <c r="C346" s="62" t="s">
        <v>156</v>
      </c>
      <c r="D346" s="62" t="s">
        <v>156</v>
      </c>
      <c r="E346" s="62" t="s">
        <v>156</v>
      </c>
      <c r="F346" s="62" t="s">
        <v>156</v>
      </c>
      <c r="G346" s="66" t="s">
        <v>156</v>
      </c>
    </row>
    <row r="347" spans="1:7" x14ac:dyDescent="0.25">
      <c r="A347">
        <v>100</v>
      </c>
      <c r="B347" s="60" t="s">
        <v>156</v>
      </c>
      <c r="C347" s="63" t="s">
        <v>156</v>
      </c>
      <c r="D347" s="63" t="s">
        <v>156</v>
      </c>
      <c r="E347" s="63" t="s">
        <v>156</v>
      </c>
      <c r="F347" s="63" t="s">
        <v>156</v>
      </c>
      <c r="G347" s="67" t="s">
        <v>156</v>
      </c>
    </row>
    <row r="349" spans="1:7" x14ac:dyDescent="0.25">
      <c r="A349" s="68" t="s">
        <v>123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</row>
    <row r="350" spans="1:7" x14ac:dyDescent="0.25">
      <c r="A350">
        <v>0</v>
      </c>
      <c r="B350" s="46" t="s">
        <v>156</v>
      </c>
      <c r="C350" s="61" t="s">
        <v>156</v>
      </c>
      <c r="D350" s="64">
        <v>0</v>
      </c>
      <c r="E350" s="64">
        <v>0</v>
      </c>
      <c r="F350" s="64">
        <v>0</v>
      </c>
      <c r="G350" s="65">
        <v>0</v>
      </c>
    </row>
    <row r="351" spans="1:7" x14ac:dyDescent="0.25">
      <c r="A351">
        <v>5</v>
      </c>
      <c r="B351" s="47" t="s">
        <v>156</v>
      </c>
      <c r="C351" s="62" t="s">
        <v>156</v>
      </c>
      <c r="D351" s="49">
        <v>0</v>
      </c>
      <c r="E351" s="49">
        <v>0</v>
      </c>
      <c r="F351" s="49">
        <v>0</v>
      </c>
      <c r="G351" s="50">
        <v>0</v>
      </c>
    </row>
    <row r="352" spans="1:7" x14ac:dyDescent="0.25">
      <c r="A352">
        <v>10</v>
      </c>
      <c r="B352" s="47" t="s">
        <v>156</v>
      </c>
      <c r="C352" s="62" t="s">
        <v>156</v>
      </c>
      <c r="D352" s="62" t="s">
        <v>156</v>
      </c>
      <c r="E352" s="49">
        <v>0</v>
      </c>
      <c r="F352" s="49">
        <v>0</v>
      </c>
      <c r="G352" s="50">
        <v>0</v>
      </c>
    </row>
    <row r="353" spans="1:7" x14ac:dyDescent="0.25">
      <c r="A353">
        <v>15</v>
      </c>
      <c r="B353" s="47" t="s">
        <v>156</v>
      </c>
      <c r="C353" s="62" t="s">
        <v>156</v>
      </c>
      <c r="D353" s="62" t="s">
        <v>156</v>
      </c>
      <c r="E353" s="62" t="s">
        <v>156</v>
      </c>
      <c r="F353" s="62" t="s">
        <v>156</v>
      </c>
      <c r="G353" s="66" t="s">
        <v>156</v>
      </c>
    </row>
    <row r="354" spans="1:7" x14ac:dyDescent="0.25">
      <c r="A354">
        <v>20</v>
      </c>
      <c r="B354" s="47" t="s">
        <v>156</v>
      </c>
      <c r="C354" s="62" t="s">
        <v>156</v>
      </c>
      <c r="D354" s="62" t="s">
        <v>156</v>
      </c>
      <c r="E354" s="62" t="s">
        <v>156</v>
      </c>
      <c r="F354" s="62" t="s">
        <v>156</v>
      </c>
      <c r="G354" s="66" t="s">
        <v>156</v>
      </c>
    </row>
    <row r="355" spans="1:7" x14ac:dyDescent="0.25">
      <c r="A355">
        <v>25</v>
      </c>
      <c r="B355" s="47" t="s">
        <v>156</v>
      </c>
      <c r="C355" s="62" t="s">
        <v>156</v>
      </c>
      <c r="D355" s="62" t="s">
        <v>156</v>
      </c>
      <c r="E355" s="62" t="s">
        <v>156</v>
      </c>
      <c r="F355" s="62" t="s">
        <v>156</v>
      </c>
      <c r="G355" s="66" t="s">
        <v>156</v>
      </c>
    </row>
    <row r="356" spans="1:7" x14ac:dyDescent="0.25">
      <c r="A356">
        <v>30</v>
      </c>
      <c r="B356" s="47" t="s">
        <v>156</v>
      </c>
      <c r="C356" s="62" t="s">
        <v>156</v>
      </c>
      <c r="D356" s="62" t="s">
        <v>156</v>
      </c>
      <c r="E356" s="62" t="s">
        <v>156</v>
      </c>
      <c r="F356" s="62" t="s">
        <v>156</v>
      </c>
      <c r="G356" s="66" t="s">
        <v>156</v>
      </c>
    </row>
    <row r="357" spans="1:7" x14ac:dyDescent="0.25">
      <c r="A357">
        <v>35</v>
      </c>
      <c r="B357" s="47" t="s">
        <v>156</v>
      </c>
      <c r="C357" s="62" t="s">
        <v>156</v>
      </c>
      <c r="D357" s="62" t="s">
        <v>156</v>
      </c>
      <c r="E357" s="62" t="s">
        <v>156</v>
      </c>
      <c r="F357" s="62" t="s">
        <v>156</v>
      </c>
      <c r="G357" s="66" t="s">
        <v>156</v>
      </c>
    </row>
    <row r="358" spans="1:7" x14ac:dyDescent="0.25">
      <c r="A358">
        <v>40</v>
      </c>
      <c r="B358" s="47" t="s">
        <v>156</v>
      </c>
      <c r="C358" s="62" t="s">
        <v>156</v>
      </c>
      <c r="D358" s="62" t="s">
        <v>156</v>
      </c>
      <c r="E358" s="62" t="s">
        <v>156</v>
      </c>
      <c r="F358" s="62" t="s">
        <v>156</v>
      </c>
      <c r="G358" s="66" t="s">
        <v>156</v>
      </c>
    </row>
    <row r="359" spans="1:7" x14ac:dyDescent="0.25">
      <c r="A359">
        <v>45</v>
      </c>
      <c r="B359" s="47" t="s">
        <v>156</v>
      </c>
      <c r="C359" s="62" t="s">
        <v>156</v>
      </c>
      <c r="D359" s="62" t="s">
        <v>156</v>
      </c>
      <c r="E359" s="62" t="s">
        <v>156</v>
      </c>
      <c r="F359" s="62" t="s">
        <v>156</v>
      </c>
      <c r="G359" s="66" t="s">
        <v>156</v>
      </c>
    </row>
    <row r="360" spans="1:7" x14ac:dyDescent="0.25">
      <c r="A360">
        <v>50</v>
      </c>
      <c r="B360" s="47" t="s">
        <v>156</v>
      </c>
      <c r="C360" s="62" t="s">
        <v>156</v>
      </c>
      <c r="D360" s="62" t="s">
        <v>156</v>
      </c>
      <c r="E360" s="62" t="s">
        <v>156</v>
      </c>
      <c r="F360" s="62" t="s">
        <v>156</v>
      </c>
      <c r="G360" s="66" t="s">
        <v>156</v>
      </c>
    </row>
    <row r="361" spans="1:7" x14ac:dyDescent="0.25">
      <c r="A361">
        <v>55</v>
      </c>
      <c r="B361" s="47" t="s">
        <v>156</v>
      </c>
      <c r="C361" s="62" t="s">
        <v>156</v>
      </c>
      <c r="D361" s="62" t="s">
        <v>156</v>
      </c>
      <c r="E361" s="62" t="s">
        <v>156</v>
      </c>
      <c r="F361" s="62" t="s">
        <v>156</v>
      </c>
      <c r="G361" s="66" t="s">
        <v>156</v>
      </c>
    </row>
    <row r="362" spans="1:7" x14ac:dyDescent="0.25">
      <c r="A362">
        <v>60</v>
      </c>
      <c r="B362" s="47" t="s">
        <v>156</v>
      </c>
      <c r="C362" s="62" t="s">
        <v>156</v>
      </c>
      <c r="D362" s="62" t="s">
        <v>156</v>
      </c>
      <c r="E362" s="62" t="s">
        <v>156</v>
      </c>
      <c r="F362" s="62" t="s">
        <v>156</v>
      </c>
      <c r="G362" s="66" t="s">
        <v>156</v>
      </c>
    </row>
    <row r="363" spans="1:7" x14ac:dyDescent="0.25">
      <c r="A363">
        <v>65</v>
      </c>
      <c r="B363" s="47" t="s">
        <v>156</v>
      </c>
      <c r="C363" s="62" t="s">
        <v>156</v>
      </c>
      <c r="D363" s="62" t="s">
        <v>156</v>
      </c>
      <c r="E363" s="62" t="s">
        <v>156</v>
      </c>
      <c r="F363" s="62" t="s">
        <v>156</v>
      </c>
      <c r="G363" s="66" t="s">
        <v>156</v>
      </c>
    </row>
    <row r="364" spans="1:7" x14ac:dyDescent="0.25">
      <c r="A364">
        <v>70</v>
      </c>
      <c r="B364" s="47" t="s">
        <v>156</v>
      </c>
      <c r="C364" s="62" t="s">
        <v>156</v>
      </c>
      <c r="D364" s="62" t="s">
        <v>156</v>
      </c>
      <c r="E364" s="62" t="s">
        <v>156</v>
      </c>
      <c r="F364" s="62" t="s">
        <v>156</v>
      </c>
      <c r="G364" s="66" t="s">
        <v>156</v>
      </c>
    </row>
    <row r="365" spans="1:7" x14ac:dyDescent="0.25">
      <c r="A365">
        <v>75</v>
      </c>
      <c r="B365" s="47" t="s">
        <v>156</v>
      </c>
      <c r="C365" s="62" t="s">
        <v>156</v>
      </c>
      <c r="D365" s="62" t="s">
        <v>156</v>
      </c>
      <c r="E365" s="62" t="s">
        <v>156</v>
      </c>
      <c r="F365" s="62" t="s">
        <v>156</v>
      </c>
      <c r="G365" s="66" t="s">
        <v>156</v>
      </c>
    </row>
    <row r="366" spans="1:7" x14ac:dyDescent="0.25">
      <c r="A366">
        <v>80</v>
      </c>
      <c r="B366" s="47" t="s">
        <v>156</v>
      </c>
      <c r="C366" s="62" t="s">
        <v>156</v>
      </c>
      <c r="D366" s="62" t="s">
        <v>156</v>
      </c>
      <c r="E366" s="62" t="s">
        <v>156</v>
      </c>
      <c r="F366" s="62" t="s">
        <v>156</v>
      </c>
      <c r="G366" s="66" t="s">
        <v>156</v>
      </c>
    </row>
    <row r="367" spans="1:7" x14ac:dyDescent="0.25">
      <c r="A367">
        <v>85</v>
      </c>
      <c r="B367" s="47" t="s">
        <v>156</v>
      </c>
      <c r="C367" s="62" t="s">
        <v>156</v>
      </c>
      <c r="D367" s="62" t="s">
        <v>156</v>
      </c>
      <c r="E367" s="62" t="s">
        <v>156</v>
      </c>
      <c r="F367" s="62" t="s">
        <v>156</v>
      </c>
      <c r="G367" s="66" t="s">
        <v>156</v>
      </c>
    </row>
    <row r="368" spans="1:7" x14ac:dyDescent="0.25">
      <c r="A368">
        <v>90</v>
      </c>
      <c r="B368" s="47" t="s">
        <v>156</v>
      </c>
      <c r="C368" s="62" t="s">
        <v>156</v>
      </c>
      <c r="D368" s="62" t="s">
        <v>156</v>
      </c>
      <c r="E368" s="62" t="s">
        <v>156</v>
      </c>
      <c r="F368" s="62" t="s">
        <v>156</v>
      </c>
      <c r="G368" s="66" t="s">
        <v>156</v>
      </c>
    </row>
    <row r="369" spans="1:7" x14ac:dyDescent="0.25">
      <c r="A369">
        <v>95</v>
      </c>
      <c r="B369" s="47" t="s">
        <v>156</v>
      </c>
      <c r="C369" s="62" t="s">
        <v>156</v>
      </c>
      <c r="D369" s="62" t="s">
        <v>156</v>
      </c>
      <c r="E369" s="62" t="s">
        <v>156</v>
      </c>
      <c r="F369" s="62" t="s">
        <v>156</v>
      </c>
      <c r="G369" s="66" t="s">
        <v>156</v>
      </c>
    </row>
    <row r="370" spans="1:7" x14ac:dyDescent="0.25">
      <c r="A370">
        <v>100</v>
      </c>
      <c r="B370" s="60" t="s">
        <v>156</v>
      </c>
      <c r="C370" s="63" t="s">
        <v>156</v>
      </c>
      <c r="D370" s="63" t="s">
        <v>156</v>
      </c>
      <c r="E370" s="63" t="s">
        <v>156</v>
      </c>
      <c r="F370" s="63" t="s">
        <v>156</v>
      </c>
      <c r="G370" s="67" t="s">
        <v>156</v>
      </c>
    </row>
    <row r="372" spans="1:7" x14ac:dyDescent="0.25">
      <c r="A372" s="68" t="s">
        <v>125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</row>
    <row r="373" spans="1:7" x14ac:dyDescent="0.25">
      <c r="A373">
        <v>0</v>
      </c>
      <c r="B373" s="46" t="s">
        <v>156</v>
      </c>
      <c r="C373" s="61" t="s">
        <v>156</v>
      </c>
      <c r="D373" s="64">
        <v>0</v>
      </c>
      <c r="E373" s="64">
        <v>0</v>
      </c>
      <c r="F373" s="64">
        <v>0</v>
      </c>
      <c r="G373" s="65">
        <v>0</v>
      </c>
    </row>
    <row r="374" spans="1:7" x14ac:dyDescent="0.25">
      <c r="A374">
        <v>5</v>
      </c>
      <c r="B374" s="47" t="s">
        <v>156</v>
      </c>
      <c r="C374" s="62" t="s">
        <v>156</v>
      </c>
      <c r="D374" s="49">
        <v>0</v>
      </c>
      <c r="E374" s="49">
        <v>0</v>
      </c>
      <c r="F374" s="49">
        <v>0</v>
      </c>
      <c r="G374" s="50">
        <v>0</v>
      </c>
    </row>
    <row r="375" spans="1:7" x14ac:dyDescent="0.25">
      <c r="A375">
        <v>10</v>
      </c>
      <c r="B375" s="47" t="s">
        <v>156</v>
      </c>
      <c r="C375" s="62" t="s">
        <v>156</v>
      </c>
      <c r="D375" s="62" t="s">
        <v>156</v>
      </c>
      <c r="E375" s="49">
        <v>0</v>
      </c>
      <c r="F375" s="49">
        <v>0</v>
      </c>
      <c r="G375" s="50">
        <v>0</v>
      </c>
    </row>
    <row r="376" spans="1:7" x14ac:dyDescent="0.25">
      <c r="A376">
        <v>15</v>
      </c>
      <c r="B376" s="47" t="s">
        <v>156</v>
      </c>
      <c r="C376" s="62" t="s">
        <v>156</v>
      </c>
      <c r="D376" s="62" t="s">
        <v>156</v>
      </c>
      <c r="E376" s="62" t="s">
        <v>156</v>
      </c>
      <c r="F376" s="62" t="s">
        <v>156</v>
      </c>
      <c r="G376" s="66" t="s">
        <v>156</v>
      </c>
    </row>
    <row r="377" spans="1:7" x14ac:dyDescent="0.25">
      <c r="A377">
        <v>20</v>
      </c>
      <c r="B377" s="47" t="s">
        <v>156</v>
      </c>
      <c r="C377" s="62" t="s">
        <v>156</v>
      </c>
      <c r="D377" s="62" t="s">
        <v>156</v>
      </c>
      <c r="E377" s="62" t="s">
        <v>156</v>
      </c>
      <c r="F377" s="62" t="s">
        <v>156</v>
      </c>
      <c r="G377" s="66" t="s">
        <v>156</v>
      </c>
    </row>
    <row r="378" spans="1:7" x14ac:dyDescent="0.25">
      <c r="A378">
        <v>25</v>
      </c>
      <c r="B378" s="47" t="s">
        <v>156</v>
      </c>
      <c r="C378" s="62" t="s">
        <v>156</v>
      </c>
      <c r="D378" s="62" t="s">
        <v>156</v>
      </c>
      <c r="E378" s="62" t="s">
        <v>156</v>
      </c>
      <c r="F378" s="62" t="s">
        <v>156</v>
      </c>
      <c r="G378" s="66" t="s">
        <v>156</v>
      </c>
    </row>
    <row r="379" spans="1:7" x14ac:dyDescent="0.25">
      <c r="A379">
        <v>30</v>
      </c>
      <c r="B379" s="47" t="s">
        <v>156</v>
      </c>
      <c r="C379" s="62" t="s">
        <v>156</v>
      </c>
      <c r="D379" s="62" t="s">
        <v>156</v>
      </c>
      <c r="E379" s="62" t="s">
        <v>156</v>
      </c>
      <c r="F379" s="62" t="s">
        <v>156</v>
      </c>
      <c r="G379" s="66" t="s">
        <v>156</v>
      </c>
    </row>
    <row r="380" spans="1:7" x14ac:dyDescent="0.25">
      <c r="A380">
        <v>35</v>
      </c>
      <c r="B380" s="47" t="s">
        <v>156</v>
      </c>
      <c r="C380" s="62" t="s">
        <v>156</v>
      </c>
      <c r="D380" s="62" t="s">
        <v>156</v>
      </c>
      <c r="E380" s="62" t="s">
        <v>156</v>
      </c>
      <c r="F380" s="62" t="s">
        <v>156</v>
      </c>
      <c r="G380" s="66" t="s">
        <v>156</v>
      </c>
    </row>
    <row r="381" spans="1:7" x14ac:dyDescent="0.25">
      <c r="A381">
        <v>40</v>
      </c>
      <c r="B381" s="47" t="s">
        <v>156</v>
      </c>
      <c r="C381" s="62" t="s">
        <v>156</v>
      </c>
      <c r="D381" s="62" t="s">
        <v>156</v>
      </c>
      <c r="E381" s="62" t="s">
        <v>156</v>
      </c>
      <c r="F381" s="62" t="s">
        <v>156</v>
      </c>
      <c r="G381" s="66" t="s">
        <v>156</v>
      </c>
    </row>
    <row r="382" spans="1:7" x14ac:dyDescent="0.25">
      <c r="A382">
        <v>45</v>
      </c>
      <c r="B382" s="47" t="s">
        <v>156</v>
      </c>
      <c r="C382" s="62" t="s">
        <v>156</v>
      </c>
      <c r="D382" s="62" t="s">
        <v>156</v>
      </c>
      <c r="E382" s="62" t="s">
        <v>156</v>
      </c>
      <c r="F382" s="62" t="s">
        <v>156</v>
      </c>
      <c r="G382" s="66" t="s">
        <v>156</v>
      </c>
    </row>
    <row r="383" spans="1:7" x14ac:dyDescent="0.25">
      <c r="A383">
        <v>50</v>
      </c>
      <c r="B383" s="47" t="s">
        <v>156</v>
      </c>
      <c r="C383" s="62" t="s">
        <v>156</v>
      </c>
      <c r="D383" s="62" t="s">
        <v>156</v>
      </c>
      <c r="E383" s="62" t="s">
        <v>156</v>
      </c>
      <c r="F383" s="62" t="s">
        <v>156</v>
      </c>
      <c r="G383" s="66" t="s">
        <v>156</v>
      </c>
    </row>
    <row r="384" spans="1:7" x14ac:dyDescent="0.25">
      <c r="A384">
        <v>55</v>
      </c>
      <c r="B384" s="47" t="s">
        <v>156</v>
      </c>
      <c r="C384" s="62" t="s">
        <v>156</v>
      </c>
      <c r="D384" s="62" t="s">
        <v>156</v>
      </c>
      <c r="E384" s="62" t="s">
        <v>156</v>
      </c>
      <c r="F384" s="62" t="s">
        <v>156</v>
      </c>
      <c r="G384" s="66" t="s">
        <v>156</v>
      </c>
    </row>
    <row r="385" spans="1:7" x14ac:dyDescent="0.25">
      <c r="A385">
        <v>60</v>
      </c>
      <c r="B385" s="47" t="s">
        <v>156</v>
      </c>
      <c r="C385" s="62" t="s">
        <v>156</v>
      </c>
      <c r="D385" s="62" t="s">
        <v>156</v>
      </c>
      <c r="E385" s="62" t="s">
        <v>156</v>
      </c>
      <c r="F385" s="62" t="s">
        <v>156</v>
      </c>
      <c r="G385" s="66" t="s">
        <v>156</v>
      </c>
    </row>
    <row r="386" spans="1:7" x14ac:dyDescent="0.25">
      <c r="A386">
        <v>65</v>
      </c>
      <c r="B386" s="47" t="s">
        <v>156</v>
      </c>
      <c r="C386" s="62" t="s">
        <v>156</v>
      </c>
      <c r="D386" s="62" t="s">
        <v>156</v>
      </c>
      <c r="E386" s="62" t="s">
        <v>156</v>
      </c>
      <c r="F386" s="62" t="s">
        <v>156</v>
      </c>
      <c r="G386" s="66" t="s">
        <v>156</v>
      </c>
    </row>
    <row r="387" spans="1:7" x14ac:dyDescent="0.25">
      <c r="A387">
        <v>70</v>
      </c>
      <c r="B387" s="47" t="s">
        <v>156</v>
      </c>
      <c r="C387" s="62" t="s">
        <v>156</v>
      </c>
      <c r="D387" s="62" t="s">
        <v>156</v>
      </c>
      <c r="E387" s="62" t="s">
        <v>156</v>
      </c>
      <c r="F387" s="62" t="s">
        <v>156</v>
      </c>
      <c r="G387" s="66" t="s">
        <v>156</v>
      </c>
    </row>
    <row r="388" spans="1:7" x14ac:dyDescent="0.25">
      <c r="A388">
        <v>75</v>
      </c>
      <c r="B388" s="47" t="s">
        <v>156</v>
      </c>
      <c r="C388" s="62" t="s">
        <v>156</v>
      </c>
      <c r="D388" s="62" t="s">
        <v>156</v>
      </c>
      <c r="E388" s="62" t="s">
        <v>156</v>
      </c>
      <c r="F388" s="62" t="s">
        <v>156</v>
      </c>
      <c r="G388" s="66" t="s">
        <v>156</v>
      </c>
    </row>
    <row r="389" spans="1:7" x14ac:dyDescent="0.25">
      <c r="A389">
        <v>80</v>
      </c>
      <c r="B389" s="47" t="s">
        <v>156</v>
      </c>
      <c r="C389" s="62" t="s">
        <v>156</v>
      </c>
      <c r="D389" s="62" t="s">
        <v>156</v>
      </c>
      <c r="E389" s="62" t="s">
        <v>156</v>
      </c>
      <c r="F389" s="62" t="s">
        <v>156</v>
      </c>
      <c r="G389" s="66" t="s">
        <v>156</v>
      </c>
    </row>
    <row r="390" spans="1:7" x14ac:dyDescent="0.25">
      <c r="A390">
        <v>85</v>
      </c>
      <c r="B390" s="47" t="s">
        <v>156</v>
      </c>
      <c r="C390" s="62" t="s">
        <v>156</v>
      </c>
      <c r="D390" s="62" t="s">
        <v>156</v>
      </c>
      <c r="E390" s="62" t="s">
        <v>156</v>
      </c>
      <c r="F390" s="62" t="s">
        <v>156</v>
      </c>
      <c r="G390" s="66" t="s">
        <v>156</v>
      </c>
    </row>
    <row r="391" spans="1:7" x14ac:dyDescent="0.25">
      <c r="A391">
        <v>90</v>
      </c>
      <c r="B391" s="47" t="s">
        <v>156</v>
      </c>
      <c r="C391" s="62" t="s">
        <v>156</v>
      </c>
      <c r="D391" s="62" t="s">
        <v>156</v>
      </c>
      <c r="E391" s="62" t="s">
        <v>156</v>
      </c>
      <c r="F391" s="62" t="s">
        <v>156</v>
      </c>
      <c r="G391" s="66" t="s">
        <v>156</v>
      </c>
    </row>
    <row r="392" spans="1:7" x14ac:dyDescent="0.25">
      <c r="A392">
        <v>95</v>
      </c>
      <c r="B392" s="47" t="s">
        <v>156</v>
      </c>
      <c r="C392" s="62" t="s">
        <v>156</v>
      </c>
      <c r="D392" s="62" t="s">
        <v>156</v>
      </c>
      <c r="E392" s="62" t="s">
        <v>156</v>
      </c>
      <c r="F392" s="62" t="s">
        <v>156</v>
      </c>
      <c r="G392" s="66" t="s">
        <v>156</v>
      </c>
    </row>
    <row r="393" spans="1:7" x14ac:dyDescent="0.25">
      <c r="A393">
        <v>100</v>
      </c>
      <c r="B393" s="60" t="s">
        <v>156</v>
      </c>
      <c r="C393" s="63" t="s">
        <v>156</v>
      </c>
      <c r="D393" s="63" t="s">
        <v>156</v>
      </c>
      <c r="E393" s="63" t="s">
        <v>156</v>
      </c>
      <c r="F393" s="63" t="s">
        <v>156</v>
      </c>
      <c r="G393" s="67" t="s">
        <v>156</v>
      </c>
    </row>
    <row r="395" spans="1:7" x14ac:dyDescent="0.25">
      <c r="A395" s="68" t="s">
        <v>127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</row>
    <row r="396" spans="1:7" x14ac:dyDescent="0.25">
      <c r="A396">
        <v>0</v>
      </c>
      <c r="B396" s="46" t="s">
        <v>156</v>
      </c>
      <c r="C396" s="61" t="s">
        <v>156</v>
      </c>
      <c r="D396" s="64">
        <v>0</v>
      </c>
      <c r="E396" s="64">
        <v>0</v>
      </c>
      <c r="F396" s="64">
        <v>0</v>
      </c>
      <c r="G396" s="65">
        <v>0</v>
      </c>
    </row>
    <row r="397" spans="1:7" x14ac:dyDescent="0.25">
      <c r="A397">
        <v>5</v>
      </c>
      <c r="B397" s="47" t="s">
        <v>156</v>
      </c>
      <c r="C397" s="62" t="s">
        <v>156</v>
      </c>
      <c r="D397" s="49">
        <v>0</v>
      </c>
      <c r="E397" s="49">
        <v>0</v>
      </c>
      <c r="F397" s="49">
        <v>0</v>
      </c>
      <c r="G397" s="50">
        <v>0</v>
      </c>
    </row>
    <row r="398" spans="1:7" x14ac:dyDescent="0.25">
      <c r="A398">
        <v>10</v>
      </c>
      <c r="B398" s="47" t="s">
        <v>156</v>
      </c>
      <c r="C398" s="62" t="s">
        <v>156</v>
      </c>
      <c r="D398" s="62" t="s">
        <v>156</v>
      </c>
      <c r="E398" s="49">
        <v>0</v>
      </c>
      <c r="F398" s="49">
        <v>0</v>
      </c>
      <c r="G398" s="50">
        <v>0</v>
      </c>
    </row>
    <row r="399" spans="1:7" x14ac:dyDescent="0.25">
      <c r="A399">
        <v>15</v>
      </c>
      <c r="B399" s="47" t="s">
        <v>156</v>
      </c>
      <c r="C399" s="62" t="s">
        <v>156</v>
      </c>
      <c r="D399" s="62" t="s">
        <v>156</v>
      </c>
      <c r="E399" s="62" t="s">
        <v>156</v>
      </c>
      <c r="F399" s="62" t="s">
        <v>156</v>
      </c>
      <c r="G399" s="66" t="s">
        <v>156</v>
      </c>
    </row>
    <row r="400" spans="1:7" x14ac:dyDescent="0.25">
      <c r="A400">
        <v>20</v>
      </c>
      <c r="B400" s="47" t="s">
        <v>156</v>
      </c>
      <c r="C400" s="62" t="s">
        <v>156</v>
      </c>
      <c r="D400" s="62" t="s">
        <v>156</v>
      </c>
      <c r="E400" s="62" t="s">
        <v>156</v>
      </c>
      <c r="F400" s="62" t="s">
        <v>156</v>
      </c>
      <c r="G400" s="66" t="s">
        <v>156</v>
      </c>
    </row>
    <row r="401" spans="1:7" x14ac:dyDescent="0.25">
      <c r="A401">
        <v>25</v>
      </c>
      <c r="B401" s="47" t="s">
        <v>156</v>
      </c>
      <c r="C401" s="62" t="s">
        <v>156</v>
      </c>
      <c r="D401" s="62" t="s">
        <v>156</v>
      </c>
      <c r="E401" s="62" t="s">
        <v>156</v>
      </c>
      <c r="F401" s="62" t="s">
        <v>156</v>
      </c>
      <c r="G401" s="66" t="s">
        <v>156</v>
      </c>
    </row>
    <row r="402" spans="1:7" x14ac:dyDescent="0.25">
      <c r="A402">
        <v>30</v>
      </c>
      <c r="B402" s="47" t="s">
        <v>156</v>
      </c>
      <c r="C402" s="62" t="s">
        <v>156</v>
      </c>
      <c r="D402" s="62" t="s">
        <v>156</v>
      </c>
      <c r="E402" s="62" t="s">
        <v>156</v>
      </c>
      <c r="F402" s="62" t="s">
        <v>156</v>
      </c>
      <c r="G402" s="66" t="s">
        <v>156</v>
      </c>
    </row>
    <row r="403" spans="1:7" x14ac:dyDescent="0.25">
      <c r="A403">
        <v>35</v>
      </c>
      <c r="B403" s="47" t="s">
        <v>156</v>
      </c>
      <c r="C403" s="62" t="s">
        <v>156</v>
      </c>
      <c r="D403" s="62" t="s">
        <v>156</v>
      </c>
      <c r="E403" s="62" t="s">
        <v>156</v>
      </c>
      <c r="F403" s="62" t="s">
        <v>156</v>
      </c>
      <c r="G403" s="66" t="s">
        <v>156</v>
      </c>
    </row>
    <row r="404" spans="1:7" x14ac:dyDescent="0.25">
      <c r="A404">
        <v>40</v>
      </c>
      <c r="B404" s="47" t="s">
        <v>156</v>
      </c>
      <c r="C404" s="62" t="s">
        <v>156</v>
      </c>
      <c r="D404" s="62" t="s">
        <v>156</v>
      </c>
      <c r="E404" s="62" t="s">
        <v>156</v>
      </c>
      <c r="F404" s="62" t="s">
        <v>156</v>
      </c>
      <c r="G404" s="66" t="s">
        <v>156</v>
      </c>
    </row>
    <row r="405" spans="1:7" x14ac:dyDescent="0.25">
      <c r="A405">
        <v>45</v>
      </c>
      <c r="B405" s="47" t="s">
        <v>156</v>
      </c>
      <c r="C405" s="62" t="s">
        <v>156</v>
      </c>
      <c r="D405" s="62" t="s">
        <v>156</v>
      </c>
      <c r="E405" s="62" t="s">
        <v>156</v>
      </c>
      <c r="F405" s="62" t="s">
        <v>156</v>
      </c>
      <c r="G405" s="66" t="s">
        <v>156</v>
      </c>
    </row>
    <row r="406" spans="1:7" x14ac:dyDescent="0.25">
      <c r="A406">
        <v>50</v>
      </c>
      <c r="B406" s="47" t="s">
        <v>156</v>
      </c>
      <c r="C406" s="62" t="s">
        <v>156</v>
      </c>
      <c r="D406" s="62" t="s">
        <v>156</v>
      </c>
      <c r="E406" s="62" t="s">
        <v>156</v>
      </c>
      <c r="F406" s="62" t="s">
        <v>156</v>
      </c>
      <c r="G406" s="66" t="s">
        <v>156</v>
      </c>
    </row>
    <row r="407" spans="1:7" x14ac:dyDescent="0.25">
      <c r="A407">
        <v>55</v>
      </c>
      <c r="B407" s="47" t="s">
        <v>156</v>
      </c>
      <c r="C407" s="62" t="s">
        <v>156</v>
      </c>
      <c r="D407" s="62" t="s">
        <v>156</v>
      </c>
      <c r="E407" s="62" t="s">
        <v>156</v>
      </c>
      <c r="F407" s="62" t="s">
        <v>156</v>
      </c>
      <c r="G407" s="66" t="s">
        <v>156</v>
      </c>
    </row>
    <row r="408" spans="1:7" x14ac:dyDescent="0.25">
      <c r="A408">
        <v>60</v>
      </c>
      <c r="B408" s="47" t="s">
        <v>156</v>
      </c>
      <c r="C408" s="62" t="s">
        <v>156</v>
      </c>
      <c r="D408" s="62" t="s">
        <v>156</v>
      </c>
      <c r="E408" s="62" t="s">
        <v>156</v>
      </c>
      <c r="F408" s="62" t="s">
        <v>156</v>
      </c>
      <c r="G408" s="66" t="s">
        <v>156</v>
      </c>
    </row>
    <row r="409" spans="1:7" x14ac:dyDescent="0.25">
      <c r="A409">
        <v>65</v>
      </c>
      <c r="B409" s="47" t="s">
        <v>156</v>
      </c>
      <c r="C409" s="62" t="s">
        <v>156</v>
      </c>
      <c r="D409" s="62" t="s">
        <v>156</v>
      </c>
      <c r="E409" s="62" t="s">
        <v>156</v>
      </c>
      <c r="F409" s="62" t="s">
        <v>156</v>
      </c>
      <c r="G409" s="66" t="s">
        <v>156</v>
      </c>
    </row>
    <row r="410" spans="1:7" x14ac:dyDescent="0.25">
      <c r="A410">
        <v>70</v>
      </c>
      <c r="B410" s="47" t="s">
        <v>156</v>
      </c>
      <c r="C410" s="62" t="s">
        <v>156</v>
      </c>
      <c r="D410" s="62" t="s">
        <v>156</v>
      </c>
      <c r="E410" s="62" t="s">
        <v>156</v>
      </c>
      <c r="F410" s="62" t="s">
        <v>156</v>
      </c>
      <c r="G410" s="66" t="s">
        <v>156</v>
      </c>
    </row>
    <row r="411" spans="1:7" x14ac:dyDescent="0.25">
      <c r="A411">
        <v>75</v>
      </c>
      <c r="B411" s="47" t="s">
        <v>156</v>
      </c>
      <c r="C411" s="62" t="s">
        <v>156</v>
      </c>
      <c r="D411" s="62" t="s">
        <v>156</v>
      </c>
      <c r="E411" s="62" t="s">
        <v>156</v>
      </c>
      <c r="F411" s="62" t="s">
        <v>156</v>
      </c>
      <c r="G411" s="66" t="s">
        <v>156</v>
      </c>
    </row>
    <row r="412" spans="1:7" x14ac:dyDescent="0.25">
      <c r="A412">
        <v>80</v>
      </c>
      <c r="B412" s="47" t="s">
        <v>156</v>
      </c>
      <c r="C412" s="62" t="s">
        <v>156</v>
      </c>
      <c r="D412" s="62" t="s">
        <v>156</v>
      </c>
      <c r="E412" s="62" t="s">
        <v>156</v>
      </c>
      <c r="F412" s="62" t="s">
        <v>156</v>
      </c>
      <c r="G412" s="66" t="s">
        <v>156</v>
      </c>
    </row>
    <row r="413" spans="1:7" x14ac:dyDescent="0.25">
      <c r="A413">
        <v>85</v>
      </c>
      <c r="B413" s="47" t="s">
        <v>156</v>
      </c>
      <c r="C413" s="62" t="s">
        <v>156</v>
      </c>
      <c r="D413" s="62" t="s">
        <v>156</v>
      </c>
      <c r="E413" s="62" t="s">
        <v>156</v>
      </c>
      <c r="F413" s="62" t="s">
        <v>156</v>
      </c>
      <c r="G413" s="66" t="s">
        <v>156</v>
      </c>
    </row>
    <row r="414" spans="1:7" x14ac:dyDescent="0.25">
      <c r="A414">
        <v>90</v>
      </c>
      <c r="B414" s="47" t="s">
        <v>156</v>
      </c>
      <c r="C414" s="62" t="s">
        <v>156</v>
      </c>
      <c r="D414" s="62" t="s">
        <v>156</v>
      </c>
      <c r="E414" s="62" t="s">
        <v>156</v>
      </c>
      <c r="F414" s="62" t="s">
        <v>156</v>
      </c>
      <c r="G414" s="66" t="s">
        <v>156</v>
      </c>
    </row>
    <row r="415" spans="1:7" x14ac:dyDescent="0.25">
      <c r="A415">
        <v>95</v>
      </c>
      <c r="B415" s="47" t="s">
        <v>156</v>
      </c>
      <c r="C415" s="62" t="s">
        <v>156</v>
      </c>
      <c r="D415" s="62" t="s">
        <v>156</v>
      </c>
      <c r="E415" s="62" t="s">
        <v>156</v>
      </c>
      <c r="F415" s="62" t="s">
        <v>156</v>
      </c>
      <c r="G415" s="66" t="s">
        <v>156</v>
      </c>
    </row>
    <row r="416" spans="1:7" x14ac:dyDescent="0.25">
      <c r="A416">
        <v>100</v>
      </c>
      <c r="B416" s="60" t="s">
        <v>156</v>
      </c>
      <c r="C416" s="63" t="s">
        <v>156</v>
      </c>
      <c r="D416" s="63" t="s">
        <v>156</v>
      </c>
      <c r="E416" s="63" t="s">
        <v>156</v>
      </c>
      <c r="F416" s="63" t="s">
        <v>156</v>
      </c>
      <c r="G416" s="67" t="s">
        <v>156</v>
      </c>
    </row>
    <row r="418" spans="1:7" x14ac:dyDescent="0.25">
      <c r="A418" s="68" t="s">
        <v>129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</row>
    <row r="419" spans="1:7" x14ac:dyDescent="0.25">
      <c r="A419">
        <v>0</v>
      </c>
      <c r="B419" s="46" t="s">
        <v>156</v>
      </c>
      <c r="C419" s="61" t="s">
        <v>156</v>
      </c>
      <c r="D419" s="64">
        <v>0</v>
      </c>
      <c r="E419" s="64">
        <v>0</v>
      </c>
      <c r="F419" s="64">
        <v>0</v>
      </c>
      <c r="G419" s="65">
        <v>0</v>
      </c>
    </row>
    <row r="420" spans="1:7" x14ac:dyDescent="0.25">
      <c r="A420">
        <v>5</v>
      </c>
      <c r="B420" s="47" t="s">
        <v>156</v>
      </c>
      <c r="C420" s="62" t="s">
        <v>156</v>
      </c>
      <c r="D420" s="49">
        <v>0</v>
      </c>
      <c r="E420" s="49">
        <v>0</v>
      </c>
      <c r="F420" s="49">
        <v>0</v>
      </c>
      <c r="G420" s="50">
        <v>0</v>
      </c>
    </row>
    <row r="421" spans="1:7" x14ac:dyDescent="0.25">
      <c r="A421">
        <v>10</v>
      </c>
      <c r="B421" s="47" t="s">
        <v>156</v>
      </c>
      <c r="C421" s="62" t="s">
        <v>156</v>
      </c>
      <c r="D421" s="62" t="s">
        <v>156</v>
      </c>
      <c r="E421" s="49">
        <v>0</v>
      </c>
      <c r="F421" s="49">
        <v>0</v>
      </c>
      <c r="G421" s="50">
        <v>0</v>
      </c>
    </row>
    <row r="422" spans="1:7" x14ac:dyDescent="0.25">
      <c r="A422">
        <v>15</v>
      </c>
      <c r="B422" s="47" t="s">
        <v>156</v>
      </c>
      <c r="C422" s="62" t="s">
        <v>156</v>
      </c>
      <c r="D422" s="62" t="s">
        <v>156</v>
      </c>
      <c r="E422" s="62" t="s">
        <v>156</v>
      </c>
      <c r="F422" s="62" t="s">
        <v>156</v>
      </c>
      <c r="G422" s="66" t="s">
        <v>156</v>
      </c>
    </row>
    <row r="423" spans="1:7" x14ac:dyDescent="0.25">
      <c r="A423">
        <v>20</v>
      </c>
      <c r="B423" s="47" t="s">
        <v>156</v>
      </c>
      <c r="C423" s="62" t="s">
        <v>156</v>
      </c>
      <c r="D423" s="62" t="s">
        <v>156</v>
      </c>
      <c r="E423" s="62" t="s">
        <v>156</v>
      </c>
      <c r="F423" s="62" t="s">
        <v>156</v>
      </c>
      <c r="G423" s="66" t="s">
        <v>156</v>
      </c>
    </row>
    <row r="424" spans="1:7" x14ac:dyDescent="0.25">
      <c r="A424">
        <v>25</v>
      </c>
      <c r="B424" s="47" t="s">
        <v>156</v>
      </c>
      <c r="C424" s="62" t="s">
        <v>156</v>
      </c>
      <c r="D424" s="62" t="s">
        <v>156</v>
      </c>
      <c r="E424" s="62" t="s">
        <v>156</v>
      </c>
      <c r="F424" s="62" t="s">
        <v>156</v>
      </c>
      <c r="G424" s="66" t="s">
        <v>156</v>
      </c>
    </row>
    <row r="425" spans="1:7" x14ac:dyDescent="0.25">
      <c r="A425">
        <v>30</v>
      </c>
      <c r="B425" s="47" t="s">
        <v>156</v>
      </c>
      <c r="C425" s="62" t="s">
        <v>156</v>
      </c>
      <c r="D425" s="62" t="s">
        <v>156</v>
      </c>
      <c r="E425" s="62" t="s">
        <v>156</v>
      </c>
      <c r="F425" s="62" t="s">
        <v>156</v>
      </c>
      <c r="G425" s="66" t="s">
        <v>156</v>
      </c>
    </row>
    <row r="426" spans="1:7" x14ac:dyDescent="0.25">
      <c r="A426">
        <v>35</v>
      </c>
      <c r="B426" s="47" t="s">
        <v>156</v>
      </c>
      <c r="C426" s="62" t="s">
        <v>156</v>
      </c>
      <c r="D426" s="62" t="s">
        <v>156</v>
      </c>
      <c r="E426" s="62" t="s">
        <v>156</v>
      </c>
      <c r="F426" s="62" t="s">
        <v>156</v>
      </c>
      <c r="G426" s="66" t="s">
        <v>156</v>
      </c>
    </row>
    <row r="427" spans="1:7" x14ac:dyDescent="0.25">
      <c r="A427">
        <v>40</v>
      </c>
      <c r="B427" s="47" t="s">
        <v>156</v>
      </c>
      <c r="C427" s="62" t="s">
        <v>156</v>
      </c>
      <c r="D427" s="62" t="s">
        <v>156</v>
      </c>
      <c r="E427" s="62" t="s">
        <v>156</v>
      </c>
      <c r="F427" s="62" t="s">
        <v>156</v>
      </c>
      <c r="G427" s="66" t="s">
        <v>156</v>
      </c>
    </row>
    <row r="428" spans="1:7" x14ac:dyDescent="0.25">
      <c r="A428">
        <v>45</v>
      </c>
      <c r="B428" s="47" t="s">
        <v>156</v>
      </c>
      <c r="C428" s="62" t="s">
        <v>156</v>
      </c>
      <c r="D428" s="62" t="s">
        <v>156</v>
      </c>
      <c r="E428" s="62" t="s">
        <v>156</v>
      </c>
      <c r="F428" s="62" t="s">
        <v>156</v>
      </c>
      <c r="G428" s="66" t="s">
        <v>156</v>
      </c>
    </row>
    <row r="429" spans="1:7" x14ac:dyDescent="0.25">
      <c r="A429">
        <v>50</v>
      </c>
      <c r="B429" s="47" t="s">
        <v>156</v>
      </c>
      <c r="C429" s="62" t="s">
        <v>156</v>
      </c>
      <c r="D429" s="62" t="s">
        <v>156</v>
      </c>
      <c r="E429" s="62" t="s">
        <v>156</v>
      </c>
      <c r="F429" s="62" t="s">
        <v>156</v>
      </c>
      <c r="G429" s="66" t="s">
        <v>156</v>
      </c>
    </row>
    <row r="430" spans="1:7" x14ac:dyDescent="0.25">
      <c r="A430">
        <v>55</v>
      </c>
      <c r="B430" s="47" t="s">
        <v>156</v>
      </c>
      <c r="C430" s="62" t="s">
        <v>156</v>
      </c>
      <c r="D430" s="62" t="s">
        <v>156</v>
      </c>
      <c r="E430" s="62" t="s">
        <v>156</v>
      </c>
      <c r="F430" s="62" t="s">
        <v>156</v>
      </c>
      <c r="G430" s="66" t="s">
        <v>156</v>
      </c>
    </row>
    <row r="431" spans="1:7" x14ac:dyDescent="0.25">
      <c r="A431">
        <v>60</v>
      </c>
      <c r="B431" s="47" t="s">
        <v>156</v>
      </c>
      <c r="C431" s="62" t="s">
        <v>156</v>
      </c>
      <c r="D431" s="62" t="s">
        <v>156</v>
      </c>
      <c r="E431" s="62" t="s">
        <v>156</v>
      </c>
      <c r="F431" s="62" t="s">
        <v>156</v>
      </c>
      <c r="G431" s="66" t="s">
        <v>156</v>
      </c>
    </row>
    <row r="432" spans="1:7" x14ac:dyDescent="0.25">
      <c r="A432">
        <v>65</v>
      </c>
      <c r="B432" s="47" t="s">
        <v>156</v>
      </c>
      <c r="C432" s="62" t="s">
        <v>156</v>
      </c>
      <c r="D432" s="62" t="s">
        <v>156</v>
      </c>
      <c r="E432" s="62" t="s">
        <v>156</v>
      </c>
      <c r="F432" s="62" t="s">
        <v>156</v>
      </c>
      <c r="G432" s="66" t="s">
        <v>156</v>
      </c>
    </row>
    <row r="433" spans="1:7" x14ac:dyDescent="0.25">
      <c r="A433">
        <v>70</v>
      </c>
      <c r="B433" s="47" t="s">
        <v>156</v>
      </c>
      <c r="C433" s="62" t="s">
        <v>156</v>
      </c>
      <c r="D433" s="62" t="s">
        <v>156</v>
      </c>
      <c r="E433" s="62" t="s">
        <v>156</v>
      </c>
      <c r="F433" s="62" t="s">
        <v>156</v>
      </c>
      <c r="G433" s="66" t="s">
        <v>156</v>
      </c>
    </row>
    <row r="434" spans="1:7" x14ac:dyDescent="0.25">
      <c r="A434">
        <v>75</v>
      </c>
      <c r="B434" s="47" t="s">
        <v>156</v>
      </c>
      <c r="C434" s="62" t="s">
        <v>156</v>
      </c>
      <c r="D434" s="62" t="s">
        <v>156</v>
      </c>
      <c r="E434" s="62" t="s">
        <v>156</v>
      </c>
      <c r="F434" s="62" t="s">
        <v>156</v>
      </c>
      <c r="G434" s="66" t="s">
        <v>156</v>
      </c>
    </row>
    <row r="435" spans="1:7" x14ac:dyDescent="0.25">
      <c r="A435">
        <v>80</v>
      </c>
      <c r="B435" s="47" t="s">
        <v>156</v>
      </c>
      <c r="C435" s="62" t="s">
        <v>156</v>
      </c>
      <c r="D435" s="62" t="s">
        <v>156</v>
      </c>
      <c r="E435" s="62" t="s">
        <v>156</v>
      </c>
      <c r="F435" s="62" t="s">
        <v>156</v>
      </c>
      <c r="G435" s="66" t="s">
        <v>156</v>
      </c>
    </row>
    <row r="436" spans="1:7" x14ac:dyDescent="0.25">
      <c r="A436">
        <v>85</v>
      </c>
      <c r="B436" s="47" t="s">
        <v>156</v>
      </c>
      <c r="C436" s="62" t="s">
        <v>156</v>
      </c>
      <c r="D436" s="62" t="s">
        <v>156</v>
      </c>
      <c r="E436" s="62" t="s">
        <v>156</v>
      </c>
      <c r="F436" s="62" t="s">
        <v>156</v>
      </c>
      <c r="G436" s="66" t="s">
        <v>156</v>
      </c>
    </row>
    <row r="437" spans="1:7" x14ac:dyDescent="0.25">
      <c r="A437">
        <v>90</v>
      </c>
      <c r="B437" s="47" t="s">
        <v>156</v>
      </c>
      <c r="C437" s="62" t="s">
        <v>156</v>
      </c>
      <c r="D437" s="62" t="s">
        <v>156</v>
      </c>
      <c r="E437" s="62" t="s">
        <v>156</v>
      </c>
      <c r="F437" s="62" t="s">
        <v>156</v>
      </c>
      <c r="G437" s="66" t="s">
        <v>156</v>
      </c>
    </row>
    <row r="438" spans="1:7" x14ac:dyDescent="0.25">
      <c r="A438">
        <v>95</v>
      </c>
      <c r="B438" s="47" t="s">
        <v>156</v>
      </c>
      <c r="C438" s="62" t="s">
        <v>156</v>
      </c>
      <c r="D438" s="62" t="s">
        <v>156</v>
      </c>
      <c r="E438" s="62" t="s">
        <v>156</v>
      </c>
      <c r="F438" s="62" t="s">
        <v>156</v>
      </c>
      <c r="G438" s="66" t="s">
        <v>156</v>
      </c>
    </row>
    <row r="439" spans="1:7" x14ac:dyDescent="0.25">
      <c r="A439">
        <v>100</v>
      </c>
      <c r="B439" s="60" t="s">
        <v>156</v>
      </c>
      <c r="C439" s="63" t="s">
        <v>156</v>
      </c>
      <c r="D439" s="63" t="s">
        <v>156</v>
      </c>
      <c r="E439" s="63" t="s">
        <v>156</v>
      </c>
      <c r="F439" s="63" t="s">
        <v>156</v>
      </c>
      <c r="G439" s="67" t="s">
        <v>156</v>
      </c>
    </row>
    <row r="441" spans="1:7" x14ac:dyDescent="0.25">
      <c r="A441" s="68" t="s">
        <v>131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</row>
    <row r="442" spans="1:7" x14ac:dyDescent="0.25">
      <c r="A442">
        <v>0</v>
      </c>
      <c r="B442" s="46" t="s">
        <v>156</v>
      </c>
      <c r="C442" s="61" t="s">
        <v>156</v>
      </c>
      <c r="D442" s="64">
        <v>0</v>
      </c>
      <c r="E442" s="64">
        <v>0</v>
      </c>
      <c r="F442" s="64">
        <v>0</v>
      </c>
      <c r="G442" s="65">
        <v>0</v>
      </c>
    </row>
    <row r="443" spans="1:7" x14ac:dyDescent="0.25">
      <c r="A443">
        <v>5</v>
      </c>
      <c r="B443" s="47" t="s">
        <v>156</v>
      </c>
      <c r="C443" s="62" t="s">
        <v>156</v>
      </c>
      <c r="D443" s="49">
        <v>0</v>
      </c>
      <c r="E443" s="49">
        <v>0</v>
      </c>
      <c r="F443" s="49">
        <v>0</v>
      </c>
      <c r="G443" s="50">
        <v>0</v>
      </c>
    </row>
    <row r="444" spans="1:7" x14ac:dyDescent="0.25">
      <c r="A444">
        <v>10</v>
      </c>
      <c r="B444" s="47" t="s">
        <v>156</v>
      </c>
      <c r="C444" s="62" t="s">
        <v>156</v>
      </c>
      <c r="D444" s="62" t="s">
        <v>156</v>
      </c>
      <c r="E444" s="49">
        <v>0</v>
      </c>
      <c r="F444" s="49">
        <v>0</v>
      </c>
      <c r="G444" s="50">
        <v>0</v>
      </c>
    </row>
    <row r="445" spans="1:7" x14ac:dyDescent="0.25">
      <c r="A445">
        <v>15</v>
      </c>
      <c r="B445" s="47" t="s">
        <v>156</v>
      </c>
      <c r="C445" s="62" t="s">
        <v>156</v>
      </c>
      <c r="D445" s="62" t="s">
        <v>156</v>
      </c>
      <c r="E445" s="62" t="s">
        <v>156</v>
      </c>
      <c r="F445" s="62" t="s">
        <v>156</v>
      </c>
      <c r="G445" s="66" t="s">
        <v>156</v>
      </c>
    </row>
    <row r="446" spans="1:7" x14ac:dyDescent="0.25">
      <c r="A446">
        <v>20</v>
      </c>
      <c r="B446" s="47" t="s">
        <v>156</v>
      </c>
      <c r="C446" s="62" t="s">
        <v>156</v>
      </c>
      <c r="D446" s="62" t="s">
        <v>156</v>
      </c>
      <c r="E446" s="62" t="s">
        <v>156</v>
      </c>
      <c r="F446" s="62" t="s">
        <v>156</v>
      </c>
      <c r="G446" s="66" t="s">
        <v>156</v>
      </c>
    </row>
    <row r="447" spans="1:7" x14ac:dyDescent="0.25">
      <c r="A447">
        <v>25</v>
      </c>
      <c r="B447" s="47" t="s">
        <v>156</v>
      </c>
      <c r="C447" s="62" t="s">
        <v>156</v>
      </c>
      <c r="D447" s="62" t="s">
        <v>156</v>
      </c>
      <c r="E447" s="62" t="s">
        <v>156</v>
      </c>
      <c r="F447" s="62" t="s">
        <v>156</v>
      </c>
      <c r="G447" s="66" t="s">
        <v>156</v>
      </c>
    </row>
    <row r="448" spans="1:7" x14ac:dyDescent="0.25">
      <c r="A448">
        <v>30</v>
      </c>
      <c r="B448" s="47" t="s">
        <v>156</v>
      </c>
      <c r="C448" s="62" t="s">
        <v>156</v>
      </c>
      <c r="D448" s="62" t="s">
        <v>156</v>
      </c>
      <c r="E448" s="62" t="s">
        <v>156</v>
      </c>
      <c r="F448" s="62" t="s">
        <v>156</v>
      </c>
      <c r="G448" s="66" t="s">
        <v>156</v>
      </c>
    </row>
    <row r="449" spans="1:7" x14ac:dyDescent="0.25">
      <c r="A449">
        <v>35</v>
      </c>
      <c r="B449" s="47" t="s">
        <v>156</v>
      </c>
      <c r="C449" s="62" t="s">
        <v>156</v>
      </c>
      <c r="D449" s="62" t="s">
        <v>156</v>
      </c>
      <c r="E449" s="62" t="s">
        <v>156</v>
      </c>
      <c r="F449" s="62" t="s">
        <v>156</v>
      </c>
      <c r="G449" s="66" t="s">
        <v>156</v>
      </c>
    </row>
    <row r="450" spans="1:7" x14ac:dyDescent="0.25">
      <c r="A450">
        <v>40</v>
      </c>
      <c r="B450" s="47" t="s">
        <v>156</v>
      </c>
      <c r="C450" s="62" t="s">
        <v>156</v>
      </c>
      <c r="D450" s="62" t="s">
        <v>156</v>
      </c>
      <c r="E450" s="62" t="s">
        <v>156</v>
      </c>
      <c r="F450" s="62" t="s">
        <v>156</v>
      </c>
      <c r="G450" s="66" t="s">
        <v>156</v>
      </c>
    </row>
    <row r="451" spans="1:7" x14ac:dyDescent="0.25">
      <c r="A451">
        <v>45</v>
      </c>
      <c r="B451" s="47" t="s">
        <v>156</v>
      </c>
      <c r="C451" s="62" t="s">
        <v>156</v>
      </c>
      <c r="D451" s="62" t="s">
        <v>156</v>
      </c>
      <c r="E451" s="62" t="s">
        <v>156</v>
      </c>
      <c r="F451" s="62" t="s">
        <v>156</v>
      </c>
      <c r="G451" s="66" t="s">
        <v>156</v>
      </c>
    </row>
    <row r="452" spans="1:7" x14ac:dyDescent="0.25">
      <c r="A452">
        <v>50</v>
      </c>
      <c r="B452" s="47" t="s">
        <v>156</v>
      </c>
      <c r="C452" s="62" t="s">
        <v>156</v>
      </c>
      <c r="D452" s="62" t="s">
        <v>156</v>
      </c>
      <c r="E452" s="62" t="s">
        <v>156</v>
      </c>
      <c r="F452" s="62" t="s">
        <v>156</v>
      </c>
      <c r="G452" s="66" t="s">
        <v>156</v>
      </c>
    </row>
    <row r="453" spans="1:7" x14ac:dyDescent="0.25">
      <c r="A453">
        <v>55</v>
      </c>
      <c r="B453" s="47" t="s">
        <v>156</v>
      </c>
      <c r="C453" s="62" t="s">
        <v>156</v>
      </c>
      <c r="D453" s="62" t="s">
        <v>156</v>
      </c>
      <c r="E453" s="62" t="s">
        <v>156</v>
      </c>
      <c r="F453" s="62" t="s">
        <v>156</v>
      </c>
      <c r="G453" s="66" t="s">
        <v>156</v>
      </c>
    </row>
    <row r="454" spans="1:7" x14ac:dyDescent="0.25">
      <c r="A454">
        <v>60</v>
      </c>
      <c r="B454" s="47" t="s">
        <v>156</v>
      </c>
      <c r="C454" s="62" t="s">
        <v>156</v>
      </c>
      <c r="D454" s="62" t="s">
        <v>156</v>
      </c>
      <c r="E454" s="62" t="s">
        <v>156</v>
      </c>
      <c r="F454" s="62" t="s">
        <v>156</v>
      </c>
      <c r="G454" s="66" t="s">
        <v>156</v>
      </c>
    </row>
    <row r="455" spans="1:7" x14ac:dyDescent="0.25">
      <c r="A455">
        <v>65</v>
      </c>
      <c r="B455" s="47" t="s">
        <v>156</v>
      </c>
      <c r="C455" s="62" t="s">
        <v>156</v>
      </c>
      <c r="D455" s="62" t="s">
        <v>156</v>
      </c>
      <c r="E455" s="62" t="s">
        <v>156</v>
      </c>
      <c r="F455" s="62" t="s">
        <v>156</v>
      </c>
      <c r="G455" s="66" t="s">
        <v>156</v>
      </c>
    </row>
    <row r="456" spans="1:7" x14ac:dyDescent="0.25">
      <c r="A456">
        <v>70</v>
      </c>
      <c r="B456" s="47" t="s">
        <v>156</v>
      </c>
      <c r="C456" s="62" t="s">
        <v>156</v>
      </c>
      <c r="D456" s="62" t="s">
        <v>156</v>
      </c>
      <c r="E456" s="62" t="s">
        <v>156</v>
      </c>
      <c r="F456" s="62" t="s">
        <v>156</v>
      </c>
      <c r="G456" s="66" t="s">
        <v>156</v>
      </c>
    </row>
    <row r="457" spans="1:7" x14ac:dyDescent="0.25">
      <c r="A457">
        <v>75</v>
      </c>
      <c r="B457" s="47" t="s">
        <v>156</v>
      </c>
      <c r="C457" s="62" t="s">
        <v>156</v>
      </c>
      <c r="D457" s="62" t="s">
        <v>156</v>
      </c>
      <c r="E457" s="62" t="s">
        <v>156</v>
      </c>
      <c r="F457" s="62" t="s">
        <v>156</v>
      </c>
      <c r="G457" s="66" t="s">
        <v>156</v>
      </c>
    </row>
    <row r="458" spans="1:7" x14ac:dyDescent="0.25">
      <c r="A458">
        <v>80</v>
      </c>
      <c r="B458" s="47" t="s">
        <v>156</v>
      </c>
      <c r="C458" s="62" t="s">
        <v>156</v>
      </c>
      <c r="D458" s="62" t="s">
        <v>156</v>
      </c>
      <c r="E458" s="62" t="s">
        <v>156</v>
      </c>
      <c r="F458" s="62" t="s">
        <v>156</v>
      </c>
      <c r="G458" s="66" t="s">
        <v>156</v>
      </c>
    </row>
    <row r="459" spans="1:7" x14ac:dyDescent="0.25">
      <c r="A459">
        <v>85</v>
      </c>
      <c r="B459" s="47" t="s">
        <v>156</v>
      </c>
      <c r="C459" s="62" t="s">
        <v>156</v>
      </c>
      <c r="D459" s="62" t="s">
        <v>156</v>
      </c>
      <c r="E459" s="62" t="s">
        <v>156</v>
      </c>
      <c r="F459" s="62" t="s">
        <v>156</v>
      </c>
      <c r="G459" s="66" t="s">
        <v>156</v>
      </c>
    </row>
    <row r="460" spans="1:7" x14ac:dyDescent="0.25">
      <c r="A460">
        <v>90</v>
      </c>
      <c r="B460" s="47" t="s">
        <v>156</v>
      </c>
      <c r="C460" s="62" t="s">
        <v>156</v>
      </c>
      <c r="D460" s="62" t="s">
        <v>156</v>
      </c>
      <c r="E460" s="62" t="s">
        <v>156</v>
      </c>
      <c r="F460" s="62" t="s">
        <v>156</v>
      </c>
      <c r="G460" s="66" t="s">
        <v>156</v>
      </c>
    </row>
    <row r="461" spans="1:7" x14ac:dyDescent="0.25">
      <c r="A461">
        <v>95</v>
      </c>
      <c r="B461" s="47" t="s">
        <v>156</v>
      </c>
      <c r="C461" s="62" t="s">
        <v>156</v>
      </c>
      <c r="D461" s="62" t="s">
        <v>156</v>
      </c>
      <c r="E461" s="62" t="s">
        <v>156</v>
      </c>
      <c r="F461" s="62" t="s">
        <v>156</v>
      </c>
      <c r="G461" s="66" t="s">
        <v>156</v>
      </c>
    </row>
    <row r="462" spans="1:7" x14ac:dyDescent="0.25">
      <c r="A462">
        <v>100</v>
      </c>
      <c r="B462" s="60" t="s">
        <v>156</v>
      </c>
      <c r="C462" s="63" t="s">
        <v>156</v>
      </c>
      <c r="D462" s="63" t="s">
        <v>156</v>
      </c>
      <c r="E462" s="63" t="s">
        <v>156</v>
      </c>
      <c r="F462" s="63" t="s">
        <v>156</v>
      </c>
      <c r="G462" s="67" t="s">
        <v>156</v>
      </c>
    </row>
    <row r="464" spans="1:7" x14ac:dyDescent="0.25">
      <c r="A464" s="68" t="s">
        <v>133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</row>
    <row r="465" spans="1:7" x14ac:dyDescent="0.25">
      <c r="A465">
        <v>0</v>
      </c>
      <c r="B465" s="46" t="s">
        <v>156</v>
      </c>
      <c r="C465" s="61" t="s">
        <v>156</v>
      </c>
      <c r="D465" s="64">
        <v>0</v>
      </c>
      <c r="E465" s="64">
        <v>0</v>
      </c>
      <c r="F465" s="64">
        <v>0</v>
      </c>
      <c r="G465" s="65">
        <v>0</v>
      </c>
    </row>
    <row r="466" spans="1:7" x14ac:dyDescent="0.25">
      <c r="A466">
        <v>5</v>
      </c>
      <c r="B466" s="47" t="s">
        <v>156</v>
      </c>
      <c r="C466" s="62" t="s">
        <v>156</v>
      </c>
      <c r="D466" s="49">
        <v>0</v>
      </c>
      <c r="E466" s="49">
        <v>0</v>
      </c>
      <c r="F466" s="49">
        <v>0</v>
      </c>
      <c r="G466" s="50">
        <v>0</v>
      </c>
    </row>
    <row r="467" spans="1:7" x14ac:dyDescent="0.25">
      <c r="A467">
        <v>10</v>
      </c>
      <c r="B467" s="47" t="s">
        <v>156</v>
      </c>
      <c r="C467" s="62" t="s">
        <v>156</v>
      </c>
      <c r="D467" s="62" t="s">
        <v>156</v>
      </c>
      <c r="E467" s="49">
        <v>0</v>
      </c>
      <c r="F467" s="49">
        <v>0</v>
      </c>
      <c r="G467" s="50">
        <v>0</v>
      </c>
    </row>
    <row r="468" spans="1:7" x14ac:dyDescent="0.25">
      <c r="A468">
        <v>15</v>
      </c>
      <c r="B468" s="47" t="s">
        <v>156</v>
      </c>
      <c r="C468" s="62" t="s">
        <v>156</v>
      </c>
      <c r="D468" s="62" t="s">
        <v>156</v>
      </c>
      <c r="E468" s="62" t="s">
        <v>156</v>
      </c>
      <c r="F468" s="62" t="s">
        <v>156</v>
      </c>
      <c r="G468" s="66" t="s">
        <v>156</v>
      </c>
    </row>
    <row r="469" spans="1:7" x14ac:dyDescent="0.25">
      <c r="A469">
        <v>20</v>
      </c>
      <c r="B469" s="47" t="s">
        <v>156</v>
      </c>
      <c r="C469" s="62" t="s">
        <v>156</v>
      </c>
      <c r="D469" s="62" t="s">
        <v>156</v>
      </c>
      <c r="E469" s="62" t="s">
        <v>156</v>
      </c>
      <c r="F469" s="62" t="s">
        <v>156</v>
      </c>
      <c r="G469" s="66" t="s">
        <v>156</v>
      </c>
    </row>
    <row r="470" spans="1:7" x14ac:dyDescent="0.25">
      <c r="A470">
        <v>25</v>
      </c>
      <c r="B470" s="47" t="s">
        <v>156</v>
      </c>
      <c r="C470" s="62" t="s">
        <v>156</v>
      </c>
      <c r="D470" s="62" t="s">
        <v>156</v>
      </c>
      <c r="E470" s="62" t="s">
        <v>156</v>
      </c>
      <c r="F470" s="62" t="s">
        <v>156</v>
      </c>
      <c r="G470" s="66" t="s">
        <v>156</v>
      </c>
    </row>
    <row r="471" spans="1:7" x14ac:dyDescent="0.25">
      <c r="A471">
        <v>30</v>
      </c>
      <c r="B471" s="47" t="s">
        <v>156</v>
      </c>
      <c r="C471" s="62" t="s">
        <v>156</v>
      </c>
      <c r="D471" s="62" t="s">
        <v>156</v>
      </c>
      <c r="E471" s="62" t="s">
        <v>156</v>
      </c>
      <c r="F471" s="62" t="s">
        <v>156</v>
      </c>
      <c r="G471" s="66" t="s">
        <v>156</v>
      </c>
    </row>
    <row r="472" spans="1:7" x14ac:dyDescent="0.25">
      <c r="A472">
        <v>35</v>
      </c>
      <c r="B472" s="47" t="s">
        <v>156</v>
      </c>
      <c r="C472" s="62" t="s">
        <v>156</v>
      </c>
      <c r="D472" s="62" t="s">
        <v>156</v>
      </c>
      <c r="E472" s="62" t="s">
        <v>156</v>
      </c>
      <c r="F472" s="62" t="s">
        <v>156</v>
      </c>
      <c r="G472" s="66" t="s">
        <v>156</v>
      </c>
    </row>
    <row r="473" spans="1:7" x14ac:dyDescent="0.25">
      <c r="A473">
        <v>40</v>
      </c>
      <c r="B473" s="47" t="s">
        <v>156</v>
      </c>
      <c r="C473" s="62" t="s">
        <v>156</v>
      </c>
      <c r="D473" s="62" t="s">
        <v>156</v>
      </c>
      <c r="E473" s="62" t="s">
        <v>156</v>
      </c>
      <c r="F473" s="62" t="s">
        <v>156</v>
      </c>
      <c r="G473" s="66" t="s">
        <v>156</v>
      </c>
    </row>
    <row r="474" spans="1:7" x14ac:dyDescent="0.25">
      <c r="A474">
        <v>45</v>
      </c>
      <c r="B474" s="47" t="s">
        <v>156</v>
      </c>
      <c r="C474" s="62" t="s">
        <v>156</v>
      </c>
      <c r="D474" s="62" t="s">
        <v>156</v>
      </c>
      <c r="E474" s="62" t="s">
        <v>156</v>
      </c>
      <c r="F474" s="62" t="s">
        <v>156</v>
      </c>
      <c r="G474" s="66" t="s">
        <v>156</v>
      </c>
    </row>
    <row r="475" spans="1:7" x14ac:dyDescent="0.25">
      <c r="A475">
        <v>50</v>
      </c>
      <c r="B475" s="47" t="s">
        <v>156</v>
      </c>
      <c r="C475" s="62" t="s">
        <v>156</v>
      </c>
      <c r="D475" s="62" t="s">
        <v>156</v>
      </c>
      <c r="E475" s="62" t="s">
        <v>156</v>
      </c>
      <c r="F475" s="62" t="s">
        <v>156</v>
      </c>
      <c r="G475" s="66" t="s">
        <v>156</v>
      </c>
    </row>
    <row r="476" spans="1:7" x14ac:dyDescent="0.25">
      <c r="A476">
        <v>55</v>
      </c>
      <c r="B476" s="47" t="s">
        <v>156</v>
      </c>
      <c r="C476" s="62" t="s">
        <v>156</v>
      </c>
      <c r="D476" s="62" t="s">
        <v>156</v>
      </c>
      <c r="E476" s="62" t="s">
        <v>156</v>
      </c>
      <c r="F476" s="62" t="s">
        <v>156</v>
      </c>
      <c r="G476" s="66" t="s">
        <v>156</v>
      </c>
    </row>
    <row r="477" spans="1:7" x14ac:dyDescent="0.25">
      <c r="A477">
        <v>60</v>
      </c>
      <c r="B477" s="47" t="s">
        <v>156</v>
      </c>
      <c r="C477" s="62" t="s">
        <v>156</v>
      </c>
      <c r="D477" s="62" t="s">
        <v>156</v>
      </c>
      <c r="E477" s="62" t="s">
        <v>156</v>
      </c>
      <c r="F477" s="62" t="s">
        <v>156</v>
      </c>
      <c r="G477" s="66" t="s">
        <v>156</v>
      </c>
    </row>
    <row r="478" spans="1:7" x14ac:dyDescent="0.25">
      <c r="A478">
        <v>65</v>
      </c>
      <c r="B478" s="47" t="s">
        <v>156</v>
      </c>
      <c r="C478" s="62" t="s">
        <v>156</v>
      </c>
      <c r="D478" s="62" t="s">
        <v>156</v>
      </c>
      <c r="E478" s="62" t="s">
        <v>156</v>
      </c>
      <c r="F478" s="62" t="s">
        <v>156</v>
      </c>
      <c r="G478" s="66" t="s">
        <v>156</v>
      </c>
    </row>
    <row r="479" spans="1:7" x14ac:dyDescent="0.25">
      <c r="A479">
        <v>70</v>
      </c>
      <c r="B479" s="47" t="s">
        <v>156</v>
      </c>
      <c r="C479" s="62" t="s">
        <v>156</v>
      </c>
      <c r="D479" s="62" t="s">
        <v>156</v>
      </c>
      <c r="E479" s="62" t="s">
        <v>156</v>
      </c>
      <c r="F479" s="62" t="s">
        <v>156</v>
      </c>
      <c r="G479" s="66" t="s">
        <v>156</v>
      </c>
    </row>
    <row r="480" spans="1:7" x14ac:dyDescent="0.25">
      <c r="A480">
        <v>75</v>
      </c>
      <c r="B480" s="47" t="s">
        <v>156</v>
      </c>
      <c r="C480" s="62" t="s">
        <v>156</v>
      </c>
      <c r="D480" s="62" t="s">
        <v>156</v>
      </c>
      <c r="E480" s="62" t="s">
        <v>156</v>
      </c>
      <c r="F480" s="62" t="s">
        <v>156</v>
      </c>
      <c r="G480" s="66" t="s">
        <v>156</v>
      </c>
    </row>
    <row r="481" spans="1:7" x14ac:dyDescent="0.25">
      <c r="A481">
        <v>80</v>
      </c>
      <c r="B481" s="47" t="s">
        <v>156</v>
      </c>
      <c r="C481" s="62" t="s">
        <v>156</v>
      </c>
      <c r="D481" s="62" t="s">
        <v>156</v>
      </c>
      <c r="E481" s="62" t="s">
        <v>156</v>
      </c>
      <c r="F481" s="62" t="s">
        <v>156</v>
      </c>
      <c r="G481" s="66" t="s">
        <v>156</v>
      </c>
    </row>
    <row r="482" spans="1:7" x14ac:dyDescent="0.25">
      <c r="A482">
        <v>85</v>
      </c>
      <c r="B482" s="47" t="s">
        <v>156</v>
      </c>
      <c r="C482" s="62" t="s">
        <v>156</v>
      </c>
      <c r="D482" s="62" t="s">
        <v>156</v>
      </c>
      <c r="E482" s="62" t="s">
        <v>156</v>
      </c>
      <c r="F482" s="62" t="s">
        <v>156</v>
      </c>
      <c r="G482" s="66" t="s">
        <v>156</v>
      </c>
    </row>
    <row r="483" spans="1:7" x14ac:dyDescent="0.25">
      <c r="A483">
        <v>90</v>
      </c>
      <c r="B483" s="47" t="s">
        <v>156</v>
      </c>
      <c r="C483" s="62" t="s">
        <v>156</v>
      </c>
      <c r="D483" s="62" t="s">
        <v>156</v>
      </c>
      <c r="E483" s="62" t="s">
        <v>156</v>
      </c>
      <c r="F483" s="62" t="s">
        <v>156</v>
      </c>
      <c r="G483" s="66" t="s">
        <v>156</v>
      </c>
    </row>
    <row r="484" spans="1:7" x14ac:dyDescent="0.25">
      <c r="A484">
        <v>95</v>
      </c>
      <c r="B484" s="47" t="s">
        <v>156</v>
      </c>
      <c r="C484" s="62" t="s">
        <v>156</v>
      </c>
      <c r="D484" s="62" t="s">
        <v>156</v>
      </c>
      <c r="E484" s="62" t="s">
        <v>156</v>
      </c>
      <c r="F484" s="62" t="s">
        <v>156</v>
      </c>
      <c r="G484" s="66" t="s">
        <v>156</v>
      </c>
    </row>
    <row r="485" spans="1:7" x14ac:dyDescent="0.25">
      <c r="A485">
        <v>100</v>
      </c>
      <c r="B485" s="60" t="s">
        <v>156</v>
      </c>
      <c r="C485" s="63" t="s">
        <v>156</v>
      </c>
      <c r="D485" s="63" t="s">
        <v>156</v>
      </c>
      <c r="E485" s="63" t="s">
        <v>156</v>
      </c>
      <c r="F485" s="63" t="s">
        <v>156</v>
      </c>
      <c r="G485" s="67" t="s">
        <v>156</v>
      </c>
    </row>
    <row r="487" spans="1:7" x14ac:dyDescent="0.25">
      <c r="A487" s="68" t="s">
        <v>135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</row>
    <row r="488" spans="1:7" x14ac:dyDescent="0.25">
      <c r="A488">
        <v>0</v>
      </c>
      <c r="B488" s="46" t="s">
        <v>156</v>
      </c>
      <c r="C488" s="61" t="s">
        <v>156</v>
      </c>
      <c r="D488" s="64">
        <v>0</v>
      </c>
      <c r="E488" s="64">
        <v>0</v>
      </c>
      <c r="F488" s="64">
        <v>0</v>
      </c>
      <c r="G488" s="65">
        <v>0</v>
      </c>
    </row>
    <row r="489" spans="1:7" x14ac:dyDescent="0.25">
      <c r="A489">
        <v>5</v>
      </c>
      <c r="B489" s="47" t="s">
        <v>156</v>
      </c>
      <c r="C489" s="62" t="s">
        <v>156</v>
      </c>
      <c r="D489" s="49">
        <v>0</v>
      </c>
      <c r="E489" s="49">
        <v>0</v>
      </c>
      <c r="F489" s="49">
        <v>0</v>
      </c>
      <c r="G489" s="50">
        <v>0</v>
      </c>
    </row>
    <row r="490" spans="1:7" x14ac:dyDescent="0.25">
      <c r="A490">
        <v>10</v>
      </c>
      <c r="B490" s="47" t="s">
        <v>156</v>
      </c>
      <c r="C490" s="62" t="s">
        <v>156</v>
      </c>
      <c r="D490" s="62" t="s">
        <v>156</v>
      </c>
      <c r="E490" s="49">
        <v>0</v>
      </c>
      <c r="F490" s="49">
        <v>0</v>
      </c>
      <c r="G490" s="50">
        <v>0</v>
      </c>
    </row>
    <row r="491" spans="1:7" x14ac:dyDescent="0.25">
      <c r="A491">
        <v>15</v>
      </c>
      <c r="B491" s="47" t="s">
        <v>156</v>
      </c>
      <c r="C491" s="62" t="s">
        <v>156</v>
      </c>
      <c r="D491" s="62" t="s">
        <v>156</v>
      </c>
      <c r="E491" s="62" t="s">
        <v>156</v>
      </c>
      <c r="F491" s="62" t="s">
        <v>156</v>
      </c>
      <c r="G491" s="66" t="s">
        <v>156</v>
      </c>
    </row>
    <row r="492" spans="1:7" x14ac:dyDescent="0.25">
      <c r="A492">
        <v>20</v>
      </c>
      <c r="B492" s="47" t="s">
        <v>156</v>
      </c>
      <c r="C492" s="62" t="s">
        <v>156</v>
      </c>
      <c r="D492" s="62" t="s">
        <v>156</v>
      </c>
      <c r="E492" s="62" t="s">
        <v>156</v>
      </c>
      <c r="F492" s="62" t="s">
        <v>156</v>
      </c>
      <c r="G492" s="66" t="s">
        <v>156</v>
      </c>
    </row>
    <row r="493" spans="1:7" x14ac:dyDescent="0.25">
      <c r="A493">
        <v>25</v>
      </c>
      <c r="B493" s="47" t="s">
        <v>156</v>
      </c>
      <c r="C493" s="62" t="s">
        <v>156</v>
      </c>
      <c r="D493" s="62" t="s">
        <v>156</v>
      </c>
      <c r="E493" s="62" t="s">
        <v>156</v>
      </c>
      <c r="F493" s="62" t="s">
        <v>156</v>
      </c>
      <c r="G493" s="66" t="s">
        <v>156</v>
      </c>
    </row>
    <row r="494" spans="1:7" x14ac:dyDescent="0.25">
      <c r="A494">
        <v>30</v>
      </c>
      <c r="B494" s="47" t="s">
        <v>156</v>
      </c>
      <c r="C494" s="62" t="s">
        <v>156</v>
      </c>
      <c r="D494" s="62" t="s">
        <v>156</v>
      </c>
      <c r="E494" s="62" t="s">
        <v>156</v>
      </c>
      <c r="F494" s="62" t="s">
        <v>156</v>
      </c>
      <c r="G494" s="66" t="s">
        <v>156</v>
      </c>
    </row>
    <row r="495" spans="1:7" x14ac:dyDescent="0.25">
      <c r="A495">
        <v>35</v>
      </c>
      <c r="B495" s="47" t="s">
        <v>156</v>
      </c>
      <c r="C495" s="62" t="s">
        <v>156</v>
      </c>
      <c r="D495" s="62" t="s">
        <v>156</v>
      </c>
      <c r="E495" s="62" t="s">
        <v>156</v>
      </c>
      <c r="F495" s="62" t="s">
        <v>156</v>
      </c>
      <c r="G495" s="66" t="s">
        <v>156</v>
      </c>
    </row>
    <row r="496" spans="1:7" x14ac:dyDescent="0.25">
      <c r="A496">
        <v>40</v>
      </c>
      <c r="B496" s="47" t="s">
        <v>156</v>
      </c>
      <c r="C496" s="62" t="s">
        <v>156</v>
      </c>
      <c r="D496" s="62" t="s">
        <v>156</v>
      </c>
      <c r="E496" s="62" t="s">
        <v>156</v>
      </c>
      <c r="F496" s="62" t="s">
        <v>156</v>
      </c>
      <c r="G496" s="66" t="s">
        <v>156</v>
      </c>
    </row>
    <row r="497" spans="1:7" x14ac:dyDescent="0.25">
      <c r="A497">
        <v>45</v>
      </c>
      <c r="B497" s="47" t="s">
        <v>156</v>
      </c>
      <c r="C497" s="62" t="s">
        <v>156</v>
      </c>
      <c r="D497" s="62" t="s">
        <v>156</v>
      </c>
      <c r="E497" s="62" t="s">
        <v>156</v>
      </c>
      <c r="F497" s="62" t="s">
        <v>156</v>
      </c>
      <c r="G497" s="66" t="s">
        <v>156</v>
      </c>
    </row>
    <row r="498" spans="1:7" x14ac:dyDescent="0.25">
      <c r="A498">
        <v>50</v>
      </c>
      <c r="B498" s="47" t="s">
        <v>156</v>
      </c>
      <c r="C498" s="62" t="s">
        <v>156</v>
      </c>
      <c r="D498" s="62" t="s">
        <v>156</v>
      </c>
      <c r="E498" s="62" t="s">
        <v>156</v>
      </c>
      <c r="F498" s="62" t="s">
        <v>156</v>
      </c>
      <c r="G498" s="66" t="s">
        <v>156</v>
      </c>
    </row>
    <row r="499" spans="1:7" x14ac:dyDescent="0.25">
      <c r="A499">
        <v>55</v>
      </c>
      <c r="B499" s="47" t="s">
        <v>156</v>
      </c>
      <c r="C499" s="62" t="s">
        <v>156</v>
      </c>
      <c r="D499" s="62" t="s">
        <v>156</v>
      </c>
      <c r="E499" s="62" t="s">
        <v>156</v>
      </c>
      <c r="F499" s="62" t="s">
        <v>156</v>
      </c>
      <c r="G499" s="66" t="s">
        <v>156</v>
      </c>
    </row>
    <row r="500" spans="1:7" x14ac:dyDescent="0.25">
      <c r="A500">
        <v>60</v>
      </c>
      <c r="B500" s="47" t="s">
        <v>156</v>
      </c>
      <c r="C500" s="62" t="s">
        <v>156</v>
      </c>
      <c r="D500" s="62" t="s">
        <v>156</v>
      </c>
      <c r="E500" s="62" t="s">
        <v>156</v>
      </c>
      <c r="F500" s="62" t="s">
        <v>156</v>
      </c>
      <c r="G500" s="66" t="s">
        <v>156</v>
      </c>
    </row>
    <row r="501" spans="1:7" x14ac:dyDescent="0.25">
      <c r="A501">
        <v>65</v>
      </c>
      <c r="B501" s="47" t="s">
        <v>156</v>
      </c>
      <c r="C501" s="62" t="s">
        <v>156</v>
      </c>
      <c r="D501" s="62" t="s">
        <v>156</v>
      </c>
      <c r="E501" s="62" t="s">
        <v>156</v>
      </c>
      <c r="F501" s="62" t="s">
        <v>156</v>
      </c>
      <c r="G501" s="66" t="s">
        <v>156</v>
      </c>
    </row>
    <row r="502" spans="1:7" x14ac:dyDescent="0.25">
      <c r="A502">
        <v>70</v>
      </c>
      <c r="B502" s="47" t="s">
        <v>156</v>
      </c>
      <c r="C502" s="62" t="s">
        <v>156</v>
      </c>
      <c r="D502" s="62" t="s">
        <v>156</v>
      </c>
      <c r="E502" s="62" t="s">
        <v>156</v>
      </c>
      <c r="F502" s="62" t="s">
        <v>156</v>
      </c>
      <c r="G502" s="66" t="s">
        <v>156</v>
      </c>
    </row>
    <row r="503" spans="1:7" x14ac:dyDescent="0.25">
      <c r="A503">
        <v>75</v>
      </c>
      <c r="B503" s="47" t="s">
        <v>156</v>
      </c>
      <c r="C503" s="62" t="s">
        <v>156</v>
      </c>
      <c r="D503" s="62" t="s">
        <v>156</v>
      </c>
      <c r="E503" s="62" t="s">
        <v>156</v>
      </c>
      <c r="F503" s="62" t="s">
        <v>156</v>
      </c>
      <c r="G503" s="66" t="s">
        <v>156</v>
      </c>
    </row>
    <row r="504" spans="1:7" x14ac:dyDescent="0.25">
      <c r="A504">
        <v>80</v>
      </c>
      <c r="B504" s="47" t="s">
        <v>156</v>
      </c>
      <c r="C504" s="62" t="s">
        <v>156</v>
      </c>
      <c r="D504" s="62" t="s">
        <v>156</v>
      </c>
      <c r="E504" s="62" t="s">
        <v>156</v>
      </c>
      <c r="F504" s="62" t="s">
        <v>156</v>
      </c>
      <c r="G504" s="66" t="s">
        <v>156</v>
      </c>
    </row>
    <row r="505" spans="1:7" x14ac:dyDescent="0.25">
      <c r="A505">
        <v>85</v>
      </c>
      <c r="B505" s="47" t="s">
        <v>156</v>
      </c>
      <c r="C505" s="62" t="s">
        <v>156</v>
      </c>
      <c r="D505" s="62" t="s">
        <v>156</v>
      </c>
      <c r="E505" s="62" t="s">
        <v>156</v>
      </c>
      <c r="F505" s="62" t="s">
        <v>156</v>
      </c>
      <c r="G505" s="66" t="s">
        <v>156</v>
      </c>
    </row>
    <row r="506" spans="1:7" x14ac:dyDescent="0.25">
      <c r="A506">
        <v>90</v>
      </c>
      <c r="B506" s="47" t="s">
        <v>156</v>
      </c>
      <c r="C506" s="62" t="s">
        <v>156</v>
      </c>
      <c r="D506" s="62" t="s">
        <v>156</v>
      </c>
      <c r="E506" s="62" t="s">
        <v>156</v>
      </c>
      <c r="F506" s="62" t="s">
        <v>156</v>
      </c>
      <c r="G506" s="66" t="s">
        <v>156</v>
      </c>
    </row>
    <row r="507" spans="1:7" x14ac:dyDescent="0.25">
      <c r="A507">
        <v>95</v>
      </c>
      <c r="B507" s="47" t="s">
        <v>156</v>
      </c>
      <c r="C507" s="62" t="s">
        <v>156</v>
      </c>
      <c r="D507" s="62" t="s">
        <v>156</v>
      </c>
      <c r="E507" s="62" t="s">
        <v>156</v>
      </c>
      <c r="F507" s="62" t="s">
        <v>156</v>
      </c>
      <c r="G507" s="66" t="s">
        <v>156</v>
      </c>
    </row>
    <row r="508" spans="1:7" x14ac:dyDescent="0.25">
      <c r="A508">
        <v>100</v>
      </c>
      <c r="B508" s="60" t="s">
        <v>156</v>
      </c>
      <c r="C508" s="63" t="s">
        <v>156</v>
      </c>
      <c r="D508" s="63" t="s">
        <v>156</v>
      </c>
      <c r="E508" s="63" t="s">
        <v>156</v>
      </c>
      <c r="F508" s="63" t="s">
        <v>156</v>
      </c>
      <c r="G508" s="67" t="s">
        <v>156</v>
      </c>
    </row>
  </sheetData>
  <dataValidations disablePrompts="1" count="3">
    <dataValidation type="list" allowBlank="1" showInputMessage="1" showErrorMessage="1" sqref="K4 O4" xr:uid="{43CD71E4-5ECF-4473-AF66-70625C4ABE87}">
      <formula1>OutputAddresses</formula1>
    </dataValidation>
    <dataValidation type="list" allowBlank="1" showInputMessage="1" showErrorMessage="1" sqref="L4" xr:uid="{87688EAA-C794-4DDA-A2FC-9627A547A8D4}">
      <formula1>InputValues1</formula1>
    </dataValidation>
    <dataValidation type="list" allowBlank="1" showInputMessage="1" showErrorMessage="1" sqref="P4" xr:uid="{A961177D-F27B-4F48-BA9E-965891BC727B}">
      <formula1>InputValues2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240D-6925-4F58-8B1B-9EC0D72096AB}">
  <sheetPr>
    <outlinePr summaryBelow="0" summaryRight="0"/>
  </sheetPr>
  <dimension ref="A1:L1008"/>
  <sheetViews>
    <sheetView topLeftCell="A4" zoomScale="80" zoomScaleNormal="80" workbookViewId="0">
      <selection activeCell="C30" sqref="C30"/>
    </sheetView>
  </sheetViews>
  <sheetFormatPr defaultColWidth="12.6328125" defaultRowHeight="15.75" customHeight="1" x14ac:dyDescent="0.25"/>
  <cols>
    <col min="1" max="1" width="45.1796875" style="83" customWidth="1"/>
    <col min="2" max="2" width="10.26953125" style="83" customWidth="1"/>
    <col min="3" max="3" width="8.6328125" style="83" customWidth="1"/>
    <col min="4" max="7" width="12.6328125" style="83"/>
    <col min="8" max="8" width="7.54296875" style="83" customWidth="1"/>
    <col min="9" max="9" width="5.7265625" style="83" customWidth="1"/>
    <col min="10" max="10" width="11" style="83" customWidth="1"/>
    <col min="11" max="11" width="21.08984375" style="83" customWidth="1"/>
    <col min="12" max="12" width="27.26953125" style="83" customWidth="1"/>
    <col min="13" max="16384" width="12.6328125" style="83"/>
  </cols>
  <sheetData>
    <row r="1" spans="1:12" ht="25.5" customHeight="1" x14ac:dyDescent="0.6">
      <c r="A1" s="116" t="s">
        <v>177</v>
      </c>
    </row>
    <row r="3" spans="1:12" ht="13" x14ac:dyDescent="0.3">
      <c r="A3" s="117" t="s">
        <v>0</v>
      </c>
      <c r="B3" s="81"/>
      <c r="C3" s="82"/>
      <c r="D3" s="82"/>
      <c r="E3" s="82"/>
      <c r="F3" s="82"/>
      <c r="G3" s="82"/>
      <c r="H3" s="82"/>
    </row>
    <row r="4" spans="1:12" ht="13" x14ac:dyDescent="0.3">
      <c r="A4" s="84"/>
      <c r="B4" s="85"/>
      <c r="C4" s="86"/>
      <c r="D4" s="121" t="s">
        <v>1</v>
      </c>
      <c r="E4" s="122"/>
      <c r="F4" s="122"/>
      <c r="G4" s="123"/>
      <c r="H4" s="87"/>
    </row>
    <row r="5" spans="1:12" ht="13" x14ac:dyDescent="0.3">
      <c r="A5" s="88" t="s">
        <v>2</v>
      </c>
      <c r="B5" s="89"/>
      <c r="C5" s="90" t="s">
        <v>3</v>
      </c>
      <c r="D5" s="91" t="s">
        <v>4</v>
      </c>
      <c r="E5" s="91" t="s">
        <v>5</v>
      </c>
      <c r="F5" s="91" t="s">
        <v>6</v>
      </c>
      <c r="G5" s="91" t="s">
        <v>7</v>
      </c>
      <c r="H5" s="91" t="s">
        <v>8</v>
      </c>
      <c r="J5" s="92" t="s">
        <v>9</v>
      </c>
      <c r="K5" s="92" t="s">
        <v>10</v>
      </c>
      <c r="L5" s="92" t="s">
        <v>11</v>
      </c>
    </row>
    <row r="6" spans="1:12" ht="15.75" customHeight="1" x14ac:dyDescent="0.3">
      <c r="A6" s="12" t="s">
        <v>12</v>
      </c>
      <c r="B6" s="94" t="s">
        <v>13</v>
      </c>
      <c r="C6" s="124">
        <v>0.61285140562249019</v>
      </c>
      <c r="D6" s="96">
        <v>4.04</v>
      </c>
      <c r="E6" s="96">
        <v>1.21</v>
      </c>
      <c r="F6" s="96">
        <v>0.78</v>
      </c>
      <c r="G6" s="96">
        <v>0.18</v>
      </c>
      <c r="H6" s="96">
        <v>1</v>
      </c>
      <c r="J6" s="97">
        <v>1</v>
      </c>
      <c r="K6" s="98" t="s">
        <v>14</v>
      </c>
      <c r="L6" s="98" t="s">
        <v>15</v>
      </c>
    </row>
    <row r="7" spans="1:12" ht="15.75" customHeight="1" x14ac:dyDescent="0.25">
      <c r="A7" s="93" t="s">
        <v>16</v>
      </c>
      <c r="B7" s="94" t="s">
        <v>17</v>
      </c>
      <c r="C7" s="95">
        <v>0</v>
      </c>
      <c r="D7" s="96">
        <v>0.79</v>
      </c>
      <c r="E7" s="96">
        <v>-4.1399999999999997</v>
      </c>
      <c r="F7" s="96">
        <v>0.37</v>
      </c>
      <c r="G7" s="96">
        <v>0.95</v>
      </c>
      <c r="H7" s="96">
        <v>2</v>
      </c>
      <c r="J7" s="97">
        <v>2</v>
      </c>
      <c r="K7" s="98" t="s">
        <v>18</v>
      </c>
      <c r="L7" s="98" t="s">
        <v>19</v>
      </c>
    </row>
    <row r="8" spans="1:12" ht="15.75" customHeight="1" x14ac:dyDescent="0.25">
      <c r="A8" s="93" t="s">
        <v>20</v>
      </c>
      <c r="B8" s="94" t="s">
        <v>21</v>
      </c>
      <c r="C8" s="95">
        <v>0</v>
      </c>
      <c r="D8" s="96">
        <v>-0.57999999999999996</v>
      </c>
      <c r="E8" s="96">
        <v>-4.24</v>
      </c>
      <c r="F8" s="96">
        <v>-1.2</v>
      </c>
      <c r="G8" s="96">
        <v>0.02</v>
      </c>
      <c r="H8" s="96">
        <v>2</v>
      </c>
      <c r="J8" s="97">
        <v>3</v>
      </c>
      <c r="K8" s="98" t="s">
        <v>22</v>
      </c>
      <c r="L8" s="98" t="s">
        <v>23</v>
      </c>
    </row>
    <row r="9" spans="1:12" ht="15.75" customHeight="1" x14ac:dyDescent="0.25">
      <c r="A9" s="93" t="s">
        <v>24</v>
      </c>
      <c r="B9" s="94" t="s">
        <v>25</v>
      </c>
      <c r="C9" s="95">
        <v>0</v>
      </c>
      <c r="D9" s="96">
        <v>5.56</v>
      </c>
      <c r="E9" s="96">
        <v>-0.41</v>
      </c>
      <c r="F9" s="96">
        <v>3.04</v>
      </c>
      <c r="G9" s="96">
        <v>2.76</v>
      </c>
      <c r="H9" s="96">
        <v>3</v>
      </c>
      <c r="J9" s="97">
        <v>4</v>
      </c>
      <c r="K9" s="98" t="s">
        <v>26</v>
      </c>
      <c r="L9" s="98" t="s">
        <v>27</v>
      </c>
    </row>
    <row r="10" spans="1:12" ht="15.75" customHeight="1" x14ac:dyDescent="0.25">
      <c r="A10" s="93" t="s">
        <v>28</v>
      </c>
      <c r="B10" s="94" t="s">
        <v>29</v>
      </c>
      <c r="C10" s="95">
        <v>0</v>
      </c>
      <c r="D10" s="96">
        <v>6.25</v>
      </c>
      <c r="E10" s="96">
        <v>0.99</v>
      </c>
      <c r="F10" s="96">
        <v>4.9800000000000004</v>
      </c>
      <c r="G10" s="96">
        <v>4.55</v>
      </c>
      <c r="H10" s="96">
        <v>3</v>
      </c>
      <c r="J10" s="97">
        <v>5</v>
      </c>
      <c r="K10" s="98" t="s">
        <v>30</v>
      </c>
      <c r="L10" s="98" t="s">
        <v>31</v>
      </c>
    </row>
    <row r="11" spans="1:12" ht="15.75" customHeight="1" x14ac:dyDescent="0.25">
      <c r="A11" s="93" t="s">
        <v>32</v>
      </c>
      <c r="B11" s="94" t="s">
        <v>33</v>
      </c>
      <c r="C11" s="95">
        <v>0</v>
      </c>
      <c r="D11" s="96">
        <v>7.68</v>
      </c>
      <c r="E11" s="96">
        <v>2.0299999999999998</v>
      </c>
      <c r="F11" s="96">
        <v>6.38</v>
      </c>
      <c r="G11" s="96">
        <v>5.62</v>
      </c>
      <c r="H11" s="96">
        <v>3</v>
      </c>
      <c r="J11" s="97">
        <v>6</v>
      </c>
      <c r="K11" s="98" t="s">
        <v>147</v>
      </c>
      <c r="L11" s="98" t="s">
        <v>34</v>
      </c>
    </row>
    <row r="12" spans="1:12" ht="15.75" customHeight="1" x14ac:dyDescent="0.25">
      <c r="A12" s="93" t="s">
        <v>35</v>
      </c>
      <c r="B12" s="94" t="s">
        <v>36</v>
      </c>
      <c r="C12" s="95">
        <v>0</v>
      </c>
      <c r="D12" s="96">
        <v>9.8000000000000007</v>
      </c>
      <c r="E12" s="96">
        <v>3.2</v>
      </c>
      <c r="F12" s="96">
        <v>7.61</v>
      </c>
      <c r="G12" s="96">
        <v>6.52</v>
      </c>
      <c r="H12" s="96">
        <v>3</v>
      </c>
    </row>
    <row r="13" spans="1:12" ht="15.75" customHeight="1" x14ac:dyDescent="0.25">
      <c r="A13" s="93" t="s">
        <v>37</v>
      </c>
      <c r="B13" s="94" t="s">
        <v>38</v>
      </c>
      <c r="C13" s="95">
        <v>0</v>
      </c>
      <c r="D13" s="96">
        <v>11.14</v>
      </c>
      <c r="E13" s="96">
        <v>4.03</v>
      </c>
      <c r="F13" s="96">
        <v>8.39</v>
      </c>
      <c r="G13" s="96">
        <v>7.06</v>
      </c>
      <c r="H13" s="96">
        <v>3</v>
      </c>
    </row>
    <row r="14" spans="1:12" ht="15.75" customHeight="1" x14ac:dyDescent="0.25">
      <c r="A14" s="93" t="s">
        <v>39</v>
      </c>
      <c r="B14" s="94" t="s">
        <v>40</v>
      </c>
      <c r="C14" s="95">
        <v>0</v>
      </c>
      <c r="D14" s="96">
        <v>11.16</v>
      </c>
      <c r="E14" s="96">
        <v>4.33</v>
      </c>
      <c r="F14" s="96">
        <v>8.66</v>
      </c>
      <c r="G14" s="96">
        <v>7.21</v>
      </c>
      <c r="H14" s="96">
        <v>3</v>
      </c>
    </row>
    <row r="15" spans="1:12" ht="15.75" customHeight="1" x14ac:dyDescent="0.25">
      <c r="A15" s="93" t="s">
        <v>41</v>
      </c>
      <c r="B15" s="94" t="s">
        <v>42</v>
      </c>
      <c r="C15" s="95">
        <v>0</v>
      </c>
      <c r="D15" s="96">
        <v>19.54</v>
      </c>
      <c r="E15" s="96">
        <v>9.84</v>
      </c>
      <c r="F15" s="96">
        <v>13.12</v>
      </c>
      <c r="G15" s="96">
        <v>11.44</v>
      </c>
      <c r="H15" s="96">
        <v>4</v>
      </c>
    </row>
    <row r="16" spans="1:12" ht="15.75" customHeight="1" x14ac:dyDescent="0.3">
      <c r="A16" s="93" t="s">
        <v>43</v>
      </c>
      <c r="B16" s="94" t="s">
        <v>44</v>
      </c>
      <c r="C16" s="124">
        <v>0.38714859437750992</v>
      </c>
      <c r="D16" s="96">
        <v>32.020000000000003</v>
      </c>
      <c r="E16" s="96">
        <v>4.7699999999999996</v>
      </c>
      <c r="F16" s="96">
        <v>13.24</v>
      </c>
      <c r="G16" s="96">
        <v>12.63</v>
      </c>
      <c r="H16" s="96">
        <v>4</v>
      </c>
    </row>
    <row r="17" spans="1:8" ht="15.75" customHeight="1" x14ac:dyDescent="0.25">
      <c r="A17" s="93" t="s">
        <v>45</v>
      </c>
      <c r="B17" s="94" t="s">
        <v>46</v>
      </c>
      <c r="C17" s="95">
        <v>0</v>
      </c>
      <c r="D17" s="96">
        <v>5.26</v>
      </c>
      <c r="E17" s="96">
        <v>8.81</v>
      </c>
      <c r="F17" s="96">
        <v>8.83</v>
      </c>
      <c r="G17" s="96">
        <v>8.2799999999999994</v>
      </c>
      <c r="H17" s="96">
        <v>4</v>
      </c>
    </row>
    <row r="18" spans="1:8" ht="15.75" customHeight="1" x14ac:dyDescent="0.25">
      <c r="A18" s="93" t="s">
        <v>47</v>
      </c>
      <c r="B18" s="94" t="s">
        <v>48</v>
      </c>
      <c r="C18" s="95">
        <v>0</v>
      </c>
      <c r="D18" s="96">
        <v>2.9</v>
      </c>
      <c r="E18" s="96">
        <v>10.01</v>
      </c>
      <c r="F18" s="96">
        <v>10.09</v>
      </c>
      <c r="G18" s="96">
        <v>7.94</v>
      </c>
      <c r="H18" s="96">
        <v>5</v>
      </c>
    </row>
    <row r="19" spans="1:8" ht="15.75" customHeight="1" x14ac:dyDescent="0.25">
      <c r="A19" s="93" t="s">
        <v>49</v>
      </c>
      <c r="B19" s="94" t="s">
        <v>50</v>
      </c>
      <c r="C19" s="95">
        <v>0</v>
      </c>
      <c r="D19" s="96">
        <v>3.7</v>
      </c>
      <c r="E19" s="96">
        <v>5.83</v>
      </c>
      <c r="F19" s="96">
        <v>8.8800000000000008</v>
      </c>
      <c r="G19" s="96">
        <v>8.17</v>
      </c>
      <c r="H19" s="96">
        <v>5</v>
      </c>
    </row>
    <row r="20" spans="1:8" ht="15.75" customHeight="1" x14ac:dyDescent="0.25">
      <c r="A20" s="93" t="s">
        <v>51</v>
      </c>
      <c r="B20" s="94" t="s">
        <v>52</v>
      </c>
      <c r="C20" s="95">
        <v>0</v>
      </c>
      <c r="D20" s="96">
        <v>0.75</v>
      </c>
      <c r="E20" s="96">
        <v>2.54</v>
      </c>
      <c r="F20" s="96">
        <v>6.78</v>
      </c>
      <c r="G20" s="96">
        <v>7.5</v>
      </c>
      <c r="H20" s="96">
        <v>5</v>
      </c>
    </row>
    <row r="21" spans="1:8" ht="15.75" customHeight="1" x14ac:dyDescent="0.25">
      <c r="A21" s="93" t="s">
        <v>53</v>
      </c>
      <c r="B21" s="94" t="s">
        <v>54</v>
      </c>
      <c r="C21" s="95">
        <v>0</v>
      </c>
      <c r="D21" s="96">
        <v>1.24</v>
      </c>
      <c r="E21" s="96">
        <v>0.96</v>
      </c>
      <c r="F21" s="96">
        <v>7.27</v>
      </c>
      <c r="G21" s="99">
        <v>7</v>
      </c>
      <c r="H21" s="96">
        <v>5</v>
      </c>
    </row>
    <row r="22" spans="1:8" ht="15.75" customHeight="1" x14ac:dyDescent="0.25">
      <c r="A22" s="93" t="s">
        <v>55</v>
      </c>
      <c r="B22" s="94" t="s">
        <v>56</v>
      </c>
      <c r="C22" s="95">
        <v>0</v>
      </c>
      <c r="D22" s="96">
        <v>-3.26</v>
      </c>
      <c r="E22" s="96">
        <v>3.3</v>
      </c>
      <c r="F22" s="96">
        <v>4.1500000000000004</v>
      </c>
      <c r="G22" s="96">
        <v>6.71</v>
      </c>
      <c r="H22" s="96">
        <v>5</v>
      </c>
    </row>
    <row r="23" spans="1:8" ht="15.75" customHeight="1" x14ac:dyDescent="0.25">
      <c r="A23" s="93" t="s">
        <v>57</v>
      </c>
      <c r="B23" s="94" t="s">
        <v>58</v>
      </c>
      <c r="C23" s="95">
        <v>0</v>
      </c>
      <c r="D23" s="96">
        <v>8.1300000000000008</v>
      </c>
      <c r="E23" s="96">
        <v>0.17</v>
      </c>
      <c r="F23" s="99">
        <v>10.1</v>
      </c>
      <c r="G23" s="96">
        <v>8.74</v>
      </c>
      <c r="H23" s="96">
        <v>5</v>
      </c>
    </row>
    <row r="24" spans="1:8" ht="15.75" customHeight="1" x14ac:dyDescent="0.25">
      <c r="A24" s="93" t="s">
        <v>59</v>
      </c>
      <c r="B24" s="94" t="s">
        <v>60</v>
      </c>
      <c r="C24" s="95">
        <v>0</v>
      </c>
      <c r="D24" s="96">
        <v>4.5</v>
      </c>
      <c r="E24" s="96">
        <v>9.81</v>
      </c>
      <c r="F24" s="96">
        <v>8.8800000000000008</v>
      </c>
      <c r="G24" s="96">
        <v>7.06</v>
      </c>
      <c r="H24" s="96">
        <v>5</v>
      </c>
    </row>
    <row r="25" spans="1:8" ht="15.75" customHeight="1" x14ac:dyDescent="0.25">
      <c r="A25" s="93" t="s">
        <v>61</v>
      </c>
      <c r="B25" s="94" t="s">
        <v>62</v>
      </c>
      <c r="C25" s="95">
        <v>0</v>
      </c>
      <c r="D25" s="96">
        <v>7.75</v>
      </c>
      <c r="E25" s="96">
        <v>0.42</v>
      </c>
      <c r="F25" s="96">
        <v>5.45</v>
      </c>
      <c r="G25" s="99">
        <v>3.8</v>
      </c>
      <c r="H25" s="96">
        <v>6</v>
      </c>
    </row>
    <row r="26" spans="1:8" ht="15.75" customHeight="1" x14ac:dyDescent="0.25">
      <c r="A26" s="93" t="s">
        <v>63</v>
      </c>
      <c r="B26" s="94" t="s">
        <v>64</v>
      </c>
      <c r="C26" s="95">
        <v>0</v>
      </c>
      <c r="D26" s="96">
        <v>2.33</v>
      </c>
      <c r="E26" s="96">
        <v>-2.87</v>
      </c>
      <c r="F26" s="99">
        <v>1.8</v>
      </c>
      <c r="G26" s="96">
        <v>2.83</v>
      </c>
      <c r="H26" s="96">
        <v>6</v>
      </c>
    </row>
    <row r="27" spans="1:8" ht="13" x14ac:dyDescent="0.3">
      <c r="A27" s="100"/>
      <c r="B27" s="101"/>
      <c r="C27" s="102"/>
      <c r="D27" s="103"/>
      <c r="E27" s="103"/>
      <c r="F27" s="103"/>
      <c r="G27" s="103"/>
      <c r="H27" s="103"/>
    </row>
    <row r="28" spans="1:8" ht="13" x14ac:dyDescent="0.3">
      <c r="A28" s="88" t="s">
        <v>175</v>
      </c>
      <c r="B28" s="103"/>
      <c r="C28" s="104"/>
      <c r="D28" s="105"/>
      <c r="E28" s="105"/>
      <c r="F28" s="105"/>
      <c r="G28" s="105"/>
      <c r="H28" s="105"/>
    </row>
    <row r="29" spans="1:8" ht="13" x14ac:dyDescent="0.3">
      <c r="A29" s="106" t="s">
        <v>176</v>
      </c>
      <c r="B29" s="103"/>
      <c r="C29" s="114">
        <f>SUMPRODUCT(C6:C26,H6:H26)</f>
        <v>2.16144578313253</v>
      </c>
      <c r="D29" s="105"/>
      <c r="E29" s="107"/>
      <c r="F29" s="107"/>
      <c r="G29" s="107"/>
      <c r="H29" s="107"/>
    </row>
    <row r="30" spans="1:8" ht="13" x14ac:dyDescent="0.3">
      <c r="A30" s="108"/>
      <c r="B30" s="103"/>
      <c r="C30" s="105"/>
      <c r="D30" s="105"/>
      <c r="E30" s="107"/>
      <c r="F30" s="107"/>
      <c r="G30" s="107"/>
      <c r="H30" s="107"/>
    </row>
    <row r="31" spans="1:8" ht="13" x14ac:dyDescent="0.3">
      <c r="A31" s="108" t="s">
        <v>68</v>
      </c>
      <c r="B31" s="103"/>
      <c r="C31" s="105"/>
      <c r="D31" s="105"/>
      <c r="E31" s="107"/>
      <c r="F31" s="107"/>
      <c r="G31" s="107"/>
      <c r="H31" s="107"/>
    </row>
    <row r="32" spans="1:8" ht="13" x14ac:dyDescent="0.3">
      <c r="A32" s="100" t="s">
        <v>178</v>
      </c>
      <c r="B32" s="109">
        <f>SUMPRODUCT(C6:C26,G6:G26)</f>
        <v>4.9999999999999991</v>
      </c>
      <c r="C32" s="103" t="s">
        <v>69</v>
      </c>
      <c r="D32" s="110">
        <v>5</v>
      </c>
      <c r="E32" s="107"/>
      <c r="F32" s="107"/>
      <c r="G32" s="107"/>
      <c r="H32" s="107"/>
    </row>
    <row r="33" spans="1:8" ht="13" x14ac:dyDescent="0.3">
      <c r="A33" s="100" t="s">
        <v>74</v>
      </c>
      <c r="B33" s="111">
        <f>SUM(C6:C26)</f>
        <v>1</v>
      </c>
      <c r="C33" s="103" t="s">
        <v>77</v>
      </c>
      <c r="D33" s="112">
        <v>1</v>
      </c>
      <c r="E33" s="107"/>
      <c r="F33" s="107"/>
      <c r="G33" s="107"/>
      <c r="H33" s="107"/>
    </row>
    <row r="34" spans="1:8" ht="12.5" x14ac:dyDescent="0.25">
      <c r="B34" s="113"/>
    </row>
    <row r="35" spans="1:8" ht="12.5" x14ac:dyDescent="0.25">
      <c r="B35" s="113"/>
    </row>
    <row r="36" spans="1:8" ht="12.5" x14ac:dyDescent="0.25">
      <c r="B36" s="113"/>
    </row>
    <row r="37" spans="1:8" ht="12.5" x14ac:dyDescent="0.25">
      <c r="B37" s="113"/>
    </row>
    <row r="38" spans="1:8" ht="12.5" x14ac:dyDescent="0.25">
      <c r="B38" s="113"/>
    </row>
    <row r="39" spans="1:8" ht="12.5" x14ac:dyDescent="0.25">
      <c r="B39" s="113"/>
    </row>
    <row r="40" spans="1:8" ht="12.5" x14ac:dyDescent="0.25">
      <c r="B40" s="113"/>
    </row>
    <row r="41" spans="1:8" ht="12.5" x14ac:dyDescent="0.25">
      <c r="B41" s="113"/>
    </row>
    <row r="42" spans="1:8" ht="12.5" x14ac:dyDescent="0.25">
      <c r="B42" s="113"/>
    </row>
    <row r="43" spans="1:8" ht="12.5" x14ac:dyDescent="0.25">
      <c r="B43" s="113"/>
    </row>
    <row r="44" spans="1:8" ht="12.5" x14ac:dyDescent="0.25">
      <c r="B44" s="113"/>
    </row>
    <row r="45" spans="1:8" ht="12.5" x14ac:dyDescent="0.25">
      <c r="B45" s="113"/>
    </row>
    <row r="46" spans="1:8" ht="12.5" x14ac:dyDescent="0.25">
      <c r="B46" s="113"/>
    </row>
    <row r="47" spans="1:8" ht="12.5" x14ac:dyDescent="0.25">
      <c r="B47" s="113"/>
    </row>
    <row r="48" spans="1:8" ht="12.5" x14ac:dyDescent="0.25">
      <c r="B48" s="113"/>
    </row>
    <row r="49" spans="2:2" ht="12.5" x14ac:dyDescent="0.25">
      <c r="B49" s="113"/>
    </row>
    <row r="50" spans="2:2" ht="12.5" x14ac:dyDescent="0.25">
      <c r="B50" s="113"/>
    </row>
    <row r="51" spans="2:2" ht="12.5" x14ac:dyDescent="0.25">
      <c r="B51" s="113"/>
    </row>
    <row r="52" spans="2:2" ht="12.5" x14ac:dyDescent="0.25">
      <c r="B52" s="113"/>
    </row>
    <row r="53" spans="2:2" ht="12.5" x14ac:dyDescent="0.25">
      <c r="B53" s="113"/>
    </row>
    <row r="54" spans="2:2" ht="12.5" x14ac:dyDescent="0.25">
      <c r="B54" s="113"/>
    </row>
    <row r="55" spans="2:2" ht="12.5" x14ac:dyDescent="0.25">
      <c r="B55" s="113"/>
    </row>
    <row r="56" spans="2:2" ht="12.5" x14ac:dyDescent="0.25">
      <c r="B56" s="113"/>
    </row>
    <row r="57" spans="2:2" ht="12.5" x14ac:dyDescent="0.25">
      <c r="B57" s="113"/>
    </row>
    <row r="58" spans="2:2" ht="12.5" x14ac:dyDescent="0.25">
      <c r="B58" s="113"/>
    </row>
    <row r="59" spans="2:2" ht="12.5" x14ac:dyDescent="0.25">
      <c r="B59" s="113"/>
    </row>
    <row r="60" spans="2:2" ht="12.5" x14ac:dyDescent="0.25">
      <c r="B60" s="113"/>
    </row>
    <row r="61" spans="2:2" ht="12.5" x14ac:dyDescent="0.25">
      <c r="B61" s="113"/>
    </row>
    <row r="62" spans="2:2" ht="12.5" x14ac:dyDescent="0.25">
      <c r="B62" s="113"/>
    </row>
    <row r="63" spans="2:2" ht="12.5" x14ac:dyDescent="0.25">
      <c r="B63" s="113"/>
    </row>
    <row r="64" spans="2:2" ht="12.5" x14ac:dyDescent="0.25">
      <c r="B64" s="113"/>
    </row>
    <row r="65" spans="2:2" ht="12.5" x14ac:dyDescent="0.25">
      <c r="B65" s="113"/>
    </row>
    <row r="66" spans="2:2" ht="12.5" x14ac:dyDescent="0.25">
      <c r="B66" s="113"/>
    </row>
    <row r="67" spans="2:2" ht="12.5" x14ac:dyDescent="0.25">
      <c r="B67" s="113"/>
    </row>
    <row r="68" spans="2:2" ht="12.5" x14ac:dyDescent="0.25">
      <c r="B68" s="113"/>
    </row>
    <row r="69" spans="2:2" ht="12.5" x14ac:dyDescent="0.25">
      <c r="B69" s="113"/>
    </row>
    <row r="70" spans="2:2" ht="12.5" x14ac:dyDescent="0.25">
      <c r="B70" s="113"/>
    </row>
    <row r="71" spans="2:2" ht="12.5" x14ac:dyDescent="0.25">
      <c r="B71" s="113"/>
    </row>
    <row r="72" spans="2:2" ht="12.5" x14ac:dyDescent="0.25">
      <c r="B72" s="113"/>
    </row>
    <row r="73" spans="2:2" ht="12.5" x14ac:dyDescent="0.25">
      <c r="B73" s="113"/>
    </row>
    <row r="74" spans="2:2" ht="12.5" x14ac:dyDescent="0.25">
      <c r="B74" s="113"/>
    </row>
    <row r="75" spans="2:2" ht="12.5" x14ac:dyDescent="0.25">
      <c r="B75" s="113"/>
    </row>
    <row r="76" spans="2:2" ht="12.5" x14ac:dyDescent="0.25">
      <c r="B76" s="113"/>
    </row>
    <row r="77" spans="2:2" ht="12.5" x14ac:dyDescent="0.25">
      <c r="B77" s="113"/>
    </row>
    <row r="78" spans="2:2" ht="12.5" x14ac:dyDescent="0.25">
      <c r="B78" s="113"/>
    </row>
    <row r="79" spans="2:2" ht="12.5" x14ac:dyDescent="0.25">
      <c r="B79" s="113"/>
    </row>
    <row r="80" spans="2:2" ht="12.5" x14ac:dyDescent="0.25">
      <c r="B80" s="113"/>
    </row>
    <row r="81" spans="2:2" ht="12.5" x14ac:dyDescent="0.25">
      <c r="B81" s="113"/>
    </row>
    <row r="82" spans="2:2" ht="12.5" x14ac:dyDescent="0.25">
      <c r="B82" s="113"/>
    </row>
    <row r="83" spans="2:2" ht="12.5" x14ac:dyDescent="0.25">
      <c r="B83" s="113"/>
    </row>
    <row r="84" spans="2:2" ht="12.5" x14ac:dyDescent="0.25">
      <c r="B84" s="113"/>
    </row>
    <row r="85" spans="2:2" ht="12.5" x14ac:dyDescent="0.25">
      <c r="B85" s="113"/>
    </row>
    <row r="86" spans="2:2" ht="12.5" x14ac:dyDescent="0.25">
      <c r="B86" s="113"/>
    </row>
    <row r="87" spans="2:2" ht="12.5" x14ac:dyDescent="0.25">
      <c r="B87" s="113"/>
    </row>
    <row r="88" spans="2:2" ht="12.5" x14ac:dyDescent="0.25">
      <c r="B88" s="113"/>
    </row>
    <row r="89" spans="2:2" ht="12.5" x14ac:dyDescent="0.25">
      <c r="B89" s="113"/>
    </row>
    <row r="90" spans="2:2" ht="12.5" x14ac:dyDescent="0.25">
      <c r="B90" s="113"/>
    </row>
    <row r="91" spans="2:2" ht="12.5" x14ac:dyDescent="0.25">
      <c r="B91" s="113"/>
    </row>
    <row r="92" spans="2:2" ht="12.5" x14ac:dyDescent="0.25">
      <c r="B92" s="113"/>
    </row>
    <row r="93" spans="2:2" ht="12.5" x14ac:dyDescent="0.25">
      <c r="B93" s="113"/>
    </row>
    <row r="94" spans="2:2" ht="12.5" x14ac:dyDescent="0.25">
      <c r="B94" s="113"/>
    </row>
    <row r="95" spans="2:2" ht="12.5" x14ac:dyDescent="0.25">
      <c r="B95" s="113"/>
    </row>
    <row r="96" spans="2:2" ht="12.5" x14ac:dyDescent="0.25">
      <c r="B96" s="113"/>
    </row>
    <row r="97" spans="2:2" ht="12.5" x14ac:dyDescent="0.25">
      <c r="B97" s="113"/>
    </row>
    <row r="98" spans="2:2" ht="12.5" x14ac:dyDescent="0.25">
      <c r="B98" s="113"/>
    </row>
    <row r="99" spans="2:2" ht="12.5" x14ac:dyDescent="0.25">
      <c r="B99" s="113"/>
    </row>
    <row r="100" spans="2:2" ht="12.5" x14ac:dyDescent="0.25">
      <c r="B100" s="113"/>
    </row>
    <row r="101" spans="2:2" ht="12.5" x14ac:dyDescent="0.25">
      <c r="B101" s="113"/>
    </row>
    <row r="102" spans="2:2" ht="12.5" x14ac:dyDescent="0.25">
      <c r="B102" s="113"/>
    </row>
    <row r="103" spans="2:2" ht="12.5" x14ac:dyDescent="0.25">
      <c r="B103" s="113"/>
    </row>
    <row r="104" spans="2:2" ht="12.5" x14ac:dyDescent="0.25">
      <c r="B104" s="113"/>
    </row>
    <row r="105" spans="2:2" ht="12.5" x14ac:dyDescent="0.25">
      <c r="B105" s="113"/>
    </row>
    <row r="106" spans="2:2" ht="12.5" x14ac:dyDescent="0.25">
      <c r="B106" s="113"/>
    </row>
    <row r="107" spans="2:2" ht="12.5" x14ac:dyDescent="0.25">
      <c r="B107" s="113"/>
    </row>
    <row r="108" spans="2:2" ht="12.5" x14ac:dyDescent="0.25">
      <c r="B108" s="113"/>
    </row>
    <row r="109" spans="2:2" ht="12.5" x14ac:dyDescent="0.25">
      <c r="B109" s="113"/>
    </row>
    <row r="110" spans="2:2" ht="12.5" x14ac:dyDescent="0.25">
      <c r="B110" s="113"/>
    </row>
    <row r="111" spans="2:2" ht="12.5" x14ac:dyDescent="0.25">
      <c r="B111" s="113"/>
    </row>
    <row r="112" spans="2:2" ht="12.5" x14ac:dyDescent="0.25">
      <c r="B112" s="113"/>
    </row>
    <row r="113" spans="2:2" ht="12.5" x14ac:dyDescent="0.25">
      <c r="B113" s="113"/>
    </row>
    <row r="114" spans="2:2" ht="12.5" x14ac:dyDescent="0.25">
      <c r="B114" s="113"/>
    </row>
    <row r="115" spans="2:2" ht="12.5" x14ac:dyDescent="0.25">
      <c r="B115" s="113"/>
    </row>
    <row r="116" spans="2:2" ht="12.5" x14ac:dyDescent="0.25">
      <c r="B116" s="113"/>
    </row>
    <row r="117" spans="2:2" ht="12.5" x14ac:dyDescent="0.25">
      <c r="B117" s="113"/>
    </row>
    <row r="118" spans="2:2" ht="12.5" x14ac:dyDescent="0.25">
      <c r="B118" s="113"/>
    </row>
    <row r="119" spans="2:2" ht="12.5" x14ac:dyDescent="0.25">
      <c r="B119" s="113"/>
    </row>
    <row r="120" spans="2:2" ht="12.5" x14ac:dyDescent="0.25">
      <c r="B120" s="113"/>
    </row>
    <row r="121" spans="2:2" ht="12.5" x14ac:dyDescent="0.25">
      <c r="B121" s="113"/>
    </row>
    <row r="122" spans="2:2" ht="12.5" x14ac:dyDescent="0.25">
      <c r="B122" s="113"/>
    </row>
    <row r="123" spans="2:2" ht="12.5" x14ac:dyDescent="0.25">
      <c r="B123" s="113"/>
    </row>
    <row r="124" spans="2:2" ht="12.5" x14ac:dyDescent="0.25">
      <c r="B124" s="113"/>
    </row>
    <row r="125" spans="2:2" ht="12.5" x14ac:dyDescent="0.25">
      <c r="B125" s="113"/>
    </row>
    <row r="126" spans="2:2" ht="12.5" x14ac:dyDescent="0.25">
      <c r="B126" s="113"/>
    </row>
    <row r="127" spans="2:2" ht="12.5" x14ac:dyDescent="0.25">
      <c r="B127" s="113"/>
    </row>
    <row r="128" spans="2:2" ht="12.5" x14ac:dyDescent="0.25">
      <c r="B128" s="113"/>
    </row>
    <row r="129" spans="2:2" ht="12.5" x14ac:dyDescent="0.25">
      <c r="B129" s="113"/>
    </row>
    <row r="130" spans="2:2" ht="12.5" x14ac:dyDescent="0.25">
      <c r="B130" s="113"/>
    </row>
    <row r="131" spans="2:2" ht="12.5" x14ac:dyDescent="0.25">
      <c r="B131" s="113"/>
    </row>
    <row r="132" spans="2:2" ht="12.5" x14ac:dyDescent="0.25">
      <c r="B132" s="113"/>
    </row>
    <row r="133" spans="2:2" ht="12.5" x14ac:dyDescent="0.25">
      <c r="B133" s="113"/>
    </row>
    <row r="134" spans="2:2" ht="12.5" x14ac:dyDescent="0.25">
      <c r="B134" s="113"/>
    </row>
    <row r="135" spans="2:2" ht="12.5" x14ac:dyDescent="0.25">
      <c r="B135" s="113"/>
    </row>
    <row r="136" spans="2:2" ht="12.5" x14ac:dyDescent="0.25">
      <c r="B136" s="113"/>
    </row>
    <row r="137" spans="2:2" ht="12.5" x14ac:dyDescent="0.25">
      <c r="B137" s="113"/>
    </row>
    <row r="138" spans="2:2" ht="12.5" x14ac:dyDescent="0.25">
      <c r="B138" s="113"/>
    </row>
    <row r="139" spans="2:2" ht="12.5" x14ac:dyDescent="0.25">
      <c r="B139" s="113"/>
    </row>
    <row r="140" spans="2:2" ht="12.5" x14ac:dyDescent="0.25">
      <c r="B140" s="113"/>
    </row>
    <row r="141" spans="2:2" ht="12.5" x14ac:dyDescent="0.25">
      <c r="B141" s="113"/>
    </row>
    <row r="142" spans="2:2" ht="12.5" x14ac:dyDescent="0.25">
      <c r="B142" s="113"/>
    </row>
    <row r="143" spans="2:2" ht="12.5" x14ac:dyDescent="0.25">
      <c r="B143" s="113"/>
    </row>
    <row r="144" spans="2:2" ht="12.5" x14ac:dyDescent="0.25">
      <c r="B144" s="113"/>
    </row>
    <row r="145" spans="2:2" ht="12.5" x14ac:dyDescent="0.25">
      <c r="B145" s="113"/>
    </row>
    <row r="146" spans="2:2" ht="12.5" x14ac:dyDescent="0.25">
      <c r="B146" s="113"/>
    </row>
    <row r="147" spans="2:2" ht="12.5" x14ac:dyDescent="0.25">
      <c r="B147" s="113"/>
    </row>
    <row r="148" spans="2:2" ht="12.5" x14ac:dyDescent="0.25">
      <c r="B148" s="113"/>
    </row>
    <row r="149" spans="2:2" ht="12.5" x14ac:dyDescent="0.25">
      <c r="B149" s="113"/>
    </row>
    <row r="150" spans="2:2" ht="12.5" x14ac:dyDescent="0.25">
      <c r="B150" s="113"/>
    </row>
    <row r="151" spans="2:2" ht="12.5" x14ac:dyDescent="0.25">
      <c r="B151" s="113"/>
    </row>
    <row r="152" spans="2:2" ht="12.5" x14ac:dyDescent="0.25">
      <c r="B152" s="113"/>
    </row>
    <row r="153" spans="2:2" ht="12.5" x14ac:dyDescent="0.25">
      <c r="B153" s="113"/>
    </row>
    <row r="154" spans="2:2" ht="12.5" x14ac:dyDescent="0.25">
      <c r="B154" s="113"/>
    </row>
    <row r="155" spans="2:2" ht="12.5" x14ac:dyDescent="0.25">
      <c r="B155" s="113"/>
    </row>
    <row r="156" spans="2:2" ht="12.5" x14ac:dyDescent="0.25">
      <c r="B156" s="113"/>
    </row>
    <row r="157" spans="2:2" ht="12.5" x14ac:dyDescent="0.25">
      <c r="B157" s="113"/>
    </row>
    <row r="158" spans="2:2" ht="12.5" x14ac:dyDescent="0.25">
      <c r="B158" s="113"/>
    </row>
    <row r="159" spans="2:2" ht="12.5" x14ac:dyDescent="0.25">
      <c r="B159" s="113"/>
    </row>
    <row r="160" spans="2:2" ht="12.5" x14ac:dyDescent="0.25">
      <c r="B160" s="113"/>
    </row>
    <row r="161" spans="2:2" ht="12.5" x14ac:dyDescent="0.25">
      <c r="B161" s="113"/>
    </row>
    <row r="162" spans="2:2" ht="12.5" x14ac:dyDescent="0.25">
      <c r="B162" s="113"/>
    </row>
    <row r="163" spans="2:2" ht="12.5" x14ac:dyDescent="0.25">
      <c r="B163" s="113"/>
    </row>
    <row r="164" spans="2:2" ht="12.5" x14ac:dyDescent="0.25">
      <c r="B164" s="113"/>
    </row>
    <row r="165" spans="2:2" ht="12.5" x14ac:dyDescent="0.25">
      <c r="B165" s="113"/>
    </row>
    <row r="166" spans="2:2" ht="12.5" x14ac:dyDescent="0.25">
      <c r="B166" s="113"/>
    </row>
    <row r="167" spans="2:2" ht="12.5" x14ac:dyDescent="0.25">
      <c r="B167" s="113"/>
    </row>
    <row r="168" spans="2:2" ht="12.5" x14ac:dyDescent="0.25">
      <c r="B168" s="113"/>
    </row>
    <row r="169" spans="2:2" ht="12.5" x14ac:dyDescent="0.25">
      <c r="B169" s="113"/>
    </row>
    <row r="170" spans="2:2" ht="12.5" x14ac:dyDescent="0.25">
      <c r="B170" s="113"/>
    </row>
    <row r="171" spans="2:2" ht="12.5" x14ac:dyDescent="0.25">
      <c r="B171" s="113"/>
    </row>
    <row r="172" spans="2:2" ht="12.5" x14ac:dyDescent="0.25">
      <c r="B172" s="113"/>
    </row>
    <row r="173" spans="2:2" ht="12.5" x14ac:dyDescent="0.25">
      <c r="B173" s="113"/>
    </row>
    <row r="174" spans="2:2" ht="12.5" x14ac:dyDescent="0.25">
      <c r="B174" s="113"/>
    </row>
    <row r="175" spans="2:2" ht="12.5" x14ac:dyDescent="0.25">
      <c r="B175" s="113"/>
    </row>
    <row r="176" spans="2:2" ht="12.5" x14ac:dyDescent="0.25">
      <c r="B176" s="113"/>
    </row>
    <row r="177" spans="2:2" ht="12.5" x14ac:dyDescent="0.25">
      <c r="B177" s="113"/>
    </row>
    <row r="178" spans="2:2" ht="12.5" x14ac:dyDescent="0.25">
      <c r="B178" s="113"/>
    </row>
    <row r="179" spans="2:2" ht="12.5" x14ac:dyDescent="0.25">
      <c r="B179" s="113"/>
    </row>
    <row r="180" spans="2:2" ht="12.5" x14ac:dyDescent="0.25">
      <c r="B180" s="113"/>
    </row>
    <row r="181" spans="2:2" ht="12.5" x14ac:dyDescent="0.25">
      <c r="B181" s="113"/>
    </row>
    <row r="182" spans="2:2" ht="12.5" x14ac:dyDescent="0.25">
      <c r="B182" s="113"/>
    </row>
    <row r="183" spans="2:2" ht="12.5" x14ac:dyDescent="0.25">
      <c r="B183" s="113"/>
    </row>
    <row r="184" spans="2:2" ht="12.5" x14ac:dyDescent="0.25">
      <c r="B184" s="113"/>
    </row>
    <row r="185" spans="2:2" ht="12.5" x14ac:dyDescent="0.25">
      <c r="B185" s="113"/>
    </row>
    <row r="186" spans="2:2" ht="12.5" x14ac:dyDescent="0.25">
      <c r="B186" s="113"/>
    </row>
    <row r="187" spans="2:2" ht="12.5" x14ac:dyDescent="0.25">
      <c r="B187" s="113"/>
    </row>
    <row r="188" spans="2:2" ht="12.5" x14ac:dyDescent="0.25">
      <c r="B188" s="113"/>
    </row>
    <row r="189" spans="2:2" ht="12.5" x14ac:dyDescent="0.25">
      <c r="B189" s="113"/>
    </row>
    <row r="190" spans="2:2" ht="12.5" x14ac:dyDescent="0.25">
      <c r="B190" s="113"/>
    </row>
    <row r="191" spans="2:2" ht="12.5" x14ac:dyDescent="0.25">
      <c r="B191" s="113"/>
    </row>
    <row r="192" spans="2:2" ht="12.5" x14ac:dyDescent="0.25">
      <c r="B192" s="113"/>
    </row>
    <row r="193" spans="2:2" ht="12.5" x14ac:dyDescent="0.25">
      <c r="B193" s="113"/>
    </row>
    <row r="194" spans="2:2" ht="12.5" x14ac:dyDescent="0.25">
      <c r="B194" s="113"/>
    </row>
    <row r="195" spans="2:2" ht="12.5" x14ac:dyDescent="0.25">
      <c r="B195" s="113"/>
    </row>
    <row r="196" spans="2:2" ht="12.5" x14ac:dyDescent="0.25">
      <c r="B196" s="113"/>
    </row>
    <row r="197" spans="2:2" ht="12.5" x14ac:dyDescent="0.25">
      <c r="B197" s="113"/>
    </row>
    <row r="198" spans="2:2" ht="12.5" x14ac:dyDescent="0.25">
      <c r="B198" s="113"/>
    </row>
    <row r="199" spans="2:2" ht="12.5" x14ac:dyDescent="0.25">
      <c r="B199" s="113"/>
    </row>
    <row r="200" spans="2:2" ht="12.5" x14ac:dyDescent="0.25">
      <c r="B200" s="113"/>
    </row>
    <row r="201" spans="2:2" ht="12.5" x14ac:dyDescent="0.25">
      <c r="B201" s="113"/>
    </row>
    <row r="202" spans="2:2" ht="12.5" x14ac:dyDescent="0.25">
      <c r="B202" s="113"/>
    </row>
    <row r="203" spans="2:2" ht="12.5" x14ac:dyDescent="0.25">
      <c r="B203" s="113"/>
    </row>
    <row r="204" spans="2:2" ht="12.5" x14ac:dyDescent="0.25">
      <c r="B204" s="113"/>
    </row>
    <row r="205" spans="2:2" ht="12.5" x14ac:dyDescent="0.25">
      <c r="B205" s="113"/>
    </row>
    <row r="206" spans="2:2" ht="12.5" x14ac:dyDescent="0.25">
      <c r="B206" s="113"/>
    </row>
    <row r="207" spans="2:2" ht="12.5" x14ac:dyDescent="0.25">
      <c r="B207" s="113"/>
    </row>
    <row r="208" spans="2:2" ht="12.5" x14ac:dyDescent="0.25">
      <c r="B208" s="113"/>
    </row>
    <row r="209" spans="2:2" ht="12.5" x14ac:dyDescent="0.25">
      <c r="B209" s="113"/>
    </row>
    <row r="210" spans="2:2" ht="12.5" x14ac:dyDescent="0.25">
      <c r="B210" s="113"/>
    </row>
    <row r="211" spans="2:2" ht="12.5" x14ac:dyDescent="0.25">
      <c r="B211" s="113"/>
    </row>
    <row r="212" spans="2:2" ht="12.5" x14ac:dyDescent="0.25">
      <c r="B212" s="113"/>
    </row>
    <row r="213" spans="2:2" ht="12.5" x14ac:dyDescent="0.25">
      <c r="B213" s="113"/>
    </row>
    <row r="214" spans="2:2" ht="12.5" x14ac:dyDescent="0.25">
      <c r="B214" s="113"/>
    </row>
    <row r="215" spans="2:2" ht="12.5" x14ac:dyDescent="0.25">
      <c r="B215" s="113"/>
    </row>
    <row r="216" spans="2:2" ht="12.5" x14ac:dyDescent="0.25">
      <c r="B216" s="113"/>
    </row>
    <row r="217" spans="2:2" ht="12.5" x14ac:dyDescent="0.25">
      <c r="B217" s="113"/>
    </row>
    <row r="218" spans="2:2" ht="12.5" x14ac:dyDescent="0.25">
      <c r="B218" s="113"/>
    </row>
    <row r="219" spans="2:2" ht="12.5" x14ac:dyDescent="0.25">
      <c r="B219" s="113"/>
    </row>
    <row r="220" spans="2:2" ht="12.5" x14ac:dyDescent="0.25">
      <c r="B220" s="113"/>
    </row>
    <row r="221" spans="2:2" ht="12.5" x14ac:dyDescent="0.25">
      <c r="B221" s="113"/>
    </row>
    <row r="222" spans="2:2" ht="12.5" x14ac:dyDescent="0.25">
      <c r="B222" s="113"/>
    </row>
    <row r="223" spans="2:2" ht="12.5" x14ac:dyDescent="0.25">
      <c r="B223" s="113"/>
    </row>
    <row r="224" spans="2:2" ht="12.5" x14ac:dyDescent="0.25">
      <c r="B224" s="113"/>
    </row>
    <row r="225" spans="2:2" ht="12.5" x14ac:dyDescent="0.25">
      <c r="B225" s="113"/>
    </row>
    <row r="226" spans="2:2" ht="12.5" x14ac:dyDescent="0.25">
      <c r="B226" s="113"/>
    </row>
    <row r="227" spans="2:2" ht="12.5" x14ac:dyDescent="0.25">
      <c r="B227" s="113"/>
    </row>
    <row r="228" spans="2:2" ht="12.5" x14ac:dyDescent="0.25">
      <c r="B228" s="113"/>
    </row>
    <row r="229" spans="2:2" ht="12.5" x14ac:dyDescent="0.25">
      <c r="B229" s="113"/>
    </row>
    <row r="230" spans="2:2" ht="12.5" x14ac:dyDescent="0.25">
      <c r="B230" s="113"/>
    </row>
    <row r="231" spans="2:2" ht="12.5" x14ac:dyDescent="0.25">
      <c r="B231" s="113"/>
    </row>
    <row r="232" spans="2:2" ht="12.5" x14ac:dyDescent="0.25">
      <c r="B232" s="113"/>
    </row>
    <row r="233" spans="2:2" ht="12.5" x14ac:dyDescent="0.25">
      <c r="B233" s="113"/>
    </row>
    <row r="234" spans="2:2" ht="12.5" x14ac:dyDescent="0.25">
      <c r="B234" s="113"/>
    </row>
    <row r="235" spans="2:2" ht="12.5" x14ac:dyDescent="0.25">
      <c r="B235" s="113"/>
    </row>
    <row r="236" spans="2:2" ht="12.5" x14ac:dyDescent="0.25">
      <c r="B236" s="113"/>
    </row>
    <row r="237" spans="2:2" ht="12.5" x14ac:dyDescent="0.25">
      <c r="B237" s="113"/>
    </row>
    <row r="238" spans="2:2" ht="12.5" x14ac:dyDescent="0.25">
      <c r="B238" s="113"/>
    </row>
    <row r="239" spans="2:2" ht="12.5" x14ac:dyDescent="0.25">
      <c r="B239" s="113"/>
    </row>
    <row r="240" spans="2:2" ht="12.5" x14ac:dyDescent="0.25">
      <c r="B240" s="113"/>
    </row>
    <row r="241" spans="2:2" ht="12.5" x14ac:dyDescent="0.25">
      <c r="B241" s="113"/>
    </row>
    <row r="242" spans="2:2" ht="12.5" x14ac:dyDescent="0.25">
      <c r="B242" s="113"/>
    </row>
    <row r="243" spans="2:2" ht="12.5" x14ac:dyDescent="0.25">
      <c r="B243" s="113"/>
    </row>
    <row r="244" spans="2:2" ht="12.5" x14ac:dyDescent="0.25">
      <c r="B244" s="113"/>
    </row>
    <row r="245" spans="2:2" ht="12.5" x14ac:dyDescent="0.25">
      <c r="B245" s="113"/>
    </row>
    <row r="246" spans="2:2" ht="12.5" x14ac:dyDescent="0.25">
      <c r="B246" s="113"/>
    </row>
    <row r="247" spans="2:2" ht="12.5" x14ac:dyDescent="0.25">
      <c r="B247" s="113"/>
    </row>
    <row r="248" spans="2:2" ht="12.5" x14ac:dyDescent="0.25">
      <c r="B248" s="113"/>
    </row>
    <row r="249" spans="2:2" ht="12.5" x14ac:dyDescent="0.25">
      <c r="B249" s="113"/>
    </row>
    <row r="250" spans="2:2" ht="12.5" x14ac:dyDescent="0.25">
      <c r="B250" s="113"/>
    </row>
    <row r="251" spans="2:2" ht="12.5" x14ac:dyDescent="0.25">
      <c r="B251" s="113"/>
    </row>
    <row r="252" spans="2:2" ht="12.5" x14ac:dyDescent="0.25">
      <c r="B252" s="113"/>
    </row>
    <row r="253" spans="2:2" ht="12.5" x14ac:dyDescent="0.25">
      <c r="B253" s="113"/>
    </row>
    <row r="254" spans="2:2" ht="12.5" x14ac:dyDescent="0.25">
      <c r="B254" s="113"/>
    </row>
    <row r="255" spans="2:2" ht="12.5" x14ac:dyDescent="0.25">
      <c r="B255" s="113"/>
    </row>
    <row r="256" spans="2:2" ht="12.5" x14ac:dyDescent="0.25">
      <c r="B256" s="113"/>
    </row>
    <row r="257" spans="2:2" ht="12.5" x14ac:dyDescent="0.25">
      <c r="B257" s="113"/>
    </row>
    <row r="258" spans="2:2" ht="12.5" x14ac:dyDescent="0.25">
      <c r="B258" s="113"/>
    </row>
    <row r="259" spans="2:2" ht="12.5" x14ac:dyDescent="0.25">
      <c r="B259" s="113"/>
    </row>
    <row r="260" spans="2:2" ht="12.5" x14ac:dyDescent="0.25">
      <c r="B260" s="113"/>
    </row>
    <row r="261" spans="2:2" ht="12.5" x14ac:dyDescent="0.25">
      <c r="B261" s="113"/>
    </row>
    <row r="262" spans="2:2" ht="12.5" x14ac:dyDescent="0.25">
      <c r="B262" s="113"/>
    </row>
    <row r="263" spans="2:2" ht="12.5" x14ac:dyDescent="0.25">
      <c r="B263" s="113"/>
    </row>
    <row r="264" spans="2:2" ht="12.5" x14ac:dyDescent="0.25">
      <c r="B264" s="113"/>
    </row>
    <row r="265" spans="2:2" ht="12.5" x14ac:dyDescent="0.25">
      <c r="B265" s="113"/>
    </row>
    <row r="266" spans="2:2" ht="12.5" x14ac:dyDescent="0.25">
      <c r="B266" s="113"/>
    </row>
    <row r="267" spans="2:2" ht="12.5" x14ac:dyDescent="0.25">
      <c r="B267" s="113"/>
    </row>
    <row r="268" spans="2:2" ht="12.5" x14ac:dyDescent="0.25">
      <c r="B268" s="113"/>
    </row>
    <row r="269" spans="2:2" ht="12.5" x14ac:dyDescent="0.25">
      <c r="B269" s="113"/>
    </row>
    <row r="270" spans="2:2" ht="12.5" x14ac:dyDescent="0.25">
      <c r="B270" s="113"/>
    </row>
    <row r="271" spans="2:2" ht="12.5" x14ac:dyDescent="0.25">
      <c r="B271" s="113"/>
    </row>
    <row r="272" spans="2:2" ht="12.5" x14ac:dyDescent="0.25">
      <c r="B272" s="113"/>
    </row>
    <row r="273" spans="2:2" ht="12.5" x14ac:dyDescent="0.25">
      <c r="B273" s="113"/>
    </row>
    <row r="274" spans="2:2" ht="12.5" x14ac:dyDescent="0.25">
      <c r="B274" s="113"/>
    </row>
    <row r="275" spans="2:2" ht="12.5" x14ac:dyDescent="0.25">
      <c r="B275" s="113"/>
    </row>
    <row r="276" spans="2:2" ht="12.5" x14ac:dyDescent="0.25">
      <c r="B276" s="113"/>
    </row>
    <row r="277" spans="2:2" ht="12.5" x14ac:dyDescent="0.25">
      <c r="B277" s="113"/>
    </row>
    <row r="278" spans="2:2" ht="12.5" x14ac:dyDescent="0.25">
      <c r="B278" s="113"/>
    </row>
    <row r="279" spans="2:2" ht="12.5" x14ac:dyDescent="0.25">
      <c r="B279" s="113"/>
    </row>
    <row r="280" spans="2:2" ht="12.5" x14ac:dyDescent="0.25">
      <c r="B280" s="113"/>
    </row>
    <row r="281" spans="2:2" ht="12.5" x14ac:dyDescent="0.25">
      <c r="B281" s="113"/>
    </row>
    <row r="282" spans="2:2" ht="12.5" x14ac:dyDescent="0.25">
      <c r="B282" s="113"/>
    </row>
    <row r="283" spans="2:2" ht="12.5" x14ac:dyDescent="0.25">
      <c r="B283" s="113"/>
    </row>
    <row r="284" spans="2:2" ht="12.5" x14ac:dyDescent="0.25">
      <c r="B284" s="113"/>
    </row>
    <row r="285" spans="2:2" ht="12.5" x14ac:dyDescent="0.25">
      <c r="B285" s="113"/>
    </row>
    <row r="286" spans="2:2" ht="12.5" x14ac:dyDescent="0.25">
      <c r="B286" s="113"/>
    </row>
    <row r="287" spans="2:2" ht="12.5" x14ac:dyDescent="0.25">
      <c r="B287" s="113"/>
    </row>
    <row r="288" spans="2:2" ht="12.5" x14ac:dyDescent="0.25">
      <c r="B288" s="113"/>
    </row>
    <row r="289" spans="2:2" ht="12.5" x14ac:dyDescent="0.25">
      <c r="B289" s="113"/>
    </row>
    <row r="290" spans="2:2" ht="12.5" x14ac:dyDescent="0.25">
      <c r="B290" s="113"/>
    </row>
    <row r="291" spans="2:2" ht="12.5" x14ac:dyDescent="0.25">
      <c r="B291" s="113"/>
    </row>
    <row r="292" spans="2:2" ht="12.5" x14ac:dyDescent="0.25">
      <c r="B292" s="113"/>
    </row>
    <row r="293" spans="2:2" ht="12.5" x14ac:dyDescent="0.25">
      <c r="B293" s="113"/>
    </row>
    <row r="294" spans="2:2" ht="12.5" x14ac:dyDescent="0.25">
      <c r="B294" s="113"/>
    </row>
    <row r="295" spans="2:2" ht="12.5" x14ac:dyDescent="0.25">
      <c r="B295" s="113"/>
    </row>
    <row r="296" spans="2:2" ht="12.5" x14ac:dyDescent="0.25">
      <c r="B296" s="113"/>
    </row>
    <row r="297" spans="2:2" ht="12.5" x14ac:dyDescent="0.25">
      <c r="B297" s="113"/>
    </row>
    <row r="298" spans="2:2" ht="12.5" x14ac:dyDescent="0.25">
      <c r="B298" s="113"/>
    </row>
    <row r="299" spans="2:2" ht="12.5" x14ac:dyDescent="0.25">
      <c r="B299" s="113"/>
    </row>
    <row r="300" spans="2:2" ht="12.5" x14ac:dyDescent="0.25">
      <c r="B300" s="113"/>
    </row>
    <row r="301" spans="2:2" ht="12.5" x14ac:dyDescent="0.25">
      <c r="B301" s="113"/>
    </row>
    <row r="302" spans="2:2" ht="12.5" x14ac:dyDescent="0.25">
      <c r="B302" s="113"/>
    </row>
    <row r="303" spans="2:2" ht="12.5" x14ac:dyDescent="0.25">
      <c r="B303" s="113"/>
    </row>
    <row r="304" spans="2:2" ht="12.5" x14ac:dyDescent="0.25">
      <c r="B304" s="113"/>
    </row>
    <row r="305" spans="2:2" ht="12.5" x14ac:dyDescent="0.25">
      <c r="B305" s="113"/>
    </row>
    <row r="306" spans="2:2" ht="12.5" x14ac:dyDescent="0.25">
      <c r="B306" s="113"/>
    </row>
    <row r="307" spans="2:2" ht="12.5" x14ac:dyDescent="0.25">
      <c r="B307" s="113"/>
    </row>
    <row r="308" spans="2:2" ht="12.5" x14ac:dyDescent="0.25">
      <c r="B308" s="113"/>
    </row>
    <row r="309" spans="2:2" ht="12.5" x14ac:dyDescent="0.25">
      <c r="B309" s="113"/>
    </row>
    <row r="310" spans="2:2" ht="12.5" x14ac:dyDescent="0.25">
      <c r="B310" s="113"/>
    </row>
    <row r="311" spans="2:2" ht="12.5" x14ac:dyDescent="0.25">
      <c r="B311" s="113"/>
    </row>
    <row r="312" spans="2:2" ht="12.5" x14ac:dyDescent="0.25">
      <c r="B312" s="113"/>
    </row>
    <row r="313" spans="2:2" ht="12.5" x14ac:dyDescent="0.25">
      <c r="B313" s="113"/>
    </row>
    <row r="314" spans="2:2" ht="12.5" x14ac:dyDescent="0.25">
      <c r="B314" s="113"/>
    </row>
    <row r="315" spans="2:2" ht="12.5" x14ac:dyDescent="0.25">
      <c r="B315" s="113"/>
    </row>
    <row r="316" spans="2:2" ht="12.5" x14ac:dyDescent="0.25">
      <c r="B316" s="113"/>
    </row>
    <row r="317" spans="2:2" ht="12.5" x14ac:dyDescent="0.25">
      <c r="B317" s="113"/>
    </row>
    <row r="318" spans="2:2" ht="12.5" x14ac:dyDescent="0.25">
      <c r="B318" s="113"/>
    </row>
    <row r="319" spans="2:2" ht="12.5" x14ac:dyDescent="0.25">
      <c r="B319" s="113"/>
    </row>
    <row r="320" spans="2:2" ht="12.5" x14ac:dyDescent="0.25">
      <c r="B320" s="113"/>
    </row>
    <row r="321" spans="2:2" ht="12.5" x14ac:dyDescent="0.25">
      <c r="B321" s="113"/>
    </row>
    <row r="322" spans="2:2" ht="12.5" x14ac:dyDescent="0.25">
      <c r="B322" s="113"/>
    </row>
    <row r="323" spans="2:2" ht="12.5" x14ac:dyDescent="0.25">
      <c r="B323" s="113"/>
    </row>
    <row r="324" spans="2:2" ht="12.5" x14ac:dyDescent="0.25">
      <c r="B324" s="113"/>
    </row>
    <row r="325" spans="2:2" ht="12.5" x14ac:dyDescent="0.25">
      <c r="B325" s="113"/>
    </row>
    <row r="326" spans="2:2" ht="12.5" x14ac:dyDescent="0.25">
      <c r="B326" s="113"/>
    </row>
    <row r="327" spans="2:2" ht="12.5" x14ac:dyDescent="0.25">
      <c r="B327" s="113"/>
    </row>
    <row r="328" spans="2:2" ht="12.5" x14ac:dyDescent="0.25">
      <c r="B328" s="113"/>
    </row>
    <row r="329" spans="2:2" ht="12.5" x14ac:dyDescent="0.25">
      <c r="B329" s="113"/>
    </row>
    <row r="330" spans="2:2" ht="12.5" x14ac:dyDescent="0.25">
      <c r="B330" s="113"/>
    </row>
    <row r="331" spans="2:2" ht="12.5" x14ac:dyDescent="0.25">
      <c r="B331" s="113"/>
    </row>
    <row r="332" spans="2:2" ht="12.5" x14ac:dyDescent="0.25">
      <c r="B332" s="113"/>
    </row>
    <row r="333" spans="2:2" ht="12.5" x14ac:dyDescent="0.25">
      <c r="B333" s="113"/>
    </row>
    <row r="334" spans="2:2" ht="12.5" x14ac:dyDescent="0.25">
      <c r="B334" s="113"/>
    </row>
    <row r="335" spans="2:2" ht="12.5" x14ac:dyDescent="0.25">
      <c r="B335" s="113"/>
    </row>
    <row r="336" spans="2:2" ht="12.5" x14ac:dyDescent="0.25">
      <c r="B336" s="113"/>
    </row>
    <row r="337" spans="2:2" ht="12.5" x14ac:dyDescent="0.25">
      <c r="B337" s="113"/>
    </row>
    <row r="338" spans="2:2" ht="12.5" x14ac:dyDescent="0.25">
      <c r="B338" s="113"/>
    </row>
    <row r="339" spans="2:2" ht="12.5" x14ac:dyDescent="0.25">
      <c r="B339" s="113"/>
    </row>
    <row r="340" spans="2:2" ht="12.5" x14ac:dyDescent="0.25">
      <c r="B340" s="113"/>
    </row>
    <row r="341" spans="2:2" ht="12.5" x14ac:dyDescent="0.25">
      <c r="B341" s="113"/>
    </row>
    <row r="342" spans="2:2" ht="12.5" x14ac:dyDescent="0.25">
      <c r="B342" s="113"/>
    </row>
    <row r="343" spans="2:2" ht="12.5" x14ac:dyDescent="0.25">
      <c r="B343" s="113"/>
    </row>
    <row r="344" spans="2:2" ht="12.5" x14ac:dyDescent="0.25">
      <c r="B344" s="113"/>
    </row>
    <row r="345" spans="2:2" ht="12.5" x14ac:dyDescent="0.25">
      <c r="B345" s="113"/>
    </row>
    <row r="346" spans="2:2" ht="12.5" x14ac:dyDescent="0.25">
      <c r="B346" s="113"/>
    </row>
    <row r="347" spans="2:2" ht="12.5" x14ac:dyDescent="0.25">
      <c r="B347" s="113"/>
    </row>
    <row r="348" spans="2:2" ht="12.5" x14ac:dyDescent="0.25">
      <c r="B348" s="113"/>
    </row>
    <row r="349" spans="2:2" ht="12.5" x14ac:dyDescent="0.25">
      <c r="B349" s="113"/>
    </row>
    <row r="350" spans="2:2" ht="12.5" x14ac:dyDescent="0.25">
      <c r="B350" s="113"/>
    </row>
    <row r="351" spans="2:2" ht="12.5" x14ac:dyDescent="0.25">
      <c r="B351" s="113"/>
    </row>
    <row r="352" spans="2:2" ht="12.5" x14ac:dyDescent="0.25">
      <c r="B352" s="113"/>
    </row>
    <row r="353" spans="2:2" ht="12.5" x14ac:dyDescent="0.25">
      <c r="B353" s="113"/>
    </row>
    <row r="354" spans="2:2" ht="12.5" x14ac:dyDescent="0.25">
      <c r="B354" s="113"/>
    </row>
    <row r="355" spans="2:2" ht="12.5" x14ac:dyDescent="0.25">
      <c r="B355" s="113"/>
    </row>
    <row r="356" spans="2:2" ht="12.5" x14ac:dyDescent="0.25">
      <c r="B356" s="113"/>
    </row>
    <row r="357" spans="2:2" ht="12.5" x14ac:dyDescent="0.25">
      <c r="B357" s="113"/>
    </row>
    <row r="358" spans="2:2" ht="12.5" x14ac:dyDescent="0.25">
      <c r="B358" s="113"/>
    </row>
    <row r="359" spans="2:2" ht="12.5" x14ac:dyDescent="0.25">
      <c r="B359" s="113"/>
    </row>
    <row r="360" spans="2:2" ht="12.5" x14ac:dyDescent="0.25">
      <c r="B360" s="113"/>
    </row>
    <row r="361" spans="2:2" ht="12.5" x14ac:dyDescent="0.25">
      <c r="B361" s="113"/>
    </row>
    <row r="362" spans="2:2" ht="12.5" x14ac:dyDescent="0.25">
      <c r="B362" s="113"/>
    </row>
    <row r="363" spans="2:2" ht="12.5" x14ac:dyDescent="0.25">
      <c r="B363" s="113"/>
    </row>
    <row r="364" spans="2:2" ht="12.5" x14ac:dyDescent="0.25">
      <c r="B364" s="113"/>
    </row>
    <row r="365" spans="2:2" ht="12.5" x14ac:dyDescent="0.25">
      <c r="B365" s="113"/>
    </row>
    <row r="366" spans="2:2" ht="12.5" x14ac:dyDescent="0.25">
      <c r="B366" s="113"/>
    </row>
    <row r="367" spans="2:2" ht="12.5" x14ac:dyDescent="0.25">
      <c r="B367" s="113"/>
    </row>
    <row r="368" spans="2:2" ht="12.5" x14ac:dyDescent="0.25">
      <c r="B368" s="113"/>
    </row>
    <row r="369" spans="2:2" ht="12.5" x14ac:dyDescent="0.25">
      <c r="B369" s="113"/>
    </row>
    <row r="370" spans="2:2" ht="12.5" x14ac:dyDescent="0.25">
      <c r="B370" s="113"/>
    </row>
    <row r="371" spans="2:2" ht="12.5" x14ac:dyDescent="0.25">
      <c r="B371" s="113"/>
    </row>
    <row r="372" spans="2:2" ht="12.5" x14ac:dyDescent="0.25">
      <c r="B372" s="113"/>
    </row>
    <row r="373" spans="2:2" ht="12.5" x14ac:dyDescent="0.25">
      <c r="B373" s="113"/>
    </row>
    <row r="374" spans="2:2" ht="12.5" x14ac:dyDescent="0.25">
      <c r="B374" s="113"/>
    </row>
    <row r="375" spans="2:2" ht="12.5" x14ac:dyDescent="0.25">
      <c r="B375" s="113"/>
    </row>
    <row r="376" spans="2:2" ht="12.5" x14ac:dyDescent="0.25">
      <c r="B376" s="113"/>
    </row>
    <row r="377" spans="2:2" ht="12.5" x14ac:dyDescent="0.25">
      <c r="B377" s="113"/>
    </row>
    <row r="378" spans="2:2" ht="12.5" x14ac:dyDescent="0.25">
      <c r="B378" s="113"/>
    </row>
    <row r="379" spans="2:2" ht="12.5" x14ac:dyDescent="0.25">
      <c r="B379" s="113"/>
    </row>
    <row r="380" spans="2:2" ht="12.5" x14ac:dyDescent="0.25">
      <c r="B380" s="113"/>
    </row>
    <row r="381" spans="2:2" ht="12.5" x14ac:dyDescent="0.25">
      <c r="B381" s="113"/>
    </row>
    <row r="382" spans="2:2" ht="12.5" x14ac:dyDescent="0.25">
      <c r="B382" s="113"/>
    </row>
    <row r="383" spans="2:2" ht="12.5" x14ac:dyDescent="0.25">
      <c r="B383" s="113"/>
    </row>
    <row r="384" spans="2:2" ht="12.5" x14ac:dyDescent="0.25">
      <c r="B384" s="113"/>
    </row>
    <row r="385" spans="2:2" ht="12.5" x14ac:dyDescent="0.25">
      <c r="B385" s="113"/>
    </row>
    <row r="386" spans="2:2" ht="12.5" x14ac:dyDescent="0.25">
      <c r="B386" s="113"/>
    </row>
    <row r="387" spans="2:2" ht="12.5" x14ac:dyDescent="0.25">
      <c r="B387" s="113"/>
    </row>
    <row r="388" spans="2:2" ht="12.5" x14ac:dyDescent="0.25">
      <c r="B388" s="113"/>
    </row>
    <row r="389" spans="2:2" ht="12.5" x14ac:dyDescent="0.25">
      <c r="B389" s="113"/>
    </row>
    <row r="390" spans="2:2" ht="12.5" x14ac:dyDescent="0.25">
      <c r="B390" s="113"/>
    </row>
    <row r="391" spans="2:2" ht="12.5" x14ac:dyDescent="0.25">
      <c r="B391" s="113"/>
    </row>
    <row r="392" spans="2:2" ht="12.5" x14ac:dyDescent="0.25">
      <c r="B392" s="113"/>
    </row>
    <row r="393" spans="2:2" ht="12.5" x14ac:dyDescent="0.25">
      <c r="B393" s="113"/>
    </row>
    <row r="394" spans="2:2" ht="12.5" x14ac:dyDescent="0.25">
      <c r="B394" s="113"/>
    </row>
    <row r="395" spans="2:2" ht="12.5" x14ac:dyDescent="0.25">
      <c r="B395" s="113"/>
    </row>
    <row r="396" spans="2:2" ht="12.5" x14ac:dyDescent="0.25">
      <c r="B396" s="113"/>
    </row>
    <row r="397" spans="2:2" ht="12.5" x14ac:dyDescent="0.25">
      <c r="B397" s="113"/>
    </row>
    <row r="398" spans="2:2" ht="12.5" x14ac:dyDescent="0.25">
      <c r="B398" s="113"/>
    </row>
    <row r="399" spans="2:2" ht="12.5" x14ac:dyDescent="0.25">
      <c r="B399" s="113"/>
    </row>
    <row r="400" spans="2:2" ht="12.5" x14ac:dyDescent="0.25">
      <c r="B400" s="113"/>
    </row>
    <row r="401" spans="2:2" ht="12.5" x14ac:dyDescent="0.25">
      <c r="B401" s="113"/>
    </row>
    <row r="402" spans="2:2" ht="12.5" x14ac:dyDescent="0.25">
      <c r="B402" s="113"/>
    </row>
    <row r="403" spans="2:2" ht="12.5" x14ac:dyDescent="0.25">
      <c r="B403" s="113"/>
    </row>
    <row r="404" spans="2:2" ht="12.5" x14ac:dyDescent="0.25">
      <c r="B404" s="113"/>
    </row>
    <row r="405" spans="2:2" ht="12.5" x14ac:dyDescent="0.25">
      <c r="B405" s="113"/>
    </row>
    <row r="406" spans="2:2" ht="12.5" x14ac:dyDescent="0.25">
      <c r="B406" s="113"/>
    </row>
    <row r="407" spans="2:2" ht="12.5" x14ac:dyDescent="0.25">
      <c r="B407" s="113"/>
    </row>
    <row r="408" spans="2:2" ht="12.5" x14ac:dyDescent="0.25">
      <c r="B408" s="113"/>
    </row>
    <row r="409" spans="2:2" ht="12.5" x14ac:dyDescent="0.25">
      <c r="B409" s="113"/>
    </row>
    <row r="410" spans="2:2" ht="12.5" x14ac:dyDescent="0.25">
      <c r="B410" s="113"/>
    </row>
    <row r="411" spans="2:2" ht="12.5" x14ac:dyDescent="0.25">
      <c r="B411" s="113"/>
    </row>
    <row r="412" spans="2:2" ht="12.5" x14ac:dyDescent="0.25">
      <c r="B412" s="113"/>
    </row>
    <row r="413" spans="2:2" ht="12.5" x14ac:dyDescent="0.25">
      <c r="B413" s="113"/>
    </row>
    <row r="414" spans="2:2" ht="12.5" x14ac:dyDescent="0.25">
      <c r="B414" s="113"/>
    </row>
    <row r="415" spans="2:2" ht="12.5" x14ac:dyDescent="0.25">
      <c r="B415" s="113"/>
    </row>
    <row r="416" spans="2:2" ht="12.5" x14ac:dyDescent="0.25">
      <c r="B416" s="113"/>
    </row>
    <row r="417" spans="2:2" ht="12.5" x14ac:dyDescent="0.25">
      <c r="B417" s="113"/>
    </row>
    <row r="418" spans="2:2" ht="12.5" x14ac:dyDescent="0.25">
      <c r="B418" s="113"/>
    </row>
    <row r="419" spans="2:2" ht="12.5" x14ac:dyDescent="0.25">
      <c r="B419" s="113"/>
    </row>
    <row r="420" spans="2:2" ht="12.5" x14ac:dyDescent="0.25">
      <c r="B420" s="113"/>
    </row>
    <row r="421" spans="2:2" ht="12.5" x14ac:dyDescent="0.25">
      <c r="B421" s="113"/>
    </row>
    <row r="422" spans="2:2" ht="12.5" x14ac:dyDescent="0.25">
      <c r="B422" s="113"/>
    </row>
    <row r="423" spans="2:2" ht="12.5" x14ac:dyDescent="0.25">
      <c r="B423" s="113"/>
    </row>
    <row r="424" spans="2:2" ht="12.5" x14ac:dyDescent="0.25">
      <c r="B424" s="113"/>
    </row>
    <row r="425" spans="2:2" ht="12.5" x14ac:dyDescent="0.25">
      <c r="B425" s="113"/>
    </row>
    <row r="426" spans="2:2" ht="12.5" x14ac:dyDescent="0.25">
      <c r="B426" s="113"/>
    </row>
    <row r="427" spans="2:2" ht="12.5" x14ac:dyDescent="0.25">
      <c r="B427" s="113"/>
    </row>
    <row r="428" spans="2:2" ht="12.5" x14ac:dyDescent="0.25">
      <c r="B428" s="113"/>
    </row>
    <row r="429" spans="2:2" ht="12.5" x14ac:dyDescent="0.25">
      <c r="B429" s="113"/>
    </row>
    <row r="430" spans="2:2" ht="12.5" x14ac:dyDescent="0.25">
      <c r="B430" s="113"/>
    </row>
    <row r="431" spans="2:2" ht="12.5" x14ac:dyDescent="0.25">
      <c r="B431" s="113"/>
    </row>
    <row r="432" spans="2:2" ht="12.5" x14ac:dyDescent="0.25">
      <c r="B432" s="113"/>
    </row>
    <row r="433" spans="2:2" ht="12.5" x14ac:dyDescent="0.25">
      <c r="B433" s="113"/>
    </row>
    <row r="434" spans="2:2" ht="12.5" x14ac:dyDescent="0.25">
      <c r="B434" s="113"/>
    </row>
    <row r="435" spans="2:2" ht="12.5" x14ac:dyDescent="0.25">
      <c r="B435" s="113"/>
    </row>
    <row r="436" spans="2:2" ht="12.5" x14ac:dyDescent="0.25">
      <c r="B436" s="113"/>
    </row>
    <row r="437" spans="2:2" ht="12.5" x14ac:dyDescent="0.25">
      <c r="B437" s="113"/>
    </row>
    <row r="438" spans="2:2" ht="12.5" x14ac:dyDescent="0.25">
      <c r="B438" s="113"/>
    </row>
    <row r="439" spans="2:2" ht="12.5" x14ac:dyDescent="0.25">
      <c r="B439" s="113"/>
    </row>
    <row r="440" spans="2:2" ht="12.5" x14ac:dyDescent="0.25">
      <c r="B440" s="113"/>
    </row>
    <row r="441" spans="2:2" ht="12.5" x14ac:dyDescent="0.25">
      <c r="B441" s="113"/>
    </row>
    <row r="442" spans="2:2" ht="12.5" x14ac:dyDescent="0.25">
      <c r="B442" s="113"/>
    </row>
    <row r="443" spans="2:2" ht="12.5" x14ac:dyDescent="0.25">
      <c r="B443" s="113"/>
    </row>
    <row r="444" spans="2:2" ht="12.5" x14ac:dyDescent="0.25">
      <c r="B444" s="113"/>
    </row>
    <row r="445" spans="2:2" ht="12.5" x14ac:dyDescent="0.25">
      <c r="B445" s="113"/>
    </row>
    <row r="446" spans="2:2" ht="12.5" x14ac:dyDescent="0.25">
      <c r="B446" s="113"/>
    </row>
    <row r="447" spans="2:2" ht="12.5" x14ac:dyDescent="0.25">
      <c r="B447" s="113"/>
    </row>
    <row r="448" spans="2:2" ht="12.5" x14ac:dyDescent="0.25">
      <c r="B448" s="113"/>
    </row>
    <row r="449" spans="2:2" ht="12.5" x14ac:dyDescent="0.25">
      <c r="B449" s="113"/>
    </row>
    <row r="450" spans="2:2" ht="12.5" x14ac:dyDescent="0.25">
      <c r="B450" s="113"/>
    </row>
    <row r="451" spans="2:2" ht="12.5" x14ac:dyDescent="0.25">
      <c r="B451" s="113"/>
    </row>
    <row r="452" spans="2:2" ht="12.5" x14ac:dyDescent="0.25">
      <c r="B452" s="113"/>
    </row>
    <row r="453" spans="2:2" ht="12.5" x14ac:dyDescent="0.25">
      <c r="B453" s="113"/>
    </row>
    <row r="454" spans="2:2" ht="12.5" x14ac:dyDescent="0.25">
      <c r="B454" s="113"/>
    </row>
    <row r="455" spans="2:2" ht="12.5" x14ac:dyDescent="0.25">
      <c r="B455" s="113"/>
    </row>
    <row r="456" spans="2:2" ht="12.5" x14ac:dyDescent="0.25">
      <c r="B456" s="113"/>
    </row>
    <row r="457" spans="2:2" ht="12.5" x14ac:dyDescent="0.25">
      <c r="B457" s="113"/>
    </row>
    <row r="458" spans="2:2" ht="12.5" x14ac:dyDescent="0.25">
      <c r="B458" s="113"/>
    </row>
    <row r="459" spans="2:2" ht="12.5" x14ac:dyDescent="0.25">
      <c r="B459" s="113"/>
    </row>
    <row r="460" spans="2:2" ht="12.5" x14ac:dyDescent="0.25">
      <c r="B460" s="113"/>
    </row>
    <row r="461" spans="2:2" ht="12.5" x14ac:dyDescent="0.25">
      <c r="B461" s="113"/>
    </row>
    <row r="462" spans="2:2" ht="12.5" x14ac:dyDescent="0.25">
      <c r="B462" s="113"/>
    </row>
    <row r="463" spans="2:2" ht="12.5" x14ac:dyDescent="0.25">
      <c r="B463" s="113"/>
    </row>
    <row r="464" spans="2:2" ht="12.5" x14ac:dyDescent="0.25">
      <c r="B464" s="113"/>
    </row>
    <row r="465" spans="2:2" ht="12.5" x14ac:dyDescent="0.25">
      <c r="B465" s="113"/>
    </row>
    <row r="466" spans="2:2" ht="12.5" x14ac:dyDescent="0.25">
      <c r="B466" s="113"/>
    </row>
    <row r="467" spans="2:2" ht="12.5" x14ac:dyDescent="0.25">
      <c r="B467" s="113"/>
    </row>
    <row r="468" spans="2:2" ht="12.5" x14ac:dyDescent="0.25">
      <c r="B468" s="113"/>
    </row>
    <row r="469" spans="2:2" ht="12.5" x14ac:dyDescent="0.25">
      <c r="B469" s="113"/>
    </row>
    <row r="470" spans="2:2" ht="12.5" x14ac:dyDescent="0.25">
      <c r="B470" s="113"/>
    </row>
    <row r="471" spans="2:2" ht="12.5" x14ac:dyDescent="0.25">
      <c r="B471" s="113"/>
    </row>
    <row r="472" spans="2:2" ht="12.5" x14ac:dyDescent="0.25">
      <c r="B472" s="113"/>
    </row>
    <row r="473" spans="2:2" ht="12.5" x14ac:dyDescent="0.25">
      <c r="B473" s="113"/>
    </row>
    <row r="474" spans="2:2" ht="12.5" x14ac:dyDescent="0.25">
      <c r="B474" s="113"/>
    </row>
    <row r="475" spans="2:2" ht="12.5" x14ac:dyDescent="0.25">
      <c r="B475" s="113"/>
    </row>
    <row r="476" spans="2:2" ht="12.5" x14ac:dyDescent="0.25">
      <c r="B476" s="113"/>
    </row>
    <row r="477" spans="2:2" ht="12.5" x14ac:dyDescent="0.25">
      <c r="B477" s="113"/>
    </row>
    <row r="478" spans="2:2" ht="12.5" x14ac:dyDescent="0.25">
      <c r="B478" s="113"/>
    </row>
    <row r="479" spans="2:2" ht="12.5" x14ac:dyDescent="0.25">
      <c r="B479" s="113"/>
    </row>
    <row r="480" spans="2:2" ht="12.5" x14ac:dyDescent="0.25">
      <c r="B480" s="113"/>
    </row>
    <row r="481" spans="2:2" ht="12.5" x14ac:dyDescent="0.25">
      <c r="B481" s="113"/>
    </row>
    <row r="482" spans="2:2" ht="12.5" x14ac:dyDescent="0.25">
      <c r="B482" s="113"/>
    </row>
    <row r="483" spans="2:2" ht="12.5" x14ac:dyDescent="0.25">
      <c r="B483" s="113"/>
    </row>
    <row r="484" spans="2:2" ht="12.5" x14ac:dyDescent="0.25">
      <c r="B484" s="113"/>
    </row>
    <row r="485" spans="2:2" ht="12.5" x14ac:dyDescent="0.25">
      <c r="B485" s="113"/>
    </row>
    <row r="486" spans="2:2" ht="12.5" x14ac:dyDescent="0.25">
      <c r="B486" s="113"/>
    </row>
    <row r="487" spans="2:2" ht="12.5" x14ac:dyDescent="0.25">
      <c r="B487" s="113"/>
    </row>
    <row r="488" spans="2:2" ht="12.5" x14ac:dyDescent="0.25">
      <c r="B488" s="113"/>
    </row>
    <row r="489" spans="2:2" ht="12.5" x14ac:dyDescent="0.25">
      <c r="B489" s="113"/>
    </row>
    <row r="490" spans="2:2" ht="12.5" x14ac:dyDescent="0.25">
      <c r="B490" s="113"/>
    </row>
    <row r="491" spans="2:2" ht="12.5" x14ac:dyDescent="0.25">
      <c r="B491" s="113"/>
    </row>
    <row r="492" spans="2:2" ht="12.5" x14ac:dyDescent="0.25">
      <c r="B492" s="113"/>
    </row>
    <row r="493" spans="2:2" ht="12.5" x14ac:dyDescent="0.25">
      <c r="B493" s="113"/>
    </row>
    <row r="494" spans="2:2" ht="12.5" x14ac:dyDescent="0.25">
      <c r="B494" s="113"/>
    </row>
    <row r="495" spans="2:2" ht="12.5" x14ac:dyDescent="0.25">
      <c r="B495" s="113"/>
    </row>
    <row r="496" spans="2:2" ht="12.5" x14ac:dyDescent="0.25">
      <c r="B496" s="113"/>
    </row>
    <row r="497" spans="2:2" ht="12.5" x14ac:dyDescent="0.25">
      <c r="B497" s="113"/>
    </row>
    <row r="498" spans="2:2" ht="12.5" x14ac:dyDescent="0.25">
      <c r="B498" s="113"/>
    </row>
    <row r="499" spans="2:2" ht="12.5" x14ac:dyDescent="0.25">
      <c r="B499" s="113"/>
    </row>
    <row r="500" spans="2:2" ht="12.5" x14ac:dyDescent="0.25">
      <c r="B500" s="113"/>
    </row>
    <row r="501" spans="2:2" ht="12.5" x14ac:dyDescent="0.25">
      <c r="B501" s="113"/>
    </row>
    <row r="502" spans="2:2" ht="12.5" x14ac:dyDescent="0.25">
      <c r="B502" s="113"/>
    </row>
    <row r="503" spans="2:2" ht="12.5" x14ac:dyDescent="0.25">
      <c r="B503" s="113"/>
    </row>
    <row r="504" spans="2:2" ht="12.5" x14ac:dyDescent="0.25">
      <c r="B504" s="113"/>
    </row>
    <row r="505" spans="2:2" ht="12.5" x14ac:dyDescent="0.25">
      <c r="B505" s="113"/>
    </row>
    <row r="506" spans="2:2" ht="12.5" x14ac:dyDescent="0.25">
      <c r="B506" s="113"/>
    </row>
    <row r="507" spans="2:2" ht="12.5" x14ac:dyDescent="0.25">
      <c r="B507" s="113"/>
    </row>
    <row r="508" spans="2:2" ht="12.5" x14ac:dyDescent="0.25">
      <c r="B508" s="113"/>
    </row>
    <row r="509" spans="2:2" ht="12.5" x14ac:dyDescent="0.25">
      <c r="B509" s="113"/>
    </row>
    <row r="510" spans="2:2" ht="12.5" x14ac:dyDescent="0.25">
      <c r="B510" s="113"/>
    </row>
    <row r="511" spans="2:2" ht="12.5" x14ac:dyDescent="0.25">
      <c r="B511" s="113"/>
    </row>
    <row r="512" spans="2:2" ht="12.5" x14ac:dyDescent="0.25">
      <c r="B512" s="113"/>
    </row>
    <row r="513" spans="2:2" ht="12.5" x14ac:dyDescent="0.25">
      <c r="B513" s="113"/>
    </row>
    <row r="514" spans="2:2" ht="12.5" x14ac:dyDescent="0.25">
      <c r="B514" s="113"/>
    </row>
    <row r="515" spans="2:2" ht="12.5" x14ac:dyDescent="0.25">
      <c r="B515" s="113"/>
    </row>
    <row r="516" spans="2:2" ht="12.5" x14ac:dyDescent="0.25">
      <c r="B516" s="113"/>
    </row>
    <row r="517" spans="2:2" ht="12.5" x14ac:dyDescent="0.25">
      <c r="B517" s="113"/>
    </row>
    <row r="518" spans="2:2" ht="12.5" x14ac:dyDescent="0.25">
      <c r="B518" s="113"/>
    </row>
    <row r="519" spans="2:2" ht="12.5" x14ac:dyDescent="0.25">
      <c r="B519" s="113"/>
    </row>
    <row r="520" spans="2:2" ht="12.5" x14ac:dyDescent="0.25">
      <c r="B520" s="113"/>
    </row>
    <row r="521" spans="2:2" ht="12.5" x14ac:dyDescent="0.25">
      <c r="B521" s="113"/>
    </row>
    <row r="522" spans="2:2" ht="12.5" x14ac:dyDescent="0.25">
      <c r="B522" s="113"/>
    </row>
    <row r="523" spans="2:2" ht="12.5" x14ac:dyDescent="0.25">
      <c r="B523" s="113"/>
    </row>
    <row r="524" spans="2:2" ht="12.5" x14ac:dyDescent="0.25">
      <c r="B524" s="113"/>
    </row>
    <row r="525" spans="2:2" ht="12.5" x14ac:dyDescent="0.25">
      <c r="B525" s="113"/>
    </row>
    <row r="526" spans="2:2" ht="12.5" x14ac:dyDescent="0.25">
      <c r="B526" s="113"/>
    </row>
    <row r="527" spans="2:2" ht="12.5" x14ac:dyDescent="0.25">
      <c r="B527" s="113"/>
    </row>
    <row r="528" spans="2:2" ht="12.5" x14ac:dyDescent="0.25">
      <c r="B528" s="113"/>
    </row>
    <row r="529" spans="2:2" ht="12.5" x14ac:dyDescent="0.25">
      <c r="B529" s="113"/>
    </row>
    <row r="530" spans="2:2" ht="12.5" x14ac:dyDescent="0.25">
      <c r="B530" s="113"/>
    </row>
    <row r="531" spans="2:2" ht="12.5" x14ac:dyDescent="0.25">
      <c r="B531" s="113"/>
    </row>
    <row r="532" spans="2:2" ht="12.5" x14ac:dyDescent="0.25">
      <c r="B532" s="113"/>
    </row>
    <row r="533" spans="2:2" ht="12.5" x14ac:dyDescent="0.25">
      <c r="B533" s="113"/>
    </row>
    <row r="534" spans="2:2" ht="12.5" x14ac:dyDescent="0.25">
      <c r="B534" s="113"/>
    </row>
    <row r="535" spans="2:2" ht="12.5" x14ac:dyDescent="0.25">
      <c r="B535" s="113"/>
    </row>
    <row r="536" spans="2:2" ht="12.5" x14ac:dyDescent="0.25">
      <c r="B536" s="113"/>
    </row>
    <row r="537" spans="2:2" ht="12.5" x14ac:dyDescent="0.25">
      <c r="B537" s="113"/>
    </row>
    <row r="538" spans="2:2" ht="12.5" x14ac:dyDescent="0.25">
      <c r="B538" s="113"/>
    </row>
    <row r="539" spans="2:2" ht="12.5" x14ac:dyDescent="0.25">
      <c r="B539" s="113"/>
    </row>
    <row r="540" spans="2:2" ht="12.5" x14ac:dyDescent="0.25">
      <c r="B540" s="113"/>
    </row>
    <row r="541" spans="2:2" ht="12.5" x14ac:dyDescent="0.25">
      <c r="B541" s="113"/>
    </row>
    <row r="542" spans="2:2" ht="12.5" x14ac:dyDescent="0.25">
      <c r="B542" s="113"/>
    </row>
    <row r="543" spans="2:2" ht="12.5" x14ac:dyDescent="0.25">
      <c r="B543" s="113"/>
    </row>
    <row r="544" spans="2:2" ht="12.5" x14ac:dyDescent="0.25">
      <c r="B544" s="113"/>
    </row>
    <row r="545" spans="2:2" ht="12.5" x14ac:dyDescent="0.25">
      <c r="B545" s="113"/>
    </row>
    <row r="546" spans="2:2" ht="12.5" x14ac:dyDescent="0.25">
      <c r="B546" s="113"/>
    </row>
    <row r="547" spans="2:2" ht="12.5" x14ac:dyDescent="0.25">
      <c r="B547" s="113"/>
    </row>
    <row r="548" spans="2:2" ht="12.5" x14ac:dyDescent="0.25">
      <c r="B548" s="113"/>
    </row>
    <row r="549" spans="2:2" ht="12.5" x14ac:dyDescent="0.25">
      <c r="B549" s="113"/>
    </row>
    <row r="550" spans="2:2" ht="12.5" x14ac:dyDescent="0.25">
      <c r="B550" s="113"/>
    </row>
    <row r="551" spans="2:2" ht="12.5" x14ac:dyDescent="0.25">
      <c r="B551" s="113"/>
    </row>
    <row r="552" spans="2:2" ht="12.5" x14ac:dyDescent="0.25">
      <c r="B552" s="113"/>
    </row>
    <row r="553" spans="2:2" ht="12.5" x14ac:dyDescent="0.25">
      <c r="B553" s="113"/>
    </row>
    <row r="554" spans="2:2" ht="12.5" x14ac:dyDescent="0.25">
      <c r="B554" s="113"/>
    </row>
    <row r="555" spans="2:2" ht="12.5" x14ac:dyDescent="0.25">
      <c r="B555" s="113"/>
    </row>
    <row r="556" spans="2:2" ht="12.5" x14ac:dyDescent="0.25">
      <c r="B556" s="113"/>
    </row>
    <row r="557" spans="2:2" ht="12.5" x14ac:dyDescent="0.25">
      <c r="B557" s="113"/>
    </row>
    <row r="558" spans="2:2" ht="12.5" x14ac:dyDescent="0.25">
      <c r="B558" s="113"/>
    </row>
    <row r="559" spans="2:2" ht="12.5" x14ac:dyDescent="0.25">
      <c r="B559" s="113"/>
    </row>
    <row r="560" spans="2:2" ht="12.5" x14ac:dyDescent="0.25">
      <c r="B560" s="113"/>
    </row>
    <row r="561" spans="2:2" ht="12.5" x14ac:dyDescent="0.25">
      <c r="B561" s="113"/>
    </row>
    <row r="562" spans="2:2" ht="12.5" x14ac:dyDescent="0.25">
      <c r="B562" s="113"/>
    </row>
    <row r="563" spans="2:2" ht="12.5" x14ac:dyDescent="0.25">
      <c r="B563" s="113"/>
    </row>
    <row r="564" spans="2:2" ht="12.5" x14ac:dyDescent="0.25">
      <c r="B564" s="113"/>
    </row>
    <row r="565" spans="2:2" ht="12.5" x14ac:dyDescent="0.25">
      <c r="B565" s="113"/>
    </row>
    <row r="566" spans="2:2" ht="12.5" x14ac:dyDescent="0.25">
      <c r="B566" s="113"/>
    </row>
    <row r="567" spans="2:2" ht="12.5" x14ac:dyDescent="0.25">
      <c r="B567" s="113"/>
    </row>
    <row r="568" spans="2:2" ht="12.5" x14ac:dyDescent="0.25">
      <c r="B568" s="113"/>
    </row>
    <row r="569" spans="2:2" ht="12.5" x14ac:dyDescent="0.25">
      <c r="B569" s="113"/>
    </row>
    <row r="570" spans="2:2" ht="12.5" x14ac:dyDescent="0.25">
      <c r="B570" s="113"/>
    </row>
    <row r="571" spans="2:2" ht="12.5" x14ac:dyDescent="0.25">
      <c r="B571" s="113"/>
    </row>
    <row r="572" spans="2:2" ht="12.5" x14ac:dyDescent="0.25">
      <c r="B572" s="113"/>
    </row>
    <row r="573" spans="2:2" ht="12.5" x14ac:dyDescent="0.25">
      <c r="B573" s="113"/>
    </row>
    <row r="574" spans="2:2" ht="12.5" x14ac:dyDescent="0.25">
      <c r="B574" s="113"/>
    </row>
    <row r="575" spans="2:2" ht="12.5" x14ac:dyDescent="0.25">
      <c r="B575" s="113"/>
    </row>
    <row r="576" spans="2:2" ht="12.5" x14ac:dyDescent="0.25">
      <c r="B576" s="113"/>
    </row>
    <row r="577" spans="2:2" ht="12.5" x14ac:dyDescent="0.25">
      <c r="B577" s="113"/>
    </row>
    <row r="578" spans="2:2" ht="12.5" x14ac:dyDescent="0.25">
      <c r="B578" s="113"/>
    </row>
    <row r="579" spans="2:2" ht="12.5" x14ac:dyDescent="0.25">
      <c r="B579" s="113"/>
    </row>
    <row r="580" spans="2:2" ht="12.5" x14ac:dyDescent="0.25">
      <c r="B580" s="113"/>
    </row>
    <row r="581" spans="2:2" ht="12.5" x14ac:dyDescent="0.25">
      <c r="B581" s="113"/>
    </row>
    <row r="582" spans="2:2" ht="12.5" x14ac:dyDescent="0.25">
      <c r="B582" s="113"/>
    </row>
    <row r="583" spans="2:2" ht="12.5" x14ac:dyDescent="0.25">
      <c r="B583" s="113"/>
    </row>
    <row r="584" spans="2:2" ht="12.5" x14ac:dyDescent="0.25">
      <c r="B584" s="113"/>
    </row>
    <row r="585" spans="2:2" ht="12.5" x14ac:dyDescent="0.25">
      <c r="B585" s="113"/>
    </row>
    <row r="586" spans="2:2" ht="12.5" x14ac:dyDescent="0.25">
      <c r="B586" s="113"/>
    </row>
    <row r="587" spans="2:2" ht="12.5" x14ac:dyDescent="0.25">
      <c r="B587" s="113"/>
    </row>
    <row r="588" spans="2:2" ht="12.5" x14ac:dyDescent="0.25">
      <c r="B588" s="113"/>
    </row>
    <row r="589" spans="2:2" ht="12.5" x14ac:dyDescent="0.25">
      <c r="B589" s="113"/>
    </row>
    <row r="590" spans="2:2" ht="12.5" x14ac:dyDescent="0.25">
      <c r="B590" s="113"/>
    </row>
    <row r="591" spans="2:2" ht="12.5" x14ac:dyDescent="0.25">
      <c r="B591" s="113"/>
    </row>
    <row r="592" spans="2:2" ht="12.5" x14ac:dyDescent="0.25">
      <c r="B592" s="113"/>
    </row>
    <row r="593" spans="2:2" ht="12.5" x14ac:dyDescent="0.25">
      <c r="B593" s="113"/>
    </row>
    <row r="594" spans="2:2" ht="12.5" x14ac:dyDescent="0.25">
      <c r="B594" s="113"/>
    </row>
    <row r="595" spans="2:2" ht="12.5" x14ac:dyDescent="0.25">
      <c r="B595" s="113"/>
    </row>
    <row r="596" spans="2:2" ht="12.5" x14ac:dyDescent="0.25">
      <c r="B596" s="113"/>
    </row>
    <row r="597" spans="2:2" ht="12.5" x14ac:dyDescent="0.25">
      <c r="B597" s="113"/>
    </row>
    <row r="598" spans="2:2" ht="12.5" x14ac:dyDescent="0.25">
      <c r="B598" s="113"/>
    </row>
    <row r="599" spans="2:2" ht="12.5" x14ac:dyDescent="0.25">
      <c r="B599" s="113"/>
    </row>
    <row r="600" spans="2:2" ht="12.5" x14ac:dyDescent="0.25">
      <c r="B600" s="113"/>
    </row>
    <row r="601" spans="2:2" ht="12.5" x14ac:dyDescent="0.25">
      <c r="B601" s="113"/>
    </row>
    <row r="602" spans="2:2" ht="12.5" x14ac:dyDescent="0.25">
      <c r="B602" s="113"/>
    </row>
    <row r="603" spans="2:2" ht="12.5" x14ac:dyDescent="0.25">
      <c r="B603" s="113"/>
    </row>
    <row r="604" spans="2:2" ht="12.5" x14ac:dyDescent="0.25">
      <c r="B604" s="113"/>
    </row>
    <row r="605" spans="2:2" ht="12.5" x14ac:dyDescent="0.25">
      <c r="B605" s="113"/>
    </row>
    <row r="606" spans="2:2" ht="12.5" x14ac:dyDescent="0.25">
      <c r="B606" s="113"/>
    </row>
    <row r="607" spans="2:2" ht="12.5" x14ac:dyDescent="0.25">
      <c r="B607" s="113"/>
    </row>
    <row r="608" spans="2:2" ht="12.5" x14ac:dyDescent="0.25">
      <c r="B608" s="113"/>
    </row>
    <row r="609" spans="2:2" ht="12.5" x14ac:dyDescent="0.25">
      <c r="B609" s="113"/>
    </row>
    <row r="610" spans="2:2" ht="12.5" x14ac:dyDescent="0.25">
      <c r="B610" s="113"/>
    </row>
    <row r="611" spans="2:2" ht="12.5" x14ac:dyDescent="0.25">
      <c r="B611" s="113"/>
    </row>
    <row r="612" spans="2:2" ht="12.5" x14ac:dyDescent="0.25">
      <c r="B612" s="113"/>
    </row>
    <row r="613" spans="2:2" ht="12.5" x14ac:dyDescent="0.25">
      <c r="B613" s="113"/>
    </row>
    <row r="614" spans="2:2" ht="12.5" x14ac:dyDescent="0.25">
      <c r="B614" s="113"/>
    </row>
    <row r="615" spans="2:2" ht="12.5" x14ac:dyDescent="0.25">
      <c r="B615" s="113"/>
    </row>
    <row r="616" spans="2:2" ht="12.5" x14ac:dyDescent="0.25">
      <c r="B616" s="113"/>
    </row>
    <row r="617" spans="2:2" ht="12.5" x14ac:dyDescent="0.25">
      <c r="B617" s="113"/>
    </row>
    <row r="618" spans="2:2" ht="12.5" x14ac:dyDescent="0.25">
      <c r="B618" s="113"/>
    </row>
    <row r="619" spans="2:2" ht="12.5" x14ac:dyDescent="0.25">
      <c r="B619" s="113"/>
    </row>
    <row r="620" spans="2:2" ht="12.5" x14ac:dyDescent="0.25">
      <c r="B620" s="113"/>
    </row>
    <row r="621" spans="2:2" ht="12.5" x14ac:dyDescent="0.25">
      <c r="B621" s="113"/>
    </row>
    <row r="622" spans="2:2" ht="12.5" x14ac:dyDescent="0.25">
      <c r="B622" s="113"/>
    </row>
    <row r="623" spans="2:2" ht="12.5" x14ac:dyDescent="0.25">
      <c r="B623" s="113"/>
    </row>
    <row r="624" spans="2:2" ht="12.5" x14ac:dyDescent="0.25">
      <c r="B624" s="113"/>
    </row>
    <row r="625" spans="2:2" ht="12.5" x14ac:dyDescent="0.25">
      <c r="B625" s="113"/>
    </row>
    <row r="626" spans="2:2" ht="12.5" x14ac:dyDescent="0.25">
      <c r="B626" s="113"/>
    </row>
    <row r="627" spans="2:2" ht="12.5" x14ac:dyDescent="0.25">
      <c r="B627" s="113"/>
    </row>
    <row r="628" spans="2:2" ht="12.5" x14ac:dyDescent="0.25">
      <c r="B628" s="113"/>
    </row>
    <row r="629" spans="2:2" ht="12.5" x14ac:dyDescent="0.25">
      <c r="B629" s="113"/>
    </row>
    <row r="630" spans="2:2" ht="12.5" x14ac:dyDescent="0.25">
      <c r="B630" s="113"/>
    </row>
    <row r="631" spans="2:2" ht="12.5" x14ac:dyDescent="0.25">
      <c r="B631" s="113"/>
    </row>
    <row r="632" spans="2:2" ht="12.5" x14ac:dyDescent="0.25">
      <c r="B632" s="113"/>
    </row>
    <row r="633" spans="2:2" ht="12.5" x14ac:dyDescent="0.25">
      <c r="B633" s="113"/>
    </row>
    <row r="634" spans="2:2" ht="12.5" x14ac:dyDescent="0.25">
      <c r="B634" s="113"/>
    </row>
    <row r="635" spans="2:2" ht="12.5" x14ac:dyDescent="0.25">
      <c r="B635" s="113"/>
    </row>
    <row r="636" spans="2:2" ht="12.5" x14ac:dyDescent="0.25">
      <c r="B636" s="113"/>
    </row>
    <row r="637" spans="2:2" ht="12.5" x14ac:dyDescent="0.25">
      <c r="B637" s="113"/>
    </row>
    <row r="638" spans="2:2" ht="12.5" x14ac:dyDescent="0.25">
      <c r="B638" s="113"/>
    </row>
    <row r="639" spans="2:2" ht="12.5" x14ac:dyDescent="0.25">
      <c r="B639" s="113"/>
    </row>
    <row r="640" spans="2:2" ht="12.5" x14ac:dyDescent="0.25">
      <c r="B640" s="113"/>
    </row>
    <row r="641" spans="2:2" ht="12.5" x14ac:dyDescent="0.25">
      <c r="B641" s="113"/>
    </row>
    <row r="642" spans="2:2" ht="12.5" x14ac:dyDescent="0.25">
      <c r="B642" s="113"/>
    </row>
    <row r="643" spans="2:2" ht="12.5" x14ac:dyDescent="0.25">
      <c r="B643" s="113"/>
    </row>
    <row r="644" spans="2:2" ht="12.5" x14ac:dyDescent="0.25">
      <c r="B644" s="113"/>
    </row>
    <row r="645" spans="2:2" ht="12.5" x14ac:dyDescent="0.25">
      <c r="B645" s="113"/>
    </row>
    <row r="646" spans="2:2" ht="12.5" x14ac:dyDescent="0.25">
      <c r="B646" s="113"/>
    </row>
    <row r="647" spans="2:2" ht="12.5" x14ac:dyDescent="0.25">
      <c r="B647" s="113"/>
    </row>
    <row r="648" spans="2:2" ht="12.5" x14ac:dyDescent="0.25">
      <c r="B648" s="113"/>
    </row>
    <row r="649" spans="2:2" ht="12.5" x14ac:dyDescent="0.25">
      <c r="B649" s="113"/>
    </row>
    <row r="650" spans="2:2" ht="12.5" x14ac:dyDescent="0.25">
      <c r="B650" s="113"/>
    </row>
    <row r="651" spans="2:2" ht="12.5" x14ac:dyDescent="0.25">
      <c r="B651" s="113"/>
    </row>
    <row r="652" spans="2:2" ht="12.5" x14ac:dyDescent="0.25">
      <c r="B652" s="113"/>
    </row>
    <row r="653" spans="2:2" ht="12.5" x14ac:dyDescent="0.25">
      <c r="B653" s="113"/>
    </row>
    <row r="654" spans="2:2" ht="12.5" x14ac:dyDescent="0.25">
      <c r="B654" s="113"/>
    </row>
    <row r="655" spans="2:2" ht="12.5" x14ac:dyDescent="0.25">
      <c r="B655" s="113"/>
    </row>
    <row r="656" spans="2:2" ht="12.5" x14ac:dyDescent="0.25">
      <c r="B656" s="113"/>
    </row>
    <row r="657" spans="2:2" ht="12.5" x14ac:dyDescent="0.25">
      <c r="B657" s="113"/>
    </row>
    <row r="658" spans="2:2" ht="12.5" x14ac:dyDescent="0.25">
      <c r="B658" s="113"/>
    </row>
    <row r="659" spans="2:2" ht="12.5" x14ac:dyDescent="0.25">
      <c r="B659" s="113"/>
    </row>
    <row r="660" spans="2:2" ht="12.5" x14ac:dyDescent="0.25">
      <c r="B660" s="113"/>
    </row>
    <row r="661" spans="2:2" ht="12.5" x14ac:dyDescent="0.25">
      <c r="B661" s="113"/>
    </row>
    <row r="662" spans="2:2" ht="12.5" x14ac:dyDescent="0.25">
      <c r="B662" s="113"/>
    </row>
    <row r="663" spans="2:2" ht="12.5" x14ac:dyDescent="0.25">
      <c r="B663" s="113"/>
    </row>
    <row r="664" spans="2:2" ht="12.5" x14ac:dyDescent="0.25">
      <c r="B664" s="113"/>
    </row>
    <row r="665" spans="2:2" ht="12.5" x14ac:dyDescent="0.25">
      <c r="B665" s="113"/>
    </row>
    <row r="666" spans="2:2" ht="12.5" x14ac:dyDescent="0.25">
      <c r="B666" s="113"/>
    </row>
    <row r="667" spans="2:2" ht="12.5" x14ac:dyDescent="0.25">
      <c r="B667" s="113"/>
    </row>
    <row r="668" spans="2:2" ht="12.5" x14ac:dyDescent="0.25">
      <c r="B668" s="113"/>
    </row>
    <row r="669" spans="2:2" ht="12.5" x14ac:dyDescent="0.25">
      <c r="B669" s="113"/>
    </row>
    <row r="670" spans="2:2" ht="12.5" x14ac:dyDescent="0.25">
      <c r="B670" s="113"/>
    </row>
    <row r="671" spans="2:2" ht="12.5" x14ac:dyDescent="0.25">
      <c r="B671" s="113"/>
    </row>
    <row r="672" spans="2:2" ht="12.5" x14ac:dyDescent="0.25">
      <c r="B672" s="113"/>
    </row>
    <row r="673" spans="2:2" ht="12.5" x14ac:dyDescent="0.25">
      <c r="B673" s="113"/>
    </row>
    <row r="674" spans="2:2" ht="12.5" x14ac:dyDescent="0.25">
      <c r="B674" s="113"/>
    </row>
    <row r="675" spans="2:2" ht="12.5" x14ac:dyDescent="0.25">
      <c r="B675" s="113"/>
    </row>
    <row r="676" spans="2:2" ht="12.5" x14ac:dyDescent="0.25">
      <c r="B676" s="113"/>
    </row>
    <row r="677" spans="2:2" ht="12.5" x14ac:dyDescent="0.25">
      <c r="B677" s="113"/>
    </row>
    <row r="678" spans="2:2" ht="12.5" x14ac:dyDescent="0.25">
      <c r="B678" s="113"/>
    </row>
    <row r="679" spans="2:2" ht="12.5" x14ac:dyDescent="0.25">
      <c r="B679" s="113"/>
    </row>
    <row r="680" spans="2:2" ht="12.5" x14ac:dyDescent="0.25">
      <c r="B680" s="113"/>
    </row>
    <row r="681" spans="2:2" ht="12.5" x14ac:dyDescent="0.25">
      <c r="B681" s="113"/>
    </row>
    <row r="682" spans="2:2" ht="12.5" x14ac:dyDescent="0.25">
      <c r="B682" s="113"/>
    </row>
    <row r="683" spans="2:2" ht="12.5" x14ac:dyDescent="0.25">
      <c r="B683" s="113"/>
    </row>
    <row r="684" spans="2:2" ht="12.5" x14ac:dyDescent="0.25">
      <c r="B684" s="113"/>
    </row>
    <row r="685" spans="2:2" ht="12.5" x14ac:dyDescent="0.25">
      <c r="B685" s="113"/>
    </row>
    <row r="686" spans="2:2" ht="12.5" x14ac:dyDescent="0.25">
      <c r="B686" s="113"/>
    </row>
    <row r="687" spans="2:2" ht="12.5" x14ac:dyDescent="0.25">
      <c r="B687" s="113"/>
    </row>
    <row r="688" spans="2:2" ht="12.5" x14ac:dyDescent="0.25">
      <c r="B688" s="113"/>
    </row>
    <row r="689" spans="2:2" ht="12.5" x14ac:dyDescent="0.25">
      <c r="B689" s="113"/>
    </row>
    <row r="690" spans="2:2" ht="12.5" x14ac:dyDescent="0.25">
      <c r="B690" s="113"/>
    </row>
    <row r="691" spans="2:2" ht="12.5" x14ac:dyDescent="0.25">
      <c r="B691" s="113"/>
    </row>
    <row r="692" spans="2:2" ht="12.5" x14ac:dyDescent="0.25">
      <c r="B692" s="113"/>
    </row>
    <row r="693" spans="2:2" ht="12.5" x14ac:dyDescent="0.25">
      <c r="B693" s="113"/>
    </row>
    <row r="694" spans="2:2" ht="12.5" x14ac:dyDescent="0.25">
      <c r="B694" s="113"/>
    </row>
    <row r="695" spans="2:2" ht="12.5" x14ac:dyDescent="0.25">
      <c r="B695" s="113"/>
    </row>
    <row r="696" spans="2:2" ht="12.5" x14ac:dyDescent="0.25">
      <c r="B696" s="113"/>
    </row>
    <row r="697" spans="2:2" ht="12.5" x14ac:dyDescent="0.25">
      <c r="B697" s="113"/>
    </row>
    <row r="698" spans="2:2" ht="12.5" x14ac:dyDescent="0.25">
      <c r="B698" s="113"/>
    </row>
    <row r="699" spans="2:2" ht="12.5" x14ac:dyDescent="0.25">
      <c r="B699" s="113"/>
    </row>
    <row r="700" spans="2:2" ht="12.5" x14ac:dyDescent="0.25">
      <c r="B700" s="113"/>
    </row>
    <row r="701" spans="2:2" ht="12.5" x14ac:dyDescent="0.25">
      <c r="B701" s="113"/>
    </row>
    <row r="702" spans="2:2" ht="12.5" x14ac:dyDescent="0.25">
      <c r="B702" s="113"/>
    </row>
    <row r="703" spans="2:2" ht="12.5" x14ac:dyDescent="0.25">
      <c r="B703" s="113"/>
    </row>
    <row r="704" spans="2:2" ht="12.5" x14ac:dyDescent="0.25">
      <c r="B704" s="113"/>
    </row>
    <row r="705" spans="2:2" ht="12.5" x14ac:dyDescent="0.25">
      <c r="B705" s="113"/>
    </row>
    <row r="706" spans="2:2" ht="12.5" x14ac:dyDescent="0.25">
      <c r="B706" s="113"/>
    </row>
    <row r="707" spans="2:2" ht="12.5" x14ac:dyDescent="0.25">
      <c r="B707" s="113"/>
    </row>
    <row r="708" spans="2:2" ht="12.5" x14ac:dyDescent="0.25">
      <c r="B708" s="113"/>
    </row>
    <row r="709" spans="2:2" ht="12.5" x14ac:dyDescent="0.25">
      <c r="B709" s="113"/>
    </row>
    <row r="710" spans="2:2" ht="12.5" x14ac:dyDescent="0.25">
      <c r="B710" s="113"/>
    </row>
    <row r="711" spans="2:2" ht="12.5" x14ac:dyDescent="0.25">
      <c r="B711" s="113"/>
    </row>
    <row r="712" spans="2:2" ht="12.5" x14ac:dyDescent="0.25">
      <c r="B712" s="113"/>
    </row>
    <row r="713" spans="2:2" ht="12.5" x14ac:dyDescent="0.25">
      <c r="B713" s="113"/>
    </row>
    <row r="714" spans="2:2" ht="12.5" x14ac:dyDescent="0.25">
      <c r="B714" s="113"/>
    </row>
    <row r="715" spans="2:2" ht="12.5" x14ac:dyDescent="0.25">
      <c r="B715" s="113"/>
    </row>
    <row r="716" spans="2:2" ht="12.5" x14ac:dyDescent="0.25">
      <c r="B716" s="113"/>
    </row>
    <row r="717" spans="2:2" ht="12.5" x14ac:dyDescent="0.25">
      <c r="B717" s="113"/>
    </row>
    <row r="718" spans="2:2" ht="12.5" x14ac:dyDescent="0.25">
      <c r="B718" s="113"/>
    </row>
    <row r="719" spans="2:2" ht="12.5" x14ac:dyDescent="0.25">
      <c r="B719" s="113"/>
    </row>
    <row r="720" spans="2:2" ht="12.5" x14ac:dyDescent="0.25">
      <c r="B720" s="113"/>
    </row>
    <row r="721" spans="2:2" ht="12.5" x14ac:dyDescent="0.25">
      <c r="B721" s="113"/>
    </row>
    <row r="722" spans="2:2" ht="12.5" x14ac:dyDescent="0.25">
      <c r="B722" s="113"/>
    </row>
    <row r="723" spans="2:2" ht="12.5" x14ac:dyDescent="0.25">
      <c r="B723" s="113"/>
    </row>
    <row r="724" spans="2:2" ht="12.5" x14ac:dyDescent="0.25">
      <c r="B724" s="113"/>
    </row>
    <row r="725" spans="2:2" ht="12.5" x14ac:dyDescent="0.25">
      <c r="B725" s="113"/>
    </row>
    <row r="726" spans="2:2" ht="12.5" x14ac:dyDescent="0.25">
      <c r="B726" s="113"/>
    </row>
    <row r="727" spans="2:2" ht="12.5" x14ac:dyDescent="0.25">
      <c r="B727" s="113"/>
    </row>
    <row r="728" spans="2:2" ht="12.5" x14ac:dyDescent="0.25">
      <c r="B728" s="113"/>
    </row>
    <row r="729" spans="2:2" ht="12.5" x14ac:dyDescent="0.25">
      <c r="B729" s="113"/>
    </row>
    <row r="730" spans="2:2" ht="12.5" x14ac:dyDescent="0.25">
      <c r="B730" s="113"/>
    </row>
    <row r="731" spans="2:2" ht="12.5" x14ac:dyDescent="0.25">
      <c r="B731" s="113"/>
    </row>
    <row r="732" spans="2:2" ht="12.5" x14ac:dyDescent="0.25">
      <c r="B732" s="113"/>
    </row>
    <row r="733" spans="2:2" ht="12.5" x14ac:dyDescent="0.25">
      <c r="B733" s="113"/>
    </row>
    <row r="734" spans="2:2" ht="12.5" x14ac:dyDescent="0.25">
      <c r="B734" s="113"/>
    </row>
    <row r="735" spans="2:2" ht="12.5" x14ac:dyDescent="0.25">
      <c r="B735" s="113"/>
    </row>
    <row r="736" spans="2:2" ht="12.5" x14ac:dyDescent="0.25">
      <c r="B736" s="113"/>
    </row>
    <row r="737" spans="2:2" ht="12.5" x14ac:dyDescent="0.25">
      <c r="B737" s="113"/>
    </row>
    <row r="738" spans="2:2" ht="12.5" x14ac:dyDescent="0.25">
      <c r="B738" s="113"/>
    </row>
    <row r="739" spans="2:2" ht="12.5" x14ac:dyDescent="0.25">
      <c r="B739" s="113"/>
    </row>
    <row r="740" spans="2:2" ht="12.5" x14ac:dyDescent="0.25">
      <c r="B740" s="113"/>
    </row>
    <row r="741" spans="2:2" ht="12.5" x14ac:dyDescent="0.25">
      <c r="B741" s="113"/>
    </row>
    <row r="742" spans="2:2" ht="12.5" x14ac:dyDescent="0.25">
      <c r="B742" s="113"/>
    </row>
    <row r="743" spans="2:2" ht="12.5" x14ac:dyDescent="0.25">
      <c r="B743" s="113"/>
    </row>
    <row r="744" spans="2:2" ht="12.5" x14ac:dyDescent="0.25">
      <c r="B744" s="113"/>
    </row>
    <row r="745" spans="2:2" ht="12.5" x14ac:dyDescent="0.25">
      <c r="B745" s="113"/>
    </row>
    <row r="746" spans="2:2" ht="12.5" x14ac:dyDescent="0.25">
      <c r="B746" s="113"/>
    </row>
    <row r="747" spans="2:2" ht="12.5" x14ac:dyDescent="0.25">
      <c r="B747" s="113"/>
    </row>
    <row r="748" spans="2:2" ht="12.5" x14ac:dyDescent="0.25">
      <c r="B748" s="113"/>
    </row>
    <row r="749" spans="2:2" ht="12.5" x14ac:dyDescent="0.25">
      <c r="B749" s="113"/>
    </row>
    <row r="750" spans="2:2" ht="12.5" x14ac:dyDescent="0.25">
      <c r="B750" s="113"/>
    </row>
    <row r="751" spans="2:2" ht="12.5" x14ac:dyDescent="0.25">
      <c r="B751" s="113"/>
    </row>
    <row r="752" spans="2:2" ht="12.5" x14ac:dyDescent="0.25">
      <c r="B752" s="113"/>
    </row>
    <row r="753" spans="2:2" ht="12.5" x14ac:dyDescent="0.25">
      <c r="B753" s="113"/>
    </row>
    <row r="754" spans="2:2" ht="12.5" x14ac:dyDescent="0.25">
      <c r="B754" s="113"/>
    </row>
    <row r="755" spans="2:2" ht="12.5" x14ac:dyDescent="0.25">
      <c r="B755" s="113"/>
    </row>
    <row r="756" spans="2:2" ht="12.5" x14ac:dyDescent="0.25">
      <c r="B756" s="113"/>
    </row>
    <row r="757" spans="2:2" ht="12.5" x14ac:dyDescent="0.25">
      <c r="B757" s="113"/>
    </row>
    <row r="758" spans="2:2" ht="12.5" x14ac:dyDescent="0.25">
      <c r="B758" s="113"/>
    </row>
    <row r="759" spans="2:2" ht="12.5" x14ac:dyDescent="0.25">
      <c r="B759" s="113"/>
    </row>
    <row r="760" spans="2:2" ht="12.5" x14ac:dyDescent="0.25">
      <c r="B760" s="113"/>
    </row>
    <row r="761" spans="2:2" ht="12.5" x14ac:dyDescent="0.25">
      <c r="B761" s="113"/>
    </row>
    <row r="762" spans="2:2" ht="12.5" x14ac:dyDescent="0.25">
      <c r="B762" s="113"/>
    </row>
    <row r="763" spans="2:2" ht="12.5" x14ac:dyDescent="0.25">
      <c r="B763" s="113"/>
    </row>
    <row r="764" spans="2:2" ht="12.5" x14ac:dyDescent="0.25">
      <c r="B764" s="113"/>
    </row>
    <row r="765" spans="2:2" ht="12.5" x14ac:dyDescent="0.25">
      <c r="B765" s="113"/>
    </row>
    <row r="766" spans="2:2" ht="12.5" x14ac:dyDescent="0.25">
      <c r="B766" s="113"/>
    </row>
    <row r="767" spans="2:2" ht="12.5" x14ac:dyDescent="0.25">
      <c r="B767" s="113"/>
    </row>
    <row r="768" spans="2:2" ht="12.5" x14ac:dyDescent="0.25">
      <c r="B768" s="113"/>
    </row>
    <row r="769" spans="2:2" ht="12.5" x14ac:dyDescent="0.25">
      <c r="B769" s="113"/>
    </row>
    <row r="770" spans="2:2" ht="12.5" x14ac:dyDescent="0.25">
      <c r="B770" s="113"/>
    </row>
    <row r="771" spans="2:2" ht="12.5" x14ac:dyDescent="0.25">
      <c r="B771" s="113"/>
    </row>
    <row r="772" spans="2:2" ht="12.5" x14ac:dyDescent="0.25">
      <c r="B772" s="113"/>
    </row>
    <row r="773" spans="2:2" ht="12.5" x14ac:dyDescent="0.25">
      <c r="B773" s="113"/>
    </row>
    <row r="774" spans="2:2" ht="12.5" x14ac:dyDescent="0.25">
      <c r="B774" s="113"/>
    </row>
    <row r="775" spans="2:2" ht="12.5" x14ac:dyDescent="0.25">
      <c r="B775" s="113"/>
    </row>
    <row r="776" spans="2:2" ht="12.5" x14ac:dyDescent="0.25">
      <c r="B776" s="113"/>
    </row>
    <row r="777" spans="2:2" ht="12.5" x14ac:dyDescent="0.25">
      <c r="B777" s="113"/>
    </row>
    <row r="778" spans="2:2" ht="12.5" x14ac:dyDescent="0.25">
      <c r="B778" s="113"/>
    </row>
    <row r="779" spans="2:2" ht="12.5" x14ac:dyDescent="0.25">
      <c r="B779" s="113"/>
    </row>
    <row r="780" spans="2:2" ht="12.5" x14ac:dyDescent="0.25">
      <c r="B780" s="113"/>
    </row>
    <row r="781" spans="2:2" ht="12.5" x14ac:dyDescent="0.25">
      <c r="B781" s="113"/>
    </row>
    <row r="782" spans="2:2" ht="12.5" x14ac:dyDescent="0.25">
      <c r="B782" s="113"/>
    </row>
    <row r="783" spans="2:2" ht="12.5" x14ac:dyDescent="0.25">
      <c r="B783" s="113"/>
    </row>
    <row r="784" spans="2:2" ht="12.5" x14ac:dyDescent="0.25">
      <c r="B784" s="113"/>
    </row>
    <row r="785" spans="2:2" ht="12.5" x14ac:dyDescent="0.25">
      <c r="B785" s="113"/>
    </row>
    <row r="786" spans="2:2" ht="12.5" x14ac:dyDescent="0.25">
      <c r="B786" s="113"/>
    </row>
    <row r="787" spans="2:2" ht="12.5" x14ac:dyDescent="0.25">
      <c r="B787" s="113"/>
    </row>
    <row r="788" spans="2:2" ht="12.5" x14ac:dyDescent="0.25">
      <c r="B788" s="113"/>
    </row>
    <row r="789" spans="2:2" ht="12.5" x14ac:dyDescent="0.25">
      <c r="B789" s="113"/>
    </row>
    <row r="790" spans="2:2" ht="12.5" x14ac:dyDescent="0.25">
      <c r="B790" s="113"/>
    </row>
    <row r="791" spans="2:2" ht="12.5" x14ac:dyDescent="0.25">
      <c r="B791" s="113"/>
    </row>
    <row r="792" spans="2:2" ht="12.5" x14ac:dyDescent="0.25">
      <c r="B792" s="113"/>
    </row>
    <row r="793" spans="2:2" ht="12.5" x14ac:dyDescent="0.25">
      <c r="B793" s="113"/>
    </row>
    <row r="794" spans="2:2" ht="12.5" x14ac:dyDescent="0.25">
      <c r="B794" s="113"/>
    </row>
    <row r="795" spans="2:2" ht="12.5" x14ac:dyDescent="0.25">
      <c r="B795" s="113"/>
    </row>
    <row r="796" spans="2:2" ht="12.5" x14ac:dyDescent="0.25">
      <c r="B796" s="113"/>
    </row>
    <row r="797" spans="2:2" ht="12.5" x14ac:dyDescent="0.25">
      <c r="B797" s="113"/>
    </row>
    <row r="798" spans="2:2" ht="12.5" x14ac:dyDescent="0.25">
      <c r="B798" s="113"/>
    </row>
    <row r="799" spans="2:2" ht="12.5" x14ac:dyDescent="0.25">
      <c r="B799" s="113"/>
    </row>
    <row r="800" spans="2:2" ht="12.5" x14ac:dyDescent="0.25">
      <c r="B800" s="113"/>
    </row>
    <row r="801" spans="2:2" ht="12.5" x14ac:dyDescent="0.25">
      <c r="B801" s="113"/>
    </row>
    <row r="802" spans="2:2" ht="12.5" x14ac:dyDescent="0.25">
      <c r="B802" s="113"/>
    </row>
    <row r="803" spans="2:2" ht="12.5" x14ac:dyDescent="0.25">
      <c r="B803" s="113"/>
    </row>
    <row r="804" spans="2:2" ht="12.5" x14ac:dyDescent="0.25">
      <c r="B804" s="113"/>
    </row>
    <row r="805" spans="2:2" ht="12.5" x14ac:dyDescent="0.25">
      <c r="B805" s="113"/>
    </row>
    <row r="806" spans="2:2" ht="12.5" x14ac:dyDescent="0.25">
      <c r="B806" s="113"/>
    </row>
    <row r="807" spans="2:2" ht="12.5" x14ac:dyDescent="0.25">
      <c r="B807" s="113"/>
    </row>
    <row r="808" spans="2:2" ht="12.5" x14ac:dyDescent="0.25">
      <c r="B808" s="113"/>
    </row>
    <row r="809" spans="2:2" ht="12.5" x14ac:dyDescent="0.25">
      <c r="B809" s="113"/>
    </row>
    <row r="810" spans="2:2" ht="12.5" x14ac:dyDescent="0.25">
      <c r="B810" s="113"/>
    </row>
    <row r="811" spans="2:2" ht="12.5" x14ac:dyDescent="0.25">
      <c r="B811" s="113"/>
    </row>
    <row r="812" spans="2:2" ht="12.5" x14ac:dyDescent="0.25">
      <c r="B812" s="113"/>
    </row>
    <row r="813" spans="2:2" ht="12.5" x14ac:dyDescent="0.25">
      <c r="B813" s="113"/>
    </row>
    <row r="814" spans="2:2" ht="12.5" x14ac:dyDescent="0.25">
      <c r="B814" s="113"/>
    </row>
    <row r="815" spans="2:2" ht="12.5" x14ac:dyDescent="0.25">
      <c r="B815" s="113"/>
    </row>
    <row r="816" spans="2:2" ht="12.5" x14ac:dyDescent="0.25">
      <c r="B816" s="113"/>
    </row>
    <row r="817" spans="2:2" ht="12.5" x14ac:dyDescent="0.25">
      <c r="B817" s="113"/>
    </row>
    <row r="818" spans="2:2" ht="12.5" x14ac:dyDescent="0.25">
      <c r="B818" s="113"/>
    </row>
    <row r="819" spans="2:2" ht="12.5" x14ac:dyDescent="0.25">
      <c r="B819" s="113"/>
    </row>
    <row r="820" spans="2:2" ht="12.5" x14ac:dyDescent="0.25">
      <c r="B820" s="113"/>
    </row>
    <row r="821" spans="2:2" ht="12.5" x14ac:dyDescent="0.25">
      <c r="B821" s="113"/>
    </row>
    <row r="822" spans="2:2" ht="12.5" x14ac:dyDescent="0.25">
      <c r="B822" s="113"/>
    </row>
    <row r="823" spans="2:2" ht="12.5" x14ac:dyDescent="0.25">
      <c r="B823" s="113"/>
    </row>
    <row r="824" spans="2:2" ht="12.5" x14ac:dyDescent="0.25">
      <c r="B824" s="113"/>
    </row>
    <row r="825" spans="2:2" ht="12.5" x14ac:dyDescent="0.25">
      <c r="B825" s="113"/>
    </row>
    <row r="826" spans="2:2" ht="12.5" x14ac:dyDescent="0.25">
      <c r="B826" s="113"/>
    </row>
    <row r="827" spans="2:2" ht="12.5" x14ac:dyDescent="0.25">
      <c r="B827" s="113"/>
    </row>
    <row r="828" spans="2:2" ht="12.5" x14ac:dyDescent="0.25">
      <c r="B828" s="113"/>
    </row>
    <row r="829" spans="2:2" ht="12.5" x14ac:dyDescent="0.25">
      <c r="B829" s="113"/>
    </row>
    <row r="830" spans="2:2" ht="12.5" x14ac:dyDescent="0.25">
      <c r="B830" s="113"/>
    </row>
    <row r="831" spans="2:2" ht="12.5" x14ac:dyDescent="0.25">
      <c r="B831" s="113"/>
    </row>
    <row r="832" spans="2:2" ht="12.5" x14ac:dyDescent="0.25">
      <c r="B832" s="113"/>
    </row>
    <row r="833" spans="2:2" ht="12.5" x14ac:dyDescent="0.25">
      <c r="B833" s="113"/>
    </row>
    <row r="834" spans="2:2" ht="12.5" x14ac:dyDescent="0.25">
      <c r="B834" s="113"/>
    </row>
    <row r="835" spans="2:2" ht="12.5" x14ac:dyDescent="0.25">
      <c r="B835" s="113"/>
    </row>
    <row r="836" spans="2:2" ht="12.5" x14ac:dyDescent="0.25">
      <c r="B836" s="113"/>
    </row>
    <row r="837" spans="2:2" ht="12.5" x14ac:dyDescent="0.25">
      <c r="B837" s="113"/>
    </row>
    <row r="838" spans="2:2" ht="12.5" x14ac:dyDescent="0.25">
      <c r="B838" s="113"/>
    </row>
    <row r="839" spans="2:2" ht="12.5" x14ac:dyDescent="0.25">
      <c r="B839" s="113"/>
    </row>
    <row r="840" spans="2:2" ht="12.5" x14ac:dyDescent="0.25">
      <c r="B840" s="113"/>
    </row>
    <row r="841" spans="2:2" ht="12.5" x14ac:dyDescent="0.25">
      <c r="B841" s="113"/>
    </row>
    <row r="842" spans="2:2" ht="12.5" x14ac:dyDescent="0.25">
      <c r="B842" s="113"/>
    </row>
    <row r="843" spans="2:2" ht="12.5" x14ac:dyDescent="0.25">
      <c r="B843" s="113"/>
    </row>
    <row r="844" spans="2:2" ht="12.5" x14ac:dyDescent="0.25">
      <c r="B844" s="113"/>
    </row>
    <row r="845" spans="2:2" ht="12.5" x14ac:dyDescent="0.25">
      <c r="B845" s="113"/>
    </row>
    <row r="846" spans="2:2" ht="12.5" x14ac:dyDescent="0.25">
      <c r="B846" s="113"/>
    </row>
    <row r="847" spans="2:2" ht="12.5" x14ac:dyDescent="0.25">
      <c r="B847" s="113"/>
    </row>
    <row r="848" spans="2:2" ht="12.5" x14ac:dyDescent="0.25">
      <c r="B848" s="113"/>
    </row>
    <row r="849" spans="2:2" ht="12.5" x14ac:dyDescent="0.25">
      <c r="B849" s="113"/>
    </row>
    <row r="850" spans="2:2" ht="12.5" x14ac:dyDescent="0.25">
      <c r="B850" s="113"/>
    </row>
    <row r="851" spans="2:2" ht="12.5" x14ac:dyDescent="0.25">
      <c r="B851" s="113"/>
    </row>
    <row r="852" spans="2:2" ht="12.5" x14ac:dyDescent="0.25">
      <c r="B852" s="113"/>
    </row>
    <row r="853" spans="2:2" ht="12.5" x14ac:dyDescent="0.25">
      <c r="B853" s="113"/>
    </row>
    <row r="854" spans="2:2" ht="12.5" x14ac:dyDescent="0.25">
      <c r="B854" s="113"/>
    </row>
    <row r="855" spans="2:2" ht="12.5" x14ac:dyDescent="0.25">
      <c r="B855" s="113"/>
    </row>
    <row r="856" spans="2:2" ht="12.5" x14ac:dyDescent="0.25">
      <c r="B856" s="113"/>
    </row>
    <row r="857" spans="2:2" ht="12.5" x14ac:dyDescent="0.25">
      <c r="B857" s="113"/>
    </row>
    <row r="858" spans="2:2" ht="12.5" x14ac:dyDescent="0.25">
      <c r="B858" s="113"/>
    </row>
    <row r="859" spans="2:2" ht="12.5" x14ac:dyDescent="0.25">
      <c r="B859" s="113"/>
    </row>
    <row r="860" spans="2:2" ht="12.5" x14ac:dyDescent="0.25">
      <c r="B860" s="113"/>
    </row>
    <row r="861" spans="2:2" ht="12.5" x14ac:dyDescent="0.25">
      <c r="B861" s="113"/>
    </row>
    <row r="862" spans="2:2" ht="12.5" x14ac:dyDescent="0.25">
      <c r="B862" s="113"/>
    </row>
    <row r="863" spans="2:2" ht="12.5" x14ac:dyDescent="0.25">
      <c r="B863" s="113"/>
    </row>
    <row r="864" spans="2:2" ht="12.5" x14ac:dyDescent="0.25">
      <c r="B864" s="113"/>
    </row>
    <row r="865" spans="2:2" ht="12.5" x14ac:dyDescent="0.25">
      <c r="B865" s="113"/>
    </row>
    <row r="866" spans="2:2" ht="12.5" x14ac:dyDescent="0.25">
      <c r="B866" s="113"/>
    </row>
    <row r="867" spans="2:2" ht="12.5" x14ac:dyDescent="0.25">
      <c r="B867" s="113"/>
    </row>
    <row r="868" spans="2:2" ht="12.5" x14ac:dyDescent="0.25">
      <c r="B868" s="113"/>
    </row>
    <row r="869" spans="2:2" ht="12.5" x14ac:dyDescent="0.25">
      <c r="B869" s="113"/>
    </row>
    <row r="870" spans="2:2" ht="12.5" x14ac:dyDescent="0.25">
      <c r="B870" s="113"/>
    </row>
    <row r="871" spans="2:2" ht="12.5" x14ac:dyDescent="0.25">
      <c r="B871" s="113"/>
    </row>
    <row r="872" spans="2:2" ht="12.5" x14ac:dyDescent="0.25">
      <c r="B872" s="113"/>
    </row>
    <row r="873" spans="2:2" ht="12.5" x14ac:dyDescent="0.25">
      <c r="B873" s="113"/>
    </row>
    <row r="874" spans="2:2" ht="12.5" x14ac:dyDescent="0.25">
      <c r="B874" s="113"/>
    </row>
    <row r="875" spans="2:2" ht="12.5" x14ac:dyDescent="0.25">
      <c r="B875" s="113"/>
    </row>
    <row r="876" spans="2:2" ht="12.5" x14ac:dyDescent="0.25">
      <c r="B876" s="113"/>
    </row>
    <row r="877" spans="2:2" ht="12.5" x14ac:dyDescent="0.25">
      <c r="B877" s="113"/>
    </row>
    <row r="878" spans="2:2" ht="12.5" x14ac:dyDescent="0.25">
      <c r="B878" s="113"/>
    </row>
    <row r="879" spans="2:2" ht="12.5" x14ac:dyDescent="0.25">
      <c r="B879" s="113"/>
    </row>
    <row r="880" spans="2:2" ht="12.5" x14ac:dyDescent="0.25">
      <c r="B880" s="113"/>
    </row>
    <row r="881" spans="2:2" ht="12.5" x14ac:dyDescent="0.25">
      <c r="B881" s="113"/>
    </row>
    <row r="882" spans="2:2" ht="12.5" x14ac:dyDescent="0.25">
      <c r="B882" s="113"/>
    </row>
    <row r="883" spans="2:2" ht="12.5" x14ac:dyDescent="0.25">
      <c r="B883" s="113"/>
    </row>
    <row r="884" spans="2:2" ht="12.5" x14ac:dyDescent="0.25">
      <c r="B884" s="113"/>
    </row>
    <row r="885" spans="2:2" ht="12.5" x14ac:dyDescent="0.25">
      <c r="B885" s="113"/>
    </row>
    <row r="886" spans="2:2" ht="12.5" x14ac:dyDescent="0.25">
      <c r="B886" s="113"/>
    </row>
    <row r="887" spans="2:2" ht="12.5" x14ac:dyDescent="0.25">
      <c r="B887" s="113"/>
    </row>
    <row r="888" spans="2:2" ht="12.5" x14ac:dyDescent="0.25">
      <c r="B888" s="113"/>
    </row>
    <row r="889" spans="2:2" ht="12.5" x14ac:dyDescent="0.25">
      <c r="B889" s="113"/>
    </row>
    <row r="890" spans="2:2" ht="12.5" x14ac:dyDescent="0.25">
      <c r="B890" s="113"/>
    </row>
    <row r="891" spans="2:2" ht="12.5" x14ac:dyDescent="0.25">
      <c r="B891" s="113"/>
    </row>
    <row r="892" spans="2:2" ht="12.5" x14ac:dyDescent="0.25">
      <c r="B892" s="113"/>
    </row>
    <row r="893" spans="2:2" ht="12.5" x14ac:dyDescent="0.25">
      <c r="B893" s="113"/>
    </row>
    <row r="894" spans="2:2" ht="12.5" x14ac:dyDescent="0.25">
      <c r="B894" s="113"/>
    </row>
    <row r="895" spans="2:2" ht="12.5" x14ac:dyDescent="0.25">
      <c r="B895" s="113"/>
    </row>
    <row r="896" spans="2:2" ht="12.5" x14ac:dyDescent="0.25">
      <c r="B896" s="113"/>
    </row>
    <row r="897" spans="2:2" ht="12.5" x14ac:dyDescent="0.25">
      <c r="B897" s="113"/>
    </row>
    <row r="898" spans="2:2" ht="12.5" x14ac:dyDescent="0.25">
      <c r="B898" s="113"/>
    </row>
    <row r="899" spans="2:2" ht="12.5" x14ac:dyDescent="0.25">
      <c r="B899" s="113"/>
    </row>
    <row r="900" spans="2:2" ht="12.5" x14ac:dyDescent="0.25">
      <c r="B900" s="113"/>
    </row>
    <row r="901" spans="2:2" ht="12.5" x14ac:dyDescent="0.25">
      <c r="B901" s="113"/>
    </row>
    <row r="902" spans="2:2" ht="12.5" x14ac:dyDescent="0.25">
      <c r="B902" s="113"/>
    </row>
    <row r="903" spans="2:2" ht="12.5" x14ac:dyDescent="0.25">
      <c r="B903" s="113"/>
    </row>
    <row r="904" spans="2:2" ht="12.5" x14ac:dyDescent="0.25">
      <c r="B904" s="113"/>
    </row>
    <row r="905" spans="2:2" ht="12.5" x14ac:dyDescent="0.25">
      <c r="B905" s="113"/>
    </row>
    <row r="906" spans="2:2" ht="12.5" x14ac:dyDescent="0.25">
      <c r="B906" s="113"/>
    </row>
    <row r="907" spans="2:2" ht="12.5" x14ac:dyDescent="0.25">
      <c r="B907" s="113"/>
    </row>
    <row r="908" spans="2:2" ht="12.5" x14ac:dyDescent="0.25">
      <c r="B908" s="113"/>
    </row>
    <row r="909" spans="2:2" ht="12.5" x14ac:dyDescent="0.25">
      <c r="B909" s="113"/>
    </row>
    <row r="910" spans="2:2" ht="12.5" x14ac:dyDescent="0.25">
      <c r="B910" s="113"/>
    </row>
    <row r="911" spans="2:2" ht="12.5" x14ac:dyDescent="0.25">
      <c r="B911" s="113"/>
    </row>
    <row r="912" spans="2:2" ht="12.5" x14ac:dyDescent="0.25">
      <c r="B912" s="113"/>
    </row>
    <row r="913" spans="2:2" ht="12.5" x14ac:dyDescent="0.25">
      <c r="B913" s="113"/>
    </row>
    <row r="914" spans="2:2" ht="12.5" x14ac:dyDescent="0.25">
      <c r="B914" s="113"/>
    </row>
    <row r="915" spans="2:2" ht="12.5" x14ac:dyDescent="0.25">
      <c r="B915" s="113"/>
    </row>
    <row r="916" spans="2:2" ht="12.5" x14ac:dyDescent="0.25">
      <c r="B916" s="113"/>
    </row>
    <row r="917" spans="2:2" ht="12.5" x14ac:dyDescent="0.25">
      <c r="B917" s="113"/>
    </row>
    <row r="918" spans="2:2" ht="12.5" x14ac:dyDescent="0.25">
      <c r="B918" s="113"/>
    </row>
    <row r="919" spans="2:2" ht="12.5" x14ac:dyDescent="0.25">
      <c r="B919" s="113"/>
    </row>
    <row r="920" spans="2:2" ht="12.5" x14ac:dyDescent="0.25">
      <c r="B920" s="113"/>
    </row>
    <row r="921" spans="2:2" ht="12.5" x14ac:dyDescent="0.25">
      <c r="B921" s="113"/>
    </row>
    <row r="922" spans="2:2" ht="12.5" x14ac:dyDescent="0.25">
      <c r="B922" s="113"/>
    </row>
    <row r="923" spans="2:2" ht="12.5" x14ac:dyDescent="0.25">
      <c r="B923" s="113"/>
    </row>
    <row r="924" spans="2:2" ht="12.5" x14ac:dyDescent="0.25">
      <c r="B924" s="113"/>
    </row>
    <row r="925" spans="2:2" ht="12.5" x14ac:dyDescent="0.25">
      <c r="B925" s="113"/>
    </row>
    <row r="926" spans="2:2" ht="12.5" x14ac:dyDescent="0.25">
      <c r="B926" s="113"/>
    </row>
    <row r="927" spans="2:2" ht="12.5" x14ac:dyDescent="0.25">
      <c r="B927" s="113"/>
    </row>
    <row r="928" spans="2:2" ht="12.5" x14ac:dyDescent="0.25">
      <c r="B928" s="113"/>
    </row>
    <row r="929" spans="2:2" ht="12.5" x14ac:dyDescent="0.25">
      <c r="B929" s="113"/>
    </row>
    <row r="930" spans="2:2" ht="12.5" x14ac:dyDescent="0.25">
      <c r="B930" s="113"/>
    </row>
    <row r="931" spans="2:2" ht="12.5" x14ac:dyDescent="0.25">
      <c r="B931" s="113"/>
    </row>
    <row r="932" spans="2:2" ht="12.5" x14ac:dyDescent="0.25">
      <c r="B932" s="113"/>
    </row>
    <row r="933" spans="2:2" ht="12.5" x14ac:dyDescent="0.25">
      <c r="B933" s="113"/>
    </row>
    <row r="934" spans="2:2" ht="12.5" x14ac:dyDescent="0.25">
      <c r="B934" s="113"/>
    </row>
    <row r="935" spans="2:2" ht="12.5" x14ac:dyDescent="0.25">
      <c r="B935" s="113"/>
    </row>
    <row r="936" spans="2:2" ht="12.5" x14ac:dyDescent="0.25">
      <c r="B936" s="113"/>
    </row>
    <row r="937" spans="2:2" ht="12.5" x14ac:dyDescent="0.25">
      <c r="B937" s="113"/>
    </row>
    <row r="938" spans="2:2" ht="12.5" x14ac:dyDescent="0.25">
      <c r="B938" s="113"/>
    </row>
    <row r="939" spans="2:2" ht="12.5" x14ac:dyDescent="0.25">
      <c r="B939" s="113"/>
    </row>
    <row r="940" spans="2:2" ht="12.5" x14ac:dyDescent="0.25">
      <c r="B940" s="113"/>
    </row>
    <row r="941" spans="2:2" ht="12.5" x14ac:dyDescent="0.25">
      <c r="B941" s="113"/>
    </row>
    <row r="942" spans="2:2" ht="12.5" x14ac:dyDescent="0.25">
      <c r="B942" s="113"/>
    </row>
    <row r="943" spans="2:2" ht="12.5" x14ac:dyDescent="0.25">
      <c r="B943" s="113"/>
    </row>
    <row r="944" spans="2:2" ht="12.5" x14ac:dyDescent="0.25">
      <c r="B944" s="113"/>
    </row>
    <row r="945" spans="2:2" ht="12.5" x14ac:dyDescent="0.25">
      <c r="B945" s="113"/>
    </row>
    <row r="946" spans="2:2" ht="12.5" x14ac:dyDescent="0.25">
      <c r="B946" s="113"/>
    </row>
    <row r="947" spans="2:2" ht="12.5" x14ac:dyDescent="0.25">
      <c r="B947" s="113"/>
    </row>
    <row r="948" spans="2:2" ht="12.5" x14ac:dyDescent="0.25">
      <c r="B948" s="113"/>
    </row>
    <row r="949" spans="2:2" ht="12.5" x14ac:dyDescent="0.25">
      <c r="B949" s="113"/>
    </row>
    <row r="950" spans="2:2" ht="12.5" x14ac:dyDescent="0.25">
      <c r="B950" s="113"/>
    </row>
    <row r="951" spans="2:2" ht="12.5" x14ac:dyDescent="0.25">
      <c r="B951" s="113"/>
    </row>
    <row r="952" spans="2:2" ht="12.5" x14ac:dyDescent="0.25">
      <c r="B952" s="113"/>
    </row>
    <row r="953" spans="2:2" ht="12.5" x14ac:dyDescent="0.25">
      <c r="B953" s="113"/>
    </row>
    <row r="954" spans="2:2" ht="12.5" x14ac:dyDescent="0.25">
      <c r="B954" s="113"/>
    </row>
    <row r="955" spans="2:2" ht="12.5" x14ac:dyDescent="0.25">
      <c r="B955" s="113"/>
    </row>
    <row r="956" spans="2:2" ht="12.5" x14ac:dyDescent="0.25">
      <c r="B956" s="113"/>
    </row>
    <row r="957" spans="2:2" ht="12.5" x14ac:dyDescent="0.25">
      <c r="B957" s="113"/>
    </row>
    <row r="958" spans="2:2" ht="12.5" x14ac:dyDescent="0.25">
      <c r="B958" s="113"/>
    </row>
    <row r="959" spans="2:2" ht="12.5" x14ac:dyDescent="0.25">
      <c r="B959" s="113"/>
    </row>
    <row r="960" spans="2:2" ht="12.5" x14ac:dyDescent="0.25">
      <c r="B960" s="113"/>
    </row>
    <row r="961" spans="2:2" ht="12.5" x14ac:dyDescent="0.25">
      <c r="B961" s="113"/>
    </row>
    <row r="962" spans="2:2" ht="12.5" x14ac:dyDescent="0.25">
      <c r="B962" s="113"/>
    </row>
    <row r="963" spans="2:2" ht="12.5" x14ac:dyDescent="0.25">
      <c r="B963" s="113"/>
    </row>
    <row r="964" spans="2:2" ht="12.5" x14ac:dyDescent="0.25">
      <c r="B964" s="113"/>
    </row>
    <row r="965" spans="2:2" ht="12.5" x14ac:dyDescent="0.25">
      <c r="B965" s="113"/>
    </row>
    <row r="966" spans="2:2" ht="12.5" x14ac:dyDescent="0.25">
      <c r="B966" s="113"/>
    </row>
    <row r="967" spans="2:2" ht="12.5" x14ac:dyDescent="0.25">
      <c r="B967" s="113"/>
    </row>
    <row r="968" spans="2:2" ht="12.5" x14ac:dyDescent="0.25">
      <c r="B968" s="113"/>
    </row>
    <row r="969" spans="2:2" ht="12.5" x14ac:dyDescent="0.25">
      <c r="B969" s="113"/>
    </row>
    <row r="970" spans="2:2" ht="12.5" x14ac:dyDescent="0.25">
      <c r="B970" s="113"/>
    </row>
    <row r="971" spans="2:2" ht="12.5" x14ac:dyDescent="0.25">
      <c r="B971" s="113"/>
    </row>
    <row r="972" spans="2:2" ht="12.5" x14ac:dyDescent="0.25">
      <c r="B972" s="113"/>
    </row>
    <row r="973" spans="2:2" ht="12.5" x14ac:dyDescent="0.25">
      <c r="B973" s="113"/>
    </row>
    <row r="974" spans="2:2" ht="12.5" x14ac:dyDescent="0.25">
      <c r="B974" s="113"/>
    </row>
    <row r="975" spans="2:2" ht="12.5" x14ac:dyDescent="0.25">
      <c r="B975" s="113"/>
    </row>
    <row r="976" spans="2:2" ht="12.5" x14ac:dyDescent="0.25">
      <c r="B976" s="113"/>
    </row>
    <row r="977" spans="2:2" ht="12.5" x14ac:dyDescent="0.25">
      <c r="B977" s="113"/>
    </row>
    <row r="978" spans="2:2" ht="12.5" x14ac:dyDescent="0.25">
      <c r="B978" s="113"/>
    </row>
    <row r="979" spans="2:2" ht="12.5" x14ac:dyDescent="0.25">
      <c r="B979" s="113"/>
    </row>
    <row r="980" spans="2:2" ht="12.5" x14ac:dyDescent="0.25">
      <c r="B980" s="113"/>
    </row>
    <row r="981" spans="2:2" ht="12.5" x14ac:dyDescent="0.25">
      <c r="B981" s="113"/>
    </row>
    <row r="982" spans="2:2" ht="12.5" x14ac:dyDescent="0.25">
      <c r="B982" s="113"/>
    </row>
    <row r="983" spans="2:2" ht="12.5" x14ac:dyDescent="0.25">
      <c r="B983" s="113"/>
    </row>
    <row r="984" spans="2:2" ht="12.5" x14ac:dyDescent="0.25">
      <c r="B984" s="113"/>
    </row>
    <row r="985" spans="2:2" ht="12.5" x14ac:dyDescent="0.25">
      <c r="B985" s="113"/>
    </row>
    <row r="986" spans="2:2" ht="12.5" x14ac:dyDescent="0.25">
      <c r="B986" s="113"/>
    </row>
    <row r="987" spans="2:2" ht="12.5" x14ac:dyDescent="0.25">
      <c r="B987" s="113"/>
    </row>
    <row r="988" spans="2:2" ht="12.5" x14ac:dyDescent="0.25">
      <c r="B988" s="113"/>
    </row>
    <row r="989" spans="2:2" ht="12.5" x14ac:dyDescent="0.25">
      <c r="B989" s="113"/>
    </row>
    <row r="990" spans="2:2" ht="12.5" x14ac:dyDescent="0.25">
      <c r="B990" s="113"/>
    </row>
    <row r="991" spans="2:2" ht="12.5" x14ac:dyDescent="0.25">
      <c r="B991" s="113"/>
    </row>
    <row r="992" spans="2:2" ht="12.5" x14ac:dyDescent="0.25">
      <c r="B992" s="113"/>
    </row>
    <row r="993" spans="2:2" ht="12.5" x14ac:dyDescent="0.25">
      <c r="B993" s="113"/>
    </row>
    <row r="994" spans="2:2" ht="12.5" x14ac:dyDescent="0.25">
      <c r="B994" s="113"/>
    </row>
    <row r="995" spans="2:2" ht="12.5" x14ac:dyDescent="0.25">
      <c r="B995" s="113"/>
    </row>
    <row r="996" spans="2:2" ht="12.5" x14ac:dyDescent="0.25">
      <c r="B996" s="113"/>
    </row>
    <row r="997" spans="2:2" ht="12.5" x14ac:dyDescent="0.25">
      <c r="B997" s="113"/>
    </row>
    <row r="998" spans="2:2" ht="12.5" x14ac:dyDescent="0.25">
      <c r="B998" s="113"/>
    </row>
    <row r="999" spans="2:2" ht="12.5" x14ac:dyDescent="0.25">
      <c r="B999" s="113"/>
    </row>
    <row r="1000" spans="2:2" ht="12.5" x14ac:dyDescent="0.25">
      <c r="B1000" s="113"/>
    </row>
    <row r="1001" spans="2:2" ht="12.5" x14ac:dyDescent="0.25">
      <c r="B1001" s="113"/>
    </row>
    <row r="1002" spans="2:2" ht="12.5" x14ac:dyDescent="0.25">
      <c r="B1002" s="113"/>
    </row>
    <row r="1003" spans="2:2" ht="12.5" x14ac:dyDescent="0.25">
      <c r="B1003" s="113"/>
    </row>
    <row r="1004" spans="2:2" ht="12.5" x14ac:dyDescent="0.25">
      <c r="B1004" s="113"/>
    </row>
    <row r="1005" spans="2:2" ht="12.5" x14ac:dyDescent="0.25">
      <c r="B1005" s="113"/>
    </row>
    <row r="1006" spans="2:2" ht="12.5" x14ac:dyDescent="0.25">
      <c r="B1006" s="113"/>
    </row>
    <row r="1007" spans="2:2" ht="12.5" x14ac:dyDescent="0.25">
      <c r="B1007" s="113"/>
    </row>
    <row r="1008" spans="2:2" ht="12.5" x14ac:dyDescent="0.25">
      <c r="B1008" s="113"/>
    </row>
  </sheetData>
  <mergeCells count="1">
    <mergeCell ref="D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05FC-1EE1-4BDD-84A8-6B1F65EC748A}">
  <sheetPr>
    <tabColor rgb="FFFF0000"/>
  </sheetPr>
  <dimension ref="A1:B15"/>
  <sheetViews>
    <sheetView workbookViewId="0"/>
  </sheetViews>
  <sheetFormatPr defaultRowHeight="12.5" x14ac:dyDescent="0.25"/>
  <sheetData>
    <row r="1" spans="1:2" x14ac:dyDescent="0.25">
      <c r="A1">
        <v>1</v>
      </c>
    </row>
    <row r="2" spans="1:2" x14ac:dyDescent="0.25">
      <c r="A2" t="s">
        <v>157</v>
      </c>
    </row>
    <row r="3" spans="1:2" x14ac:dyDescent="0.25">
      <c r="A3">
        <v>1</v>
      </c>
    </row>
    <row r="4" spans="1:2" x14ac:dyDescent="0.25">
      <c r="A4">
        <v>1</v>
      </c>
    </row>
    <row r="5" spans="1:2" x14ac:dyDescent="0.25">
      <c r="A5">
        <v>6</v>
      </c>
    </row>
    <row r="6" spans="1:2" x14ac:dyDescent="0.25">
      <c r="A6">
        <v>1</v>
      </c>
    </row>
    <row r="8" spans="1:2" x14ac:dyDescent="0.25">
      <c r="A8" s="39"/>
      <c r="B8" s="39"/>
    </row>
    <row r="9" spans="1:2" x14ac:dyDescent="0.25">
      <c r="A9" t="s">
        <v>151</v>
      </c>
    </row>
    <row r="10" spans="1:2" x14ac:dyDescent="0.25">
      <c r="A10" t="s">
        <v>160</v>
      </c>
    </row>
    <row r="15" spans="1:2" x14ac:dyDescent="0.25">
      <c r="B15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1D9B-578D-4381-A66E-66B77EA83E17}">
  <dimension ref="A1:B18"/>
  <sheetViews>
    <sheetView workbookViewId="0"/>
  </sheetViews>
  <sheetFormatPr defaultRowHeight="12.5" x14ac:dyDescent="0.25"/>
  <sheetData>
    <row r="1" spans="1:2" x14ac:dyDescent="0.25">
      <c r="A1">
        <v>1</v>
      </c>
      <c r="B1">
        <v>1</v>
      </c>
    </row>
    <row r="2" spans="1:2" x14ac:dyDescent="0.25">
      <c r="A2" t="s">
        <v>150</v>
      </c>
      <c r="B2" t="s">
        <v>157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100</v>
      </c>
      <c r="B5">
        <v>100</v>
      </c>
    </row>
    <row r="6" spans="1:2" x14ac:dyDescent="0.25">
      <c r="A6">
        <v>5</v>
      </c>
      <c r="B6">
        <v>5</v>
      </c>
    </row>
    <row r="8" spans="1:2" x14ac:dyDescent="0.25">
      <c r="A8" s="39"/>
      <c r="B8" s="39" t="s">
        <v>158</v>
      </c>
    </row>
    <row r="9" spans="1:2" x14ac:dyDescent="0.25">
      <c r="A9" t="s">
        <v>170</v>
      </c>
      <c r="B9" t="s">
        <v>150</v>
      </c>
    </row>
    <row r="10" spans="1:2" x14ac:dyDescent="0.25">
      <c r="A10" t="s">
        <v>67</v>
      </c>
      <c r="B10">
        <v>1</v>
      </c>
    </row>
    <row r="11" spans="1:2" x14ac:dyDescent="0.25">
      <c r="B11">
        <v>1</v>
      </c>
    </row>
    <row r="12" spans="1:2" x14ac:dyDescent="0.25">
      <c r="B12">
        <v>6</v>
      </c>
    </row>
    <row r="13" spans="1:2" x14ac:dyDescent="0.25">
      <c r="B13">
        <v>1</v>
      </c>
    </row>
    <row r="15" spans="1:2" x14ac:dyDescent="0.25">
      <c r="B15" s="39" t="s">
        <v>158</v>
      </c>
    </row>
    <row r="16" spans="1:2" x14ac:dyDescent="0.25">
      <c r="B16" t="s">
        <v>151</v>
      </c>
    </row>
    <row r="17" spans="2:2" x14ac:dyDescent="0.25">
      <c r="B17" t="s">
        <v>159</v>
      </c>
    </row>
    <row r="18" spans="2:2" x14ac:dyDescent="0.25">
      <c r="B1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31</vt:i4>
      </vt:variant>
    </vt:vector>
  </HeadingPairs>
  <TitlesOfParts>
    <vt:vector size="37" baseType="lpstr">
      <vt:lpstr>Model1</vt:lpstr>
      <vt:lpstr>Model2</vt:lpstr>
      <vt:lpstr>Sensitivity Report for Model2</vt:lpstr>
      <vt:lpstr>OneWay Analysis1</vt:lpstr>
      <vt:lpstr>TwoWay Analysis</vt:lpstr>
      <vt:lpstr>RiskMinimizationModel</vt:lpstr>
      <vt:lpstr>'OneWay Analysis1'!ChartData</vt:lpstr>
      <vt:lpstr>'TwoWay Analysis'!ChartData1</vt:lpstr>
      <vt:lpstr>'TwoWay Analysis'!ChartData2</vt:lpstr>
      <vt:lpstr>'OneWay Analysis1'!InputValues</vt:lpstr>
      <vt:lpstr>'TwoWay Analysis'!InputValues1</vt:lpstr>
      <vt:lpstr>'TwoWay Analysis'!InputValues2</vt:lpstr>
      <vt:lpstr>'OneWay Analysis1'!OutputAddresses</vt:lpstr>
      <vt:lpstr>'TwoWay Analysis'!OutputAddresses</vt:lpstr>
      <vt:lpstr>'OneWay Analysis1'!OutputValues</vt:lpstr>
      <vt:lpstr>'TwoWay Analysis'!OutputValues_1</vt:lpstr>
      <vt:lpstr>'TwoWay Analysis'!OutputValues_10</vt:lpstr>
      <vt:lpstr>'TwoWay Analysis'!OutputValues_11</vt:lpstr>
      <vt:lpstr>'TwoWay Analysis'!OutputValues_12</vt:lpstr>
      <vt:lpstr>'TwoWay Analysis'!OutputValues_13</vt:lpstr>
      <vt:lpstr>'TwoWay Analysis'!OutputValues_14</vt:lpstr>
      <vt:lpstr>'TwoWay Analysis'!OutputValues_15</vt:lpstr>
      <vt:lpstr>'TwoWay Analysis'!OutputValues_16</vt:lpstr>
      <vt:lpstr>'TwoWay Analysis'!OutputValues_17</vt:lpstr>
      <vt:lpstr>'TwoWay Analysis'!OutputValues_18</vt:lpstr>
      <vt:lpstr>'TwoWay Analysis'!OutputValues_19</vt:lpstr>
      <vt:lpstr>'TwoWay Analysis'!OutputValues_2</vt:lpstr>
      <vt:lpstr>'TwoWay Analysis'!OutputValues_20</vt:lpstr>
      <vt:lpstr>'TwoWay Analysis'!OutputValues_21</vt:lpstr>
      <vt:lpstr>'TwoWay Analysis'!OutputValues_22</vt:lpstr>
      <vt:lpstr>'TwoWay Analysis'!OutputValues_3</vt:lpstr>
      <vt:lpstr>'TwoWay Analysis'!OutputValues_4</vt:lpstr>
      <vt:lpstr>'TwoWay Analysis'!OutputValues_5</vt:lpstr>
      <vt:lpstr>'TwoWay Analysis'!OutputValues_6</vt:lpstr>
      <vt:lpstr>'TwoWay Analysis'!OutputValues_7</vt:lpstr>
      <vt:lpstr>'TwoWay Analysis'!OutputValues_8</vt:lpstr>
      <vt:lpstr>'TwoWay Analysis'!OutputValues_9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Hwang</dc:creator>
  <cp:lastModifiedBy>Jean Hwang</cp:lastModifiedBy>
  <dcterms:created xsi:type="dcterms:W3CDTF">2024-03-02T05:11:04Z</dcterms:created>
  <dcterms:modified xsi:type="dcterms:W3CDTF">2024-03-11T05:45:07Z</dcterms:modified>
</cp:coreProperties>
</file>