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16822\Box\Hemanth_PhD_Research\Prototype Development\page_farms_12_1_21\"/>
    </mc:Choice>
  </mc:AlternateContent>
  <xr:revisionPtr revIDLastSave="0" documentId="13_ncr:1_{650422B8-BAD1-433B-B99B-3C0E44F512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9" i="1" l="1"/>
  <c r="AC20" i="1"/>
  <c r="AC21" i="1"/>
  <c r="AC22" i="1"/>
  <c r="AC23" i="1"/>
  <c r="X23" i="1"/>
  <c r="W23" i="1"/>
  <c r="AB23" i="1" s="1"/>
  <c r="V23" i="1"/>
  <c r="N23" i="1"/>
  <c r="M23" i="1"/>
  <c r="L23" i="1"/>
  <c r="Y23" i="1" s="1"/>
  <c r="W22" i="1"/>
  <c r="AB22" i="1" s="1"/>
  <c r="V22" i="1"/>
  <c r="Q22" i="1"/>
  <c r="P22" i="1"/>
  <c r="O22" i="1"/>
  <c r="Z22" i="1" s="1"/>
  <c r="N22" i="1"/>
  <c r="M22" i="1"/>
  <c r="L22" i="1"/>
  <c r="Y22" i="1" s="1"/>
  <c r="X21" i="1"/>
  <c r="W21" i="1"/>
  <c r="AB21" i="1" s="1"/>
  <c r="V21" i="1"/>
  <c r="Q21" i="1"/>
  <c r="P21" i="1"/>
  <c r="O21" i="1"/>
  <c r="Z21" i="1" s="1"/>
  <c r="N21" i="1"/>
  <c r="M21" i="1"/>
  <c r="L21" i="1"/>
  <c r="Y21" i="1" s="1"/>
  <c r="AB20" i="1"/>
  <c r="X20" i="1"/>
  <c r="W20" i="1"/>
  <c r="V20" i="1"/>
  <c r="Q20" i="1"/>
  <c r="P20" i="1"/>
  <c r="O20" i="1"/>
  <c r="Z20" i="1" s="1"/>
  <c r="N20" i="1"/>
  <c r="M20" i="1"/>
  <c r="L20" i="1"/>
  <c r="Y20" i="1" s="1"/>
  <c r="X19" i="1"/>
  <c r="W19" i="1"/>
  <c r="AB19" i="1" s="1"/>
  <c r="V19" i="1"/>
  <c r="Q19" i="1"/>
  <c r="P19" i="1"/>
  <c r="O19" i="1"/>
  <c r="Z19" i="1" s="1"/>
  <c r="N19" i="1"/>
  <c r="M19" i="1"/>
  <c r="L19" i="1"/>
  <c r="Y19" i="1" s="1"/>
  <c r="X18" i="1"/>
  <c r="W18" i="1"/>
  <c r="V18" i="1"/>
  <c r="AB18" i="1" s="1"/>
  <c r="AC18" i="1" s="1"/>
  <c r="Q18" i="1"/>
  <c r="P18" i="1"/>
  <c r="O18" i="1"/>
  <c r="Z18" i="1" s="1"/>
  <c r="N18" i="1"/>
  <c r="M18" i="1"/>
  <c r="L18" i="1"/>
  <c r="Y18" i="1" s="1"/>
  <c r="AB17" i="1"/>
  <c r="AC17" i="1" s="1"/>
  <c r="Z17" i="1"/>
  <c r="X17" i="1"/>
  <c r="W17" i="1"/>
  <c r="V17" i="1"/>
  <c r="Q17" i="1"/>
  <c r="P17" i="1"/>
  <c r="O17" i="1"/>
  <c r="N17" i="1"/>
  <c r="L17" i="1"/>
  <c r="Y17" i="1" s="1"/>
  <c r="X16" i="1"/>
  <c r="W16" i="1"/>
  <c r="V16" i="1"/>
  <c r="AB16" i="1" s="1"/>
  <c r="AC16" i="1" s="1"/>
  <c r="N16" i="1"/>
  <c r="M16" i="1"/>
  <c r="L16" i="1"/>
  <c r="Y16" i="1" s="1"/>
  <c r="Z15" i="1"/>
  <c r="X15" i="1"/>
  <c r="W15" i="1"/>
  <c r="V15" i="1"/>
  <c r="AB15" i="1" s="1"/>
  <c r="AC15" i="1" s="1"/>
  <c r="Q15" i="1"/>
  <c r="P15" i="1"/>
  <c r="O15" i="1"/>
  <c r="N15" i="1"/>
  <c r="M15" i="1"/>
  <c r="L15" i="1"/>
  <c r="Y15" i="1" s="1"/>
  <c r="AB14" i="1"/>
  <c r="AC14" i="1" s="1"/>
  <c r="X14" i="1"/>
  <c r="W14" i="1"/>
  <c r="V14" i="1"/>
  <c r="Q14" i="1"/>
  <c r="P14" i="1"/>
  <c r="Z14" i="1" s="1"/>
  <c r="N14" i="1"/>
  <c r="M14" i="1"/>
  <c r="L14" i="1"/>
  <c r="Y14" i="1" s="1"/>
  <c r="X13" i="1"/>
  <c r="W13" i="1"/>
  <c r="AB13" i="1" s="1"/>
  <c r="AC13" i="1" s="1"/>
  <c r="V13" i="1"/>
  <c r="P13" i="1"/>
  <c r="Z13" i="1" s="1"/>
  <c r="N13" i="1"/>
  <c r="M13" i="1"/>
  <c r="Y13" i="1" s="1"/>
  <c r="L13" i="1"/>
  <c r="AB12" i="1"/>
  <c r="Z12" i="1"/>
  <c r="X12" i="1"/>
  <c r="W12" i="1"/>
  <c r="V12" i="1"/>
  <c r="Q12" i="1"/>
  <c r="P12" i="1"/>
  <c r="O12" i="1"/>
  <c r="N12" i="1"/>
  <c r="M12" i="1"/>
  <c r="Y12" i="1" s="1"/>
  <c r="L12" i="1"/>
  <c r="X11" i="1"/>
  <c r="W11" i="1"/>
  <c r="V11" i="1"/>
  <c r="AB11" i="1" s="1"/>
  <c r="Q11" i="1"/>
  <c r="P11" i="1"/>
  <c r="O11" i="1"/>
  <c r="Z11" i="1" s="1"/>
  <c r="Y10" i="1"/>
  <c r="X10" i="1"/>
  <c r="W10" i="1"/>
  <c r="V10" i="1"/>
  <c r="AB10" i="1" s="1"/>
  <c r="P10" i="1"/>
  <c r="O10" i="1"/>
  <c r="Z10" i="1" s="1"/>
  <c r="M10" i="1"/>
  <c r="L10" i="1"/>
  <c r="AB9" i="1"/>
  <c r="AC9" i="1" s="1"/>
  <c r="X9" i="1"/>
  <c r="W9" i="1"/>
  <c r="V9" i="1"/>
  <c r="Q9" i="1"/>
  <c r="P9" i="1"/>
  <c r="O9" i="1"/>
  <c r="Z9" i="1" s="1"/>
  <c r="N9" i="1"/>
  <c r="M9" i="1"/>
  <c r="L9" i="1"/>
  <c r="Y9" i="1" s="1"/>
  <c r="X8" i="1"/>
  <c r="W8" i="1"/>
  <c r="V8" i="1"/>
  <c r="AB8" i="1" s="1"/>
  <c r="AC8" i="1" s="1"/>
  <c r="Q8" i="1"/>
  <c r="P8" i="1"/>
  <c r="Z8" i="1" s="1"/>
  <c r="O8" i="1"/>
  <c r="N8" i="1"/>
  <c r="M8" i="1"/>
  <c r="L8" i="1"/>
  <c r="Y8" i="1" s="1"/>
  <c r="Y7" i="1"/>
  <c r="W7" i="1"/>
  <c r="V7" i="1"/>
  <c r="AB7" i="1" s="1"/>
  <c r="P7" i="1"/>
  <c r="O7" i="1"/>
  <c r="Z7" i="1" s="1"/>
  <c r="N7" i="1"/>
  <c r="M7" i="1"/>
  <c r="L7" i="1"/>
  <c r="Z6" i="1"/>
  <c r="Y6" i="1"/>
  <c r="X6" i="1"/>
  <c r="V6" i="1"/>
  <c r="AB6" i="1" s="1"/>
  <c r="AC6" i="1" s="1"/>
  <c r="P6" i="1"/>
  <c r="O6" i="1"/>
  <c r="N6" i="1"/>
  <c r="M6" i="1"/>
  <c r="L6" i="1"/>
  <c r="AB5" i="1"/>
  <c r="AC5" i="1" s="1"/>
  <c r="X5" i="1"/>
  <c r="W5" i="1"/>
  <c r="V5" i="1"/>
  <c r="Q5" i="1"/>
  <c r="P5" i="1"/>
  <c r="O5" i="1"/>
  <c r="Z5" i="1" s="1"/>
  <c r="N5" i="1"/>
  <c r="M5" i="1"/>
  <c r="L5" i="1"/>
  <c r="Y5" i="1" s="1"/>
  <c r="X4" i="1"/>
  <c r="W4" i="1"/>
  <c r="V4" i="1"/>
  <c r="AB4" i="1" s="1"/>
  <c r="AC4" i="1" s="1"/>
  <c r="Q4" i="1"/>
  <c r="P4" i="1"/>
  <c r="Z4" i="1" s="1"/>
  <c r="N4" i="1"/>
  <c r="M4" i="1"/>
  <c r="L4" i="1"/>
  <c r="Y4" i="1" s="1"/>
  <c r="AC12" i="1" l="1"/>
  <c r="AC7" i="1"/>
  <c r="AC11" i="1"/>
  <c r="AC10" i="1"/>
</calcChain>
</file>

<file path=xl/sharedStrings.xml><?xml version="1.0" encoding="utf-8"?>
<sst xmlns="http://schemas.openxmlformats.org/spreadsheetml/2006/main" count="99" uniqueCount="47">
  <si>
    <t>Location</t>
  </si>
  <si>
    <t>page farms, Durham</t>
  </si>
  <si>
    <t>Dry, freshly tilled, lot of air pockets</t>
  </si>
  <si>
    <t>Lipo voltage drop: 12.6 V to 11.8, 12.6 to 11.54 V</t>
  </si>
  <si>
    <t>Raw Value measured first sequence</t>
  </si>
  <si>
    <t xml:space="preserve">     Raw Value measured second sequence</t>
  </si>
  <si>
    <r>
      <rPr>
        <b/>
        <sz val="10"/>
        <color theme="1"/>
        <rFont val="Arial"/>
        <family val="2"/>
      </rPr>
      <t xml:space="preserve">             Actual Soil moisture,first sequence</t>
    </r>
  </si>
  <si>
    <r>
      <rPr>
        <b/>
        <sz val="10"/>
        <color theme="1"/>
        <rFont val="Arial"/>
        <family val="2"/>
      </rPr>
      <t xml:space="preserve">        Actual Soil moisture,second sequence</t>
    </r>
  </si>
  <si>
    <t xml:space="preserve">        Manual insertion and smc</t>
  </si>
  <si>
    <t>Accelerometer and height data</t>
  </si>
  <si>
    <t>Manual SMC with teros 12</t>
  </si>
  <si>
    <t>Average soil moisture first sequence</t>
  </si>
  <si>
    <t>Average soil moisture second sequence</t>
  </si>
  <si>
    <t>Combined moisture data based on location</t>
  </si>
  <si>
    <t>Manual SMC measured in the location</t>
  </si>
  <si>
    <t>Error between UAV and manual SMC</t>
  </si>
  <si>
    <t>Location number</t>
  </si>
  <si>
    <t>was it flown to the location</t>
  </si>
  <si>
    <t>did the sequence trigger</t>
  </si>
  <si>
    <t>percentage of insertion</t>
  </si>
  <si>
    <t>Comments</t>
  </si>
  <si>
    <t>1st reading</t>
  </si>
  <si>
    <t>2nd reading</t>
  </si>
  <si>
    <t>3rd reading</t>
  </si>
  <si>
    <t>No</t>
  </si>
  <si>
    <t>Yes</t>
  </si>
  <si>
    <t>Location 1</t>
  </si>
  <si>
    <t>yes</t>
  </si>
  <si>
    <t>Location 2</t>
  </si>
  <si>
    <t>Location 3</t>
  </si>
  <si>
    <t>Location 4</t>
  </si>
  <si>
    <t>Location 5</t>
  </si>
  <si>
    <t>Location 6</t>
  </si>
  <si>
    <t>Location 7</t>
  </si>
  <si>
    <t>Location 8</t>
  </si>
  <si>
    <t>Location 9</t>
  </si>
  <si>
    <t>Location 10</t>
  </si>
  <si>
    <t>Location 11</t>
  </si>
  <si>
    <t>Location 12</t>
  </si>
  <si>
    <t>Location 13</t>
  </si>
  <si>
    <t>Location 14</t>
  </si>
  <si>
    <t>Location 15</t>
  </si>
  <si>
    <t>Location 16</t>
  </si>
  <si>
    <t>Location 17</t>
  </si>
  <si>
    <t>Location 18</t>
  </si>
  <si>
    <t>Location 19</t>
  </si>
  <si>
    <t>Location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</si>
</sst>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1"/>
      <color rgb="FF1155CC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/>
      <right style="thick">
        <color rgb="FFFBBC04"/>
      </right>
      <top style="thick">
        <color rgb="FFFBBC04"/>
      </top>
      <bottom style="thick">
        <color rgb="FFFBBC04"/>
      </bottom>
      <diagonal/>
    </border>
    <border>
      <left style="thick">
        <color rgb="FFFBBC04"/>
      </left>
      <right style="thick">
        <color rgb="FFFBBC04"/>
      </right>
      <top style="thick">
        <color rgb="FFFBBC04"/>
      </top>
      <bottom style="thick">
        <color rgb="FFFBBC04"/>
      </bottom>
      <diagonal/>
    </border>
    <border>
      <left style="thick">
        <color rgb="FFFBBC04"/>
      </left>
      <right/>
      <top style="thick">
        <color rgb="FFFBBC04"/>
      </top>
      <bottom style="thick">
        <color rgb="FFFBBC04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ck">
        <color rgb="FFFF6D01"/>
      </left>
      <right style="thick">
        <color rgb="FFFF6D01"/>
      </right>
      <top style="thick">
        <color rgb="FFFF6D01"/>
      </top>
      <bottom style="thick">
        <color rgb="FFFF6D01"/>
      </bottom>
      <diagonal/>
    </border>
    <border>
      <left style="thick">
        <color rgb="FFFF6D01"/>
      </left>
      <right/>
      <top style="thick">
        <color rgb="FFFF6D01"/>
      </top>
      <bottom style="thick">
        <color rgb="FFFF6D01"/>
      </bottom>
      <diagonal/>
    </border>
    <border>
      <left/>
      <right/>
      <top style="thick">
        <color rgb="FFFF6D01"/>
      </top>
      <bottom style="thick">
        <color rgb="FFFF6D01"/>
      </bottom>
      <diagonal/>
    </border>
    <border>
      <left/>
      <right style="thick">
        <color rgb="FFFF6D01"/>
      </right>
      <top style="thick">
        <color rgb="FFFF6D01"/>
      </top>
      <bottom style="thick">
        <color rgb="FFFF6D01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2" xfId="0" applyFont="1" applyBorder="1"/>
    <xf numFmtId="0" fontId="1" fillId="2" borderId="6" xfId="0" applyFont="1" applyFill="1" applyBorder="1"/>
    <xf numFmtId="0" fontId="4" fillId="0" borderId="9" xfId="0" applyFont="1" applyBorder="1"/>
    <xf numFmtId="0" fontId="1" fillId="0" borderId="9" xfId="0" applyFont="1" applyBorder="1"/>
    <xf numFmtId="0" fontId="4" fillId="0" borderId="0" xfId="0" applyFont="1" applyAlignment="1">
      <alignment horizontal="center" wrapText="1"/>
    </xf>
    <xf numFmtId="0" fontId="4" fillId="0" borderId="0" xfId="0" applyFont="1"/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/>
    <xf numFmtId="0" fontId="1" fillId="0" borderId="5" xfId="0" applyFont="1" applyBorder="1"/>
    <xf numFmtId="0" fontId="5" fillId="2" borderId="8" xfId="0" applyFont="1" applyFill="1" applyBorder="1"/>
    <xf numFmtId="0" fontId="5" fillId="2" borderId="2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9" xfId="0" applyFont="1" applyFill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0" borderId="10" xfId="0" applyFont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3"/>
  <sheetViews>
    <sheetView tabSelected="1" topLeftCell="S1" workbookViewId="0">
      <selection activeCell="AD21" sqref="AD21"/>
    </sheetView>
  </sheetViews>
  <sheetFormatPr defaultColWidth="14.44140625" defaultRowHeight="15.75" customHeight="1" x14ac:dyDescent="0.25"/>
  <cols>
    <col min="1" max="1" width="24" customWidth="1"/>
    <col min="2" max="2" width="34.44140625" customWidth="1"/>
    <col min="3" max="3" width="37.5546875" customWidth="1"/>
    <col min="4" max="4" width="32.33203125" customWidth="1"/>
    <col min="5" max="5" width="44" customWidth="1"/>
  </cols>
  <sheetData>
    <row r="1" spans="1:29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9" ht="15.75" customHeight="1" x14ac:dyDescent="0.3">
      <c r="A2" s="2" t="s">
        <v>2</v>
      </c>
      <c r="B2" s="1"/>
      <c r="C2" s="3" t="s">
        <v>3</v>
      </c>
      <c r="D2" s="1"/>
      <c r="E2" s="1"/>
      <c r="F2" s="27" t="s">
        <v>4</v>
      </c>
      <c r="G2" s="28"/>
      <c r="H2" s="29"/>
      <c r="I2" s="4" t="s">
        <v>5</v>
      </c>
      <c r="J2" s="5"/>
      <c r="K2" s="6"/>
      <c r="L2" s="7" t="s">
        <v>6</v>
      </c>
      <c r="M2" s="7"/>
      <c r="N2" s="8"/>
      <c r="O2" s="9" t="s">
        <v>7</v>
      </c>
      <c r="P2" s="5"/>
      <c r="Q2" s="6"/>
      <c r="R2" s="10" t="s">
        <v>8</v>
      </c>
      <c r="S2" s="11"/>
      <c r="T2" s="11"/>
      <c r="U2" s="12" t="s">
        <v>9</v>
      </c>
      <c r="V2" s="30" t="s">
        <v>10</v>
      </c>
      <c r="W2" s="31"/>
      <c r="X2" s="32"/>
      <c r="Y2" s="12" t="s">
        <v>11</v>
      </c>
      <c r="Z2" s="12" t="s">
        <v>12</v>
      </c>
      <c r="AA2" s="12" t="s">
        <v>13</v>
      </c>
      <c r="AB2" s="12" t="s">
        <v>14</v>
      </c>
      <c r="AC2" s="12" t="s">
        <v>15</v>
      </c>
    </row>
    <row r="3" spans="1:29" ht="15.75" customHeight="1" x14ac:dyDescent="0.3">
      <c r="A3" s="13" t="s">
        <v>16</v>
      </c>
      <c r="B3" s="13" t="s">
        <v>17</v>
      </c>
      <c r="C3" s="13" t="s">
        <v>18</v>
      </c>
      <c r="D3" s="13" t="s">
        <v>19</v>
      </c>
      <c r="E3" s="13" t="s">
        <v>20</v>
      </c>
      <c r="F3" s="14" t="s">
        <v>21</v>
      </c>
      <c r="G3" s="14" t="s">
        <v>22</v>
      </c>
      <c r="H3" s="14" t="s">
        <v>23</v>
      </c>
      <c r="I3" s="15" t="s">
        <v>21</v>
      </c>
      <c r="J3" s="16" t="s">
        <v>22</v>
      </c>
      <c r="K3" s="17" t="s">
        <v>23</v>
      </c>
      <c r="L3" s="14" t="s">
        <v>21</v>
      </c>
      <c r="M3" s="14" t="s">
        <v>22</v>
      </c>
      <c r="N3" s="18" t="s">
        <v>23</v>
      </c>
      <c r="O3" s="16" t="s">
        <v>21</v>
      </c>
      <c r="P3" s="16" t="s">
        <v>22</v>
      </c>
      <c r="Q3" s="17" t="s">
        <v>23</v>
      </c>
      <c r="R3" s="19" t="s">
        <v>21</v>
      </c>
      <c r="S3" s="19" t="s">
        <v>22</v>
      </c>
      <c r="T3" s="19" t="s">
        <v>23</v>
      </c>
      <c r="U3" s="20"/>
      <c r="V3" s="19" t="s">
        <v>21</v>
      </c>
      <c r="W3" s="19" t="s">
        <v>22</v>
      </c>
      <c r="X3" s="19" t="s">
        <v>23</v>
      </c>
      <c r="Y3" s="1"/>
      <c r="Z3" s="1"/>
      <c r="AA3" s="1"/>
      <c r="AB3" s="1"/>
      <c r="AC3" s="1"/>
    </row>
    <row r="4" spans="1:29" ht="15.75" customHeight="1" x14ac:dyDescent="0.45">
      <c r="A4" s="1">
        <v>1</v>
      </c>
      <c r="B4" s="1" t="s">
        <v>24</v>
      </c>
      <c r="C4" s="1" t="s">
        <v>25</v>
      </c>
      <c r="F4" s="7">
        <v>1949.86</v>
      </c>
      <c r="G4" s="7">
        <v>1948.55</v>
      </c>
      <c r="H4" s="7">
        <v>1949.23</v>
      </c>
      <c r="I4" s="21"/>
      <c r="J4" s="5">
        <v>2031.46</v>
      </c>
      <c r="K4" s="6">
        <v>2031.54</v>
      </c>
      <c r="L4" s="22">
        <f t="shared" ref="L4:N4" si="0">(((3.879*F4)/10000)-0.6956)*100</f>
        <v>6.0750693999999879</v>
      </c>
      <c r="M4" s="22">
        <f t="shared" si="0"/>
        <v>6.0242544999999925</v>
      </c>
      <c r="N4" s="23">
        <f t="shared" si="0"/>
        <v>6.0506317000000092</v>
      </c>
      <c r="O4" s="24"/>
      <c r="P4" s="24">
        <f t="shared" ref="P4:Q4" si="1">(((3.879*J4)/10000)-0.6956)*100</f>
        <v>9.2403334000000008</v>
      </c>
      <c r="Q4" s="25">
        <f t="shared" si="1"/>
        <v>9.243436599999999</v>
      </c>
      <c r="R4" s="11">
        <v>1949.82</v>
      </c>
      <c r="S4" s="11">
        <v>1949.08</v>
      </c>
      <c r="T4" s="11">
        <v>1948.88</v>
      </c>
      <c r="U4" s="1" t="s">
        <v>26</v>
      </c>
      <c r="V4" s="26">
        <f t="shared" ref="V4:X4" si="2">(((3.879*R4)/10000)-0.6956)*100</f>
        <v>6.0735177999999941</v>
      </c>
      <c r="W4" s="26">
        <f t="shared" si="2"/>
        <v>6.0448131999999983</v>
      </c>
      <c r="X4" s="26">
        <f t="shared" si="2"/>
        <v>6.0370552000000082</v>
      </c>
      <c r="Y4" s="1">
        <f t="shared" ref="Y4:Y10" si="3">AVERAGE(L4,M4,N4)</f>
        <v>6.0499851999999974</v>
      </c>
      <c r="Z4" s="1">
        <f t="shared" ref="Z4:Z15" si="4">AVERAGE(O4,P4,Q4)</f>
        <v>9.2418849999999999</v>
      </c>
      <c r="AB4" s="1">
        <f t="shared" ref="AB4:AB23" si="5">AVERAGE(V4,W4,X4)</f>
        <v>6.0517954000000005</v>
      </c>
      <c r="AC4" s="1">
        <f>((AB4-Y4)/AB4)*100</f>
        <v>2.9911784526011776E-2</v>
      </c>
    </row>
    <row r="5" spans="1:29" ht="15.75" customHeight="1" x14ac:dyDescent="0.45">
      <c r="A5" s="1">
        <v>2</v>
      </c>
      <c r="B5" s="1" t="s">
        <v>27</v>
      </c>
      <c r="C5" s="1" t="s">
        <v>25</v>
      </c>
      <c r="F5" s="7">
        <v>1813.57</v>
      </c>
      <c r="G5" s="7">
        <v>1812.74</v>
      </c>
      <c r="H5" s="7">
        <v>1813.43</v>
      </c>
      <c r="I5" s="21">
        <v>1915.86</v>
      </c>
      <c r="J5" s="5">
        <v>1916.96</v>
      </c>
      <c r="K5" s="6">
        <v>1918.24</v>
      </c>
      <c r="L5" s="22">
        <f t="shared" ref="L5:Q5" si="6">(((3.879*F5)/10000)-0.6956)*100</f>
        <v>0.78838030000000225</v>
      </c>
      <c r="M5" s="22">
        <f t="shared" si="6"/>
        <v>0.75618459999999832</v>
      </c>
      <c r="N5" s="23">
        <f t="shared" si="6"/>
        <v>0.78294970000000186</v>
      </c>
      <c r="O5" s="24">
        <f t="shared" si="6"/>
        <v>4.7562093999999995</v>
      </c>
      <c r="P5" s="24">
        <f t="shared" si="6"/>
        <v>4.7988784000000066</v>
      </c>
      <c r="Q5" s="25">
        <f t="shared" si="6"/>
        <v>4.8485296000000062</v>
      </c>
      <c r="R5" s="11">
        <v>1940.83</v>
      </c>
      <c r="S5" s="11">
        <v>1940.52</v>
      </c>
      <c r="T5" s="11">
        <v>1940.97</v>
      </c>
      <c r="U5" s="1" t="s">
        <v>28</v>
      </c>
      <c r="V5" s="26">
        <f t="shared" ref="V5:X5" si="7">(((3.879*R5)/10000)-0.6956)*100</f>
        <v>5.724795699999996</v>
      </c>
      <c r="W5" s="26">
        <f t="shared" si="7"/>
        <v>5.7127707999999995</v>
      </c>
      <c r="X5" s="26">
        <f t="shared" si="7"/>
        <v>5.7302263000000071</v>
      </c>
      <c r="Y5" s="1">
        <f t="shared" si="3"/>
        <v>0.77583820000000081</v>
      </c>
      <c r="Z5" s="1">
        <f t="shared" si="4"/>
        <v>4.8012058000000044</v>
      </c>
      <c r="AB5" s="1">
        <f t="shared" si="5"/>
        <v>5.7225976000000003</v>
      </c>
      <c r="AC5" s="1">
        <f>((AB5-Z5)/AB5)*100</f>
        <v>16.100936399931314</v>
      </c>
    </row>
    <row r="6" spans="1:29" ht="15.75" customHeight="1" x14ac:dyDescent="0.45">
      <c r="A6" s="1">
        <v>3</v>
      </c>
      <c r="B6" s="1" t="s">
        <v>27</v>
      </c>
      <c r="C6" s="1" t="s">
        <v>25</v>
      </c>
      <c r="F6" s="7">
        <v>1953.58</v>
      </c>
      <c r="G6" s="7">
        <v>1952.28</v>
      </c>
      <c r="H6" s="7">
        <v>1952.38</v>
      </c>
      <c r="I6" s="21">
        <v>1857.17</v>
      </c>
      <c r="J6" s="5">
        <v>1856.56</v>
      </c>
      <c r="K6" s="6"/>
      <c r="L6" s="22">
        <f t="shared" ref="L6:P6" si="8">(((3.879*F6)/10000)-0.6956)*100</f>
        <v>6.2193681999999972</v>
      </c>
      <c r="M6" s="22">
        <f t="shared" si="8"/>
        <v>6.1689411999999999</v>
      </c>
      <c r="N6" s="23">
        <f t="shared" si="8"/>
        <v>6.1728202000000065</v>
      </c>
      <c r="O6" s="24">
        <f t="shared" si="8"/>
        <v>2.4796243000000051</v>
      </c>
      <c r="P6" s="24">
        <f t="shared" si="8"/>
        <v>2.4559624000000002</v>
      </c>
      <c r="Q6" s="25"/>
      <c r="R6" s="11">
        <v>1960.24</v>
      </c>
      <c r="S6" s="11"/>
      <c r="T6" s="11">
        <v>1959.64</v>
      </c>
      <c r="U6" s="1" t="s">
        <v>29</v>
      </c>
      <c r="V6" s="26">
        <f t="shared" ref="V6:V23" si="9">(((3.879*R6)/10000)-0.6956)*100</f>
        <v>6.4777096000000034</v>
      </c>
      <c r="W6" s="26"/>
      <c r="X6" s="26">
        <f>(((3.879*T6)/10000)-0.6956)*100</f>
        <v>6.454435600000008</v>
      </c>
      <c r="Y6" s="1">
        <f t="shared" si="3"/>
        <v>6.1870432000000015</v>
      </c>
      <c r="Z6" s="1">
        <f t="shared" si="4"/>
        <v>2.4677933500000027</v>
      </c>
      <c r="AB6" s="1">
        <f t="shared" si="5"/>
        <v>6.4660726000000057</v>
      </c>
      <c r="AC6" s="1">
        <f>((AB6-Y6)/AB6)*100</f>
        <v>4.3152840566622146</v>
      </c>
    </row>
    <row r="7" spans="1:29" ht="15.75" customHeight="1" x14ac:dyDescent="0.45">
      <c r="A7" s="1">
        <v>4</v>
      </c>
      <c r="B7" s="1" t="s">
        <v>27</v>
      </c>
      <c r="C7" s="1" t="s">
        <v>25</v>
      </c>
      <c r="F7" s="7">
        <v>1903.75</v>
      </c>
      <c r="G7" s="7">
        <v>1903.41</v>
      </c>
      <c r="H7" s="7">
        <v>1903.29</v>
      </c>
      <c r="I7" s="21">
        <v>1933.58</v>
      </c>
      <c r="J7" s="5">
        <v>1934.91</v>
      </c>
      <c r="K7" s="6"/>
      <c r="L7" s="22">
        <f t="shared" ref="L7:P7" si="10">(((3.879*F7)/10000)-0.6956)*100</f>
        <v>4.286462499999999</v>
      </c>
      <c r="M7" s="22">
        <f t="shared" si="10"/>
        <v>4.2732739000000075</v>
      </c>
      <c r="N7" s="23">
        <f t="shared" si="10"/>
        <v>4.2686190999999933</v>
      </c>
      <c r="O7" s="24">
        <f t="shared" si="10"/>
        <v>5.4435682000000041</v>
      </c>
      <c r="P7" s="24">
        <f t="shared" si="10"/>
        <v>5.4951589000000078</v>
      </c>
      <c r="Q7" s="25"/>
      <c r="R7" s="11">
        <v>1965.99</v>
      </c>
      <c r="S7" s="11">
        <v>1966.11</v>
      </c>
      <c r="T7" s="11"/>
      <c r="U7" s="1" t="s">
        <v>30</v>
      </c>
      <c r="V7" s="26">
        <f t="shared" si="9"/>
        <v>6.7007520999999954</v>
      </c>
      <c r="W7" s="26">
        <f t="shared" ref="W7:W23" si="11">(((3.879*S7)/10000)-0.6956)*100</f>
        <v>6.7054068999999998</v>
      </c>
      <c r="X7" s="26"/>
      <c r="Y7" s="1">
        <f t="shared" si="3"/>
        <v>4.2761184999999999</v>
      </c>
      <c r="Z7" s="1">
        <f t="shared" si="4"/>
        <v>5.469363550000006</v>
      </c>
      <c r="AB7" s="1">
        <f t="shared" si="5"/>
        <v>6.7030794999999976</v>
      </c>
      <c r="AC7" s="1">
        <f>((AB7-Z7)/AB7)*100</f>
        <v>18.40521136591013</v>
      </c>
    </row>
    <row r="8" spans="1:29" ht="15.75" customHeight="1" x14ac:dyDescent="0.45">
      <c r="A8" s="1">
        <v>5</v>
      </c>
      <c r="B8" s="1" t="s">
        <v>27</v>
      </c>
      <c r="C8" s="1" t="s">
        <v>25</v>
      </c>
      <c r="F8" s="7">
        <v>1856.67</v>
      </c>
      <c r="G8" s="7">
        <v>1857.19</v>
      </c>
      <c r="H8" s="7">
        <v>1857.85</v>
      </c>
      <c r="I8" s="21">
        <v>1838.86</v>
      </c>
      <c r="J8" s="5">
        <v>1838.7</v>
      </c>
      <c r="K8" s="6">
        <v>1837.91</v>
      </c>
      <c r="L8" s="22">
        <f t="shared" ref="L8:Q8" si="12">(((3.879*F8)/10000)-0.6956)*100</f>
        <v>2.4602293000000053</v>
      </c>
      <c r="M8" s="22">
        <f t="shared" si="12"/>
        <v>2.480400100000002</v>
      </c>
      <c r="N8" s="23">
        <f t="shared" si="12"/>
        <v>2.506001499999988</v>
      </c>
      <c r="O8" s="24">
        <f t="shared" si="12"/>
        <v>1.7693793999999929</v>
      </c>
      <c r="P8" s="24">
        <f t="shared" si="12"/>
        <v>1.7631730000000068</v>
      </c>
      <c r="Q8" s="25">
        <f t="shared" si="12"/>
        <v>1.7325289000000077</v>
      </c>
      <c r="R8" s="11">
        <v>1968.35</v>
      </c>
      <c r="S8" s="11">
        <v>1968.59</v>
      </c>
      <c r="T8" s="11">
        <v>1968.05</v>
      </c>
      <c r="U8" s="1" t="s">
        <v>31</v>
      </c>
      <c r="V8" s="26">
        <f t="shared" si="9"/>
        <v>6.7922964999999946</v>
      </c>
      <c r="W8" s="26">
        <f t="shared" si="11"/>
        <v>6.8016061000000017</v>
      </c>
      <c r="X8" s="26">
        <f t="shared" ref="X8:X21" si="13">(((3.879*T8)/10000)-0.6956)*100</f>
        <v>6.780659499999997</v>
      </c>
      <c r="Y8" s="1">
        <f t="shared" si="3"/>
        <v>2.4822102999999984</v>
      </c>
      <c r="Z8" s="1">
        <f t="shared" si="4"/>
        <v>1.7550271000000024</v>
      </c>
      <c r="AB8" s="1">
        <f t="shared" si="5"/>
        <v>6.7915206999999969</v>
      </c>
      <c r="AC8" s="1">
        <f>((AB8-Y8)/AB8)*100</f>
        <v>63.451332777355752</v>
      </c>
    </row>
    <row r="9" spans="1:29" ht="15.75" customHeight="1" x14ac:dyDescent="0.45">
      <c r="A9" s="1">
        <v>6</v>
      </c>
      <c r="B9" s="1" t="s">
        <v>27</v>
      </c>
      <c r="C9" s="1" t="s">
        <v>25</v>
      </c>
      <c r="F9" s="7">
        <v>1811.14</v>
      </c>
      <c r="G9" s="7">
        <v>1811.53</v>
      </c>
      <c r="H9" s="7">
        <v>1811.23</v>
      </c>
      <c r="I9" s="21">
        <v>1899.47</v>
      </c>
      <c r="J9" s="5">
        <v>1900.11</v>
      </c>
      <c r="K9" s="6">
        <v>1901.51</v>
      </c>
      <c r="L9" s="22">
        <f t="shared" ref="L9:Q9" si="14">(((3.879*F9)/10000)-0.6956)*100</f>
        <v>0.69412060000000331</v>
      </c>
      <c r="M9" s="22">
        <f t="shared" si="14"/>
        <v>0.70924869999999807</v>
      </c>
      <c r="N9" s="23">
        <f t="shared" si="14"/>
        <v>0.69761170000000039</v>
      </c>
      <c r="O9" s="24">
        <f t="shared" si="14"/>
        <v>4.1204412999999995</v>
      </c>
      <c r="P9" s="24">
        <f t="shared" si="14"/>
        <v>4.1452668999999993</v>
      </c>
      <c r="Q9" s="25">
        <f t="shared" si="14"/>
        <v>4.1995729000000033</v>
      </c>
      <c r="R9" s="11">
        <v>2059.4299999999998</v>
      </c>
      <c r="S9" s="11">
        <v>2059.13</v>
      </c>
      <c r="T9" s="11">
        <v>2058.2199999999998</v>
      </c>
      <c r="U9" s="1" t="s">
        <v>32</v>
      </c>
      <c r="V9" s="26">
        <f t="shared" si="9"/>
        <v>10.325289699999995</v>
      </c>
      <c r="W9" s="26">
        <f t="shared" si="11"/>
        <v>10.313652699999999</v>
      </c>
      <c r="X9" s="26">
        <f t="shared" si="13"/>
        <v>10.278353799999994</v>
      </c>
      <c r="Y9" s="1">
        <f t="shared" si="3"/>
        <v>0.70032700000000059</v>
      </c>
      <c r="Z9" s="1">
        <f t="shared" si="4"/>
        <v>4.155093700000001</v>
      </c>
      <c r="AB9" s="1">
        <f t="shared" si="5"/>
        <v>10.305765399999997</v>
      </c>
      <c r="AC9" s="1">
        <f t="shared" ref="AC9:AC11" si="15">((AB9-Z9)/AB9)*100</f>
        <v>59.681852451250229</v>
      </c>
    </row>
    <row r="10" spans="1:29" ht="15.75" customHeight="1" x14ac:dyDescent="0.45">
      <c r="A10" s="1">
        <v>7</v>
      </c>
      <c r="B10" s="1" t="s">
        <v>27</v>
      </c>
      <c r="C10" s="1" t="s">
        <v>25</v>
      </c>
      <c r="F10" s="7">
        <v>1813.58</v>
      </c>
      <c r="G10" s="7">
        <v>1813.97</v>
      </c>
      <c r="H10" s="7"/>
      <c r="I10" s="21">
        <v>1875.33</v>
      </c>
      <c r="J10" s="5">
        <v>1876.37</v>
      </c>
      <c r="K10" s="6"/>
      <c r="L10" s="22">
        <f t="shared" ref="L10:M10" si="16">(((3.879*F10)/10000)-0.6956)*100</f>
        <v>0.7887682000000007</v>
      </c>
      <c r="M10" s="22">
        <f t="shared" si="16"/>
        <v>0.80389629999999546</v>
      </c>
      <c r="N10" s="23"/>
      <c r="O10" s="24">
        <f t="shared" ref="O10:P10" si="17">(((3.879*I10)/10000)-0.6956)*100</f>
        <v>3.1840506999999962</v>
      </c>
      <c r="P10" s="24">
        <f t="shared" si="17"/>
        <v>3.2243923000000008</v>
      </c>
      <c r="Q10" s="25"/>
      <c r="R10" s="11">
        <v>1930.29</v>
      </c>
      <c r="S10" s="11">
        <v>1931.34</v>
      </c>
      <c r="T10" s="11">
        <v>1930.64</v>
      </c>
      <c r="U10" s="1" t="s">
        <v>33</v>
      </c>
      <c r="V10" s="26">
        <f t="shared" si="9"/>
        <v>5.3159490999999948</v>
      </c>
      <c r="W10" s="26">
        <f t="shared" si="11"/>
        <v>5.3566785999999977</v>
      </c>
      <c r="X10" s="26">
        <f t="shared" si="13"/>
        <v>5.3295256000000073</v>
      </c>
      <c r="Y10" s="1">
        <f t="shared" si="3"/>
        <v>0.79633224999999808</v>
      </c>
      <c r="Z10" s="1">
        <f t="shared" si="4"/>
        <v>3.2042214999999983</v>
      </c>
      <c r="AB10" s="1">
        <f t="shared" si="5"/>
        <v>5.3340510999999999</v>
      </c>
      <c r="AC10" s="1">
        <f t="shared" si="15"/>
        <v>39.92893131451256</v>
      </c>
    </row>
    <row r="11" spans="1:29" ht="15.75" customHeight="1" x14ac:dyDescent="0.45">
      <c r="A11" s="1">
        <v>8</v>
      </c>
      <c r="B11" s="1" t="s">
        <v>27</v>
      </c>
      <c r="C11" s="1" t="s">
        <v>25</v>
      </c>
      <c r="F11" s="7"/>
      <c r="G11" s="7"/>
      <c r="H11" s="7"/>
      <c r="I11" s="21">
        <v>1880.9</v>
      </c>
      <c r="J11" s="5">
        <v>1882.58</v>
      </c>
      <c r="K11" s="6">
        <v>1882.56</v>
      </c>
      <c r="L11" s="22"/>
      <c r="M11" s="22"/>
      <c r="N11" s="23"/>
      <c r="O11" s="24">
        <f t="shared" ref="O11:Q11" si="18">(((3.879*I11)/10000)-0.6956)*100</f>
        <v>3.4001110000000057</v>
      </c>
      <c r="P11" s="24">
        <f t="shared" si="18"/>
        <v>3.4652781999999993</v>
      </c>
      <c r="Q11" s="25">
        <f t="shared" si="18"/>
        <v>3.4645024000000024</v>
      </c>
      <c r="R11" s="11">
        <v>2010.92</v>
      </c>
      <c r="S11" s="11">
        <v>2011.43</v>
      </c>
      <c r="T11" s="11">
        <v>2010.13</v>
      </c>
      <c r="U11" s="1" t="s">
        <v>34</v>
      </c>
      <c r="V11" s="26">
        <f t="shared" si="9"/>
        <v>8.4435868000000021</v>
      </c>
      <c r="W11" s="26">
        <f t="shared" si="11"/>
        <v>8.4633697000000012</v>
      </c>
      <c r="X11" s="26">
        <f t="shared" si="13"/>
        <v>8.4129427000000039</v>
      </c>
      <c r="Z11" s="1">
        <f t="shared" si="4"/>
        <v>3.4432972000000022</v>
      </c>
      <c r="AB11" s="1">
        <f t="shared" si="5"/>
        <v>8.439966400000003</v>
      </c>
      <c r="AC11" s="1">
        <f t="shared" si="15"/>
        <v>59.202477393748865</v>
      </c>
    </row>
    <row r="12" spans="1:29" ht="15.75" customHeight="1" x14ac:dyDescent="0.45">
      <c r="A12" s="1">
        <v>9</v>
      </c>
      <c r="B12" s="1" t="s">
        <v>27</v>
      </c>
      <c r="C12" s="1" t="s">
        <v>25</v>
      </c>
      <c r="F12" s="7">
        <v>1977.64</v>
      </c>
      <c r="G12" s="7">
        <v>1978.11</v>
      </c>
      <c r="H12" s="7">
        <v>1977.32</v>
      </c>
      <c r="I12" s="21">
        <v>1838.76</v>
      </c>
      <c r="J12" s="5">
        <v>1839.69</v>
      </c>
      <c r="K12" s="6">
        <v>1839.48</v>
      </c>
      <c r="L12" s="22">
        <f t="shared" ref="L12:Q12" si="19">(((3.879*F12)/10000)-0.6956)*100</f>
        <v>7.1526556000000134</v>
      </c>
      <c r="M12" s="22">
        <f t="shared" si="19"/>
        <v>7.1708868999999957</v>
      </c>
      <c r="N12" s="23">
        <f t="shared" si="19"/>
        <v>7.1402427999999958</v>
      </c>
      <c r="O12" s="24">
        <f t="shared" si="19"/>
        <v>1.7655003999999974</v>
      </c>
      <c r="P12" s="24">
        <f t="shared" si="19"/>
        <v>1.8015750999999969</v>
      </c>
      <c r="Q12" s="25">
        <f t="shared" si="19"/>
        <v>1.7934291999999963</v>
      </c>
      <c r="R12" s="11">
        <v>1949.64</v>
      </c>
      <c r="S12" s="11">
        <v>1950.48</v>
      </c>
      <c r="T12" s="11">
        <v>1951.79</v>
      </c>
      <c r="U12" s="1" t="s">
        <v>35</v>
      </c>
      <c r="V12" s="26">
        <f t="shared" si="9"/>
        <v>6.0665356000000115</v>
      </c>
      <c r="W12" s="26">
        <f t="shared" si="11"/>
        <v>6.0991192000000023</v>
      </c>
      <c r="X12" s="26">
        <f t="shared" si="13"/>
        <v>6.1499340999999985</v>
      </c>
      <c r="Y12" s="1">
        <f t="shared" ref="Y12:Y23" si="20">AVERAGE(L12,M12,N12)</f>
        <v>7.1545951000000017</v>
      </c>
      <c r="Z12" s="1">
        <f t="shared" si="4"/>
        <v>1.786834899999997</v>
      </c>
      <c r="AB12" s="1">
        <f t="shared" si="5"/>
        <v>6.1051963000000038</v>
      </c>
      <c r="AC12" s="1">
        <f>((AB12-Y12)/AB12)*100</f>
        <v>-17.188616850861898</v>
      </c>
    </row>
    <row r="13" spans="1:29" ht="15.75" customHeight="1" x14ac:dyDescent="0.45">
      <c r="A13" s="1">
        <v>10</v>
      </c>
      <c r="B13" s="1" t="s">
        <v>27</v>
      </c>
      <c r="C13" s="1" t="s">
        <v>25</v>
      </c>
      <c r="F13" s="7">
        <v>1952.72</v>
      </c>
      <c r="G13" s="7">
        <v>1953.42</v>
      </c>
      <c r="H13" s="7">
        <v>1954.54</v>
      </c>
      <c r="I13" s="21"/>
      <c r="J13" s="5">
        <v>1972.35</v>
      </c>
      <c r="K13" s="6"/>
      <c r="L13" s="22">
        <f t="shared" ref="L13:N13" si="21">(((3.879*F13)/10000)-0.6956)*100</f>
        <v>6.186008799999998</v>
      </c>
      <c r="M13" s="22">
        <f t="shared" si="21"/>
        <v>6.2131618000000106</v>
      </c>
      <c r="N13" s="23">
        <f t="shared" si="21"/>
        <v>6.2566065999999925</v>
      </c>
      <c r="O13" s="24"/>
      <c r="P13" s="24">
        <f t="shared" ref="P13:P14" si="22">(((3.879*J13)/10000)-0.6956)*100</f>
        <v>6.9474564999999933</v>
      </c>
      <c r="Q13" s="25"/>
      <c r="R13" s="11">
        <v>1940.75</v>
      </c>
      <c r="S13" s="11">
        <v>1940.5</v>
      </c>
      <c r="T13" s="11">
        <v>1940.64</v>
      </c>
      <c r="U13" s="1" t="s">
        <v>36</v>
      </c>
      <c r="V13" s="26">
        <f t="shared" si="9"/>
        <v>5.7216924999999978</v>
      </c>
      <c r="W13" s="26">
        <f t="shared" si="11"/>
        <v>5.7119950000000035</v>
      </c>
      <c r="X13" s="26">
        <f t="shared" si="13"/>
        <v>5.7174256000000039</v>
      </c>
      <c r="Y13" s="1">
        <f t="shared" si="20"/>
        <v>6.2185924000000012</v>
      </c>
      <c r="Z13" s="1">
        <f t="shared" si="4"/>
        <v>6.9474564999999933</v>
      </c>
      <c r="AB13" s="1">
        <f t="shared" si="5"/>
        <v>5.7170377000000014</v>
      </c>
      <c r="AC13" s="1">
        <f t="shared" ref="AC13:AC15" si="23">((AB13-Z13)/AB13)*100</f>
        <v>-21.521964075905807</v>
      </c>
    </row>
    <row r="14" spans="1:29" ht="15.75" customHeight="1" x14ac:dyDescent="0.45">
      <c r="A14" s="1">
        <v>11</v>
      </c>
      <c r="B14" s="1" t="s">
        <v>27</v>
      </c>
      <c r="C14" s="1" t="s">
        <v>25</v>
      </c>
      <c r="F14" s="7">
        <v>1817.02</v>
      </c>
      <c r="G14" s="7">
        <v>1819.14</v>
      </c>
      <c r="H14" s="7">
        <v>1815.84</v>
      </c>
      <c r="I14" s="21"/>
      <c r="J14" s="5">
        <v>1869.84</v>
      </c>
      <c r="K14" s="6">
        <v>1869.66</v>
      </c>
      <c r="L14" s="22">
        <f t="shared" ref="L14:N14" si="24">(((3.879*F14)/10000)-0.6956)*100</f>
        <v>0.92220579999999774</v>
      </c>
      <c r="M14" s="22">
        <f t="shared" si="24"/>
        <v>1.0044406000000117</v>
      </c>
      <c r="N14" s="23">
        <f t="shared" si="24"/>
        <v>0.87643360000000392</v>
      </c>
      <c r="O14" s="24"/>
      <c r="P14" s="24">
        <f t="shared" si="22"/>
        <v>2.9710935999999966</v>
      </c>
      <c r="Q14" s="25">
        <f>(((3.879*K14)/10000)-0.6956)*100</f>
        <v>2.9641114000000024</v>
      </c>
      <c r="R14" s="11">
        <v>1947.53</v>
      </c>
      <c r="S14" s="11">
        <v>1947.37</v>
      </c>
      <c r="T14" s="11">
        <v>1947.22</v>
      </c>
      <c r="U14" s="1" t="s">
        <v>37</v>
      </c>
      <c r="V14" s="26">
        <f t="shared" si="9"/>
        <v>5.984688699999996</v>
      </c>
      <c r="W14" s="26">
        <f t="shared" si="11"/>
        <v>5.9784822999999987</v>
      </c>
      <c r="X14" s="26">
        <f t="shared" si="13"/>
        <v>5.9726637999999994</v>
      </c>
      <c r="Y14" s="1">
        <f t="shared" si="20"/>
        <v>0.93436000000000441</v>
      </c>
      <c r="Z14" s="1">
        <f t="shared" si="4"/>
        <v>2.9676024999999995</v>
      </c>
      <c r="AB14" s="1">
        <f t="shared" si="5"/>
        <v>5.978611599999998</v>
      </c>
      <c r="AC14" s="1">
        <f t="shared" si="23"/>
        <v>50.363015720907498</v>
      </c>
    </row>
    <row r="15" spans="1:29" ht="15.75" customHeight="1" x14ac:dyDescent="0.45">
      <c r="A15" s="1">
        <v>12</v>
      </c>
      <c r="B15" s="1" t="s">
        <v>27</v>
      </c>
      <c r="C15" s="1" t="s">
        <v>25</v>
      </c>
      <c r="F15" s="7">
        <v>1880.17</v>
      </c>
      <c r="G15" s="7">
        <v>1879.43</v>
      </c>
      <c r="H15" s="7">
        <v>1879.81</v>
      </c>
      <c r="I15" s="21">
        <v>1892.9</v>
      </c>
      <c r="J15" s="5">
        <v>1892.57</v>
      </c>
      <c r="K15" s="6">
        <v>1892.72</v>
      </c>
      <c r="L15" s="22">
        <f t="shared" ref="L15:Q15" si="25">(((3.879*F15)/10000)-0.6956)*100</f>
        <v>3.3717942999999972</v>
      </c>
      <c r="M15" s="22">
        <f t="shared" si="25"/>
        <v>3.3430897000000015</v>
      </c>
      <c r="N15" s="23">
        <f t="shared" si="25"/>
        <v>3.3578298999999978</v>
      </c>
      <c r="O15" s="24">
        <f t="shared" si="25"/>
        <v>3.8655910000000016</v>
      </c>
      <c r="P15" s="24">
        <f t="shared" si="25"/>
        <v>3.8527902999999974</v>
      </c>
      <c r="Q15" s="25">
        <f t="shared" si="25"/>
        <v>3.8586088000000074</v>
      </c>
      <c r="R15" s="11">
        <v>1946.58</v>
      </c>
      <c r="S15" s="11">
        <v>1946.67</v>
      </c>
      <c r="T15" s="11">
        <v>1948.21</v>
      </c>
      <c r="U15" s="1" t="s">
        <v>38</v>
      </c>
      <c r="V15" s="26">
        <f t="shared" si="9"/>
        <v>5.9478381999999996</v>
      </c>
      <c r="W15" s="26">
        <f t="shared" si="11"/>
        <v>5.9513293000000083</v>
      </c>
      <c r="X15" s="26">
        <f t="shared" si="13"/>
        <v>6.0110659000000011</v>
      </c>
      <c r="Y15" s="1">
        <f t="shared" si="20"/>
        <v>3.3575712999999987</v>
      </c>
      <c r="Z15" s="1">
        <f t="shared" si="4"/>
        <v>3.8589967000000023</v>
      </c>
      <c r="AB15" s="1">
        <f t="shared" si="5"/>
        <v>5.970077800000003</v>
      </c>
      <c r="AC15" s="1">
        <f t="shared" si="23"/>
        <v>35.361031643507218</v>
      </c>
    </row>
    <row r="16" spans="1:29" ht="15.75" customHeight="1" x14ac:dyDescent="0.45">
      <c r="A16" s="1">
        <v>13</v>
      </c>
      <c r="B16" s="1" t="s">
        <v>27</v>
      </c>
      <c r="C16" s="1" t="s">
        <v>25</v>
      </c>
      <c r="F16" s="7">
        <v>1918.81</v>
      </c>
      <c r="G16" s="7">
        <v>1919.95</v>
      </c>
      <c r="H16" s="7">
        <v>1919.18</v>
      </c>
      <c r="I16" s="21"/>
      <c r="J16" s="5"/>
      <c r="K16" s="6"/>
      <c r="L16" s="22">
        <f t="shared" ref="L16:N16" si="26">(((3.879*F16)/10000)-0.6956)*100</f>
        <v>4.8706398999999951</v>
      </c>
      <c r="M16" s="22">
        <f t="shared" si="26"/>
        <v>4.9148605000000067</v>
      </c>
      <c r="N16" s="23">
        <f t="shared" si="26"/>
        <v>4.8849922000000046</v>
      </c>
      <c r="O16" s="24"/>
      <c r="P16" s="24"/>
      <c r="Q16" s="25"/>
      <c r="R16" s="11">
        <v>1938.53</v>
      </c>
      <c r="S16" s="11">
        <v>1938.38</v>
      </c>
      <c r="T16" s="11">
        <v>1939.39</v>
      </c>
      <c r="U16" s="1" t="s">
        <v>39</v>
      </c>
      <c r="V16" s="26">
        <f t="shared" si="9"/>
        <v>5.6355786999999991</v>
      </c>
      <c r="W16" s="26">
        <f t="shared" si="11"/>
        <v>5.6297601999999998</v>
      </c>
      <c r="X16" s="26">
        <f t="shared" si="13"/>
        <v>5.668938100000009</v>
      </c>
      <c r="Y16" s="1">
        <f t="shared" si="20"/>
        <v>4.8901642000000018</v>
      </c>
      <c r="AB16" s="1">
        <f t="shared" si="5"/>
        <v>5.6447590000000032</v>
      </c>
      <c r="AC16" s="1">
        <f>((AB16-Y16)/AB16)*100</f>
        <v>13.368060531902264</v>
      </c>
    </row>
    <row r="17" spans="1:29" ht="15.75" customHeight="1" x14ac:dyDescent="0.45">
      <c r="A17" s="1">
        <v>14</v>
      </c>
      <c r="B17" s="1" t="s">
        <v>27</v>
      </c>
      <c r="C17" s="1" t="s">
        <v>25</v>
      </c>
      <c r="F17" s="7">
        <v>1813.47</v>
      </c>
      <c r="G17" s="7"/>
      <c r="H17" s="7">
        <v>1813.21</v>
      </c>
      <c r="I17" s="21">
        <v>1906.02</v>
      </c>
      <c r="J17" s="5">
        <v>1907.27</v>
      </c>
      <c r="K17" s="6">
        <v>1907.2</v>
      </c>
      <c r="L17" s="22">
        <f t="shared" ref="L17:L23" si="27">(((3.879*F17)/10000)-0.6956)*100</f>
        <v>0.78450130000000673</v>
      </c>
      <c r="M17" s="22"/>
      <c r="N17" s="23">
        <f t="shared" ref="N17:Q17" si="28">(((3.879*H17)/10000)-0.6956)*100</f>
        <v>0.77441590000000282</v>
      </c>
      <c r="O17" s="24">
        <f t="shared" si="28"/>
        <v>4.3745158000000011</v>
      </c>
      <c r="P17" s="24">
        <f t="shared" si="28"/>
        <v>4.4230033000000057</v>
      </c>
      <c r="Q17" s="25">
        <f t="shared" si="28"/>
        <v>4.4202880000000055</v>
      </c>
      <c r="R17" s="11">
        <v>1936.06</v>
      </c>
      <c r="S17" s="11">
        <v>1936.76</v>
      </c>
      <c r="T17" s="11">
        <v>1936.59</v>
      </c>
      <c r="U17" s="1" t="s">
        <v>40</v>
      </c>
      <c r="V17" s="26">
        <f t="shared" si="9"/>
        <v>5.5397674000000059</v>
      </c>
      <c r="W17" s="26">
        <f t="shared" si="11"/>
        <v>5.5669203999999972</v>
      </c>
      <c r="X17" s="26">
        <f t="shared" si="13"/>
        <v>5.5603260999999904</v>
      </c>
      <c r="Y17" s="1">
        <f t="shared" si="20"/>
        <v>0.77945860000000478</v>
      </c>
      <c r="Z17" s="1">
        <f t="shared" ref="Z17:Z22" si="29">AVERAGE(O17,P17,Q17)</f>
        <v>4.4059357000000041</v>
      </c>
      <c r="AB17" s="1">
        <f t="shared" si="5"/>
        <v>5.5556712999999975</v>
      </c>
      <c r="AC17" s="1">
        <f>((AB17-Z17)/AB17)*100</f>
        <v>20.694809644335759</v>
      </c>
    </row>
    <row r="18" spans="1:29" ht="15.75" customHeight="1" x14ac:dyDescent="0.45">
      <c r="A18" s="1">
        <v>15</v>
      </c>
      <c r="B18" s="1" t="s">
        <v>27</v>
      </c>
      <c r="C18" s="1" t="s">
        <v>25</v>
      </c>
      <c r="F18" s="7">
        <v>1924.97</v>
      </c>
      <c r="G18" s="7">
        <v>1924.26</v>
      </c>
      <c r="H18" s="7">
        <v>1925.61</v>
      </c>
      <c r="I18" s="21">
        <v>1885.44</v>
      </c>
      <c r="J18" s="5">
        <v>1885.57</v>
      </c>
      <c r="K18" s="6">
        <v>1884.83</v>
      </c>
      <c r="L18" s="22">
        <f t="shared" si="27"/>
        <v>5.1095863000000019</v>
      </c>
      <c r="M18" s="22">
        <f t="shared" ref="M18:Q18" si="30">(((3.879*G18)/10000)-0.6956)*100</f>
        <v>5.0820454000000019</v>
      </c>
      <c r="N18" s="23">
        <f t="shared" si="30"/>
        <v>5.134411899999991</v>
      </c>
      <c r="O18" s="24">
        <f t="shared" si="30"/>
        <v>3.5762175999999979</v>
      </c>
      <c r="P18" s="24">
        <f t="shared" si="30"/>
        <v>3.5812602999999998</v>
      </c>
      <c r="Q18" s="25">
        <f t="shared" si="30"/>
        <v>3.552555699999993</v>
      </c>
      <c r="R18" s="11">
        <v>1951.81</v>
      </c>
      <c r="S18" s="11">
        <v>1953.57</v>
      </c>
      <c r="T18" s="11">
        <v>1952.15</v>
      </c>
      <c r="U18" s="1" t="s">
        <v>41</v>
      </c>
      <c r="V18" s="26">
        <f t="shared" si="9"/>
        <v>6.1507099000000061</v>
      </c>
      <c r="W18" s="26">
        <f t="shared" si="11"/>
        <v>6.2189802999999984</v>
      </c>
      <c r="X18" s="26">
        <f t="shared" si="13"/>
        <v>6.1638985000000091</v>
      </c>
      <c r="Y18" s="1">
        <f t="shared" si="20"/>
        <v>5.1086811999999986</v>
      </c>
      <c r="Z18" s="1">
        <f t="shared" si="29"/>
        <v>3.5700111999999975</v>
      </c>
      <c r="AB18" s="1">
        <f t="shared" si="5"/>
        <v>6.1778629000000045</v>
      </c>
      <c r="AC18" s="1">
        <f>((AB18-Y18)/AB18)*100</f>
        <v>17.306659556980538</v>
      </c>
    </row>
    <row r="19" spans="1:29" ht="15.75" customHeight="1" x14ac:dyDescent="0.45">
      <c r="A19" s="1">
        <v>16</v>
      </c>
      <c r="B19" s="1" t="s">
        <v>27</v>
      </c>
      <c r="C19" s="1" t="s">
        <v>25</v>
      </c>
      <c r="F19" s="7">
        <v>1814.97</v>
      </c>
      <c r="G19" s="7">
        <v>1816.73</v>
      </c>
      <c r="H19" s="7">
        <v>1814.65</v>
      </c>
      <c r="I19" s="21">
        <v>1815.21</v>
      </c>
      <c r="J19" s="5">
        <v>1813.25</v>
      </c>
      <c r="K19" s="6">
        <v>1814.32</v>
      </c>
      <c r="L19" s="22">
        <f t="shared" si="27"/>
        <v>0.84268630000000622</v>
      </c>
      <c r="M19" s="22">
        <f t="shared" ref="M19:Q19" si="31">(((3.879*G19)/10000)-0.6956)*100</f>
        <v>0.91095669999999851</v>
      </c>
      <c r="N19" s="23">
        <f t="shared" si="31"/>
        <v>0.83027350000000055</v>
      </c>
      <c r="O19" s="24">
        <f t="shared" si="31"/>
        <v>0.85199590000000214</v>
      </c>
      <c r="P19" s="24">
        <f t="shared" si="31"/>
        <v>0.77596749999999659</v>
      </c>
      <c r="Q19" s="25">
        <f t="shared" si="31"/>
        <v>0.81747279999999645</v>
      </c>
      <c r="R19" s="11">
        <v>1933.63</v>
      </c>
      <c r="S19" s="11">
        <v>1934.84</v>
      </c>
      <c r="T19" s="11">
        <v>1934.18</v>
      </c>
      <c r="U19" s="1" t="s">
        <v>42</v>
      </c>
      <c r="V19" s="26">
        <f t="shared" si="9"/>
        <v>5.4455077000000074</v>
      </c>
      <c r="W19" s="26">
        <f t="shared" si="11"/>
        <v>5.4924435999999961</v>
      </c>
      <c r="X19" s="26">
        <f t="shared" si="13"/>
        <v>5.4668421999999994</v>
      </c>
      <c r="Y19" s="1">
        <f t="shared" si="20"/>
        <v>0.86130550000000172</v>
      </c>
      <c r="Z19" s="1">
        <f t="shared" si="29"/>
        <v>0.81514539999999835</v>
      </c>
      <c r="AB19" s="1">
        <f t="shared" si="5"/>
        <v>5.468264500000001</v>
      </c>
      <c r="AC19" s="1">
        <f t="shared" ref="AC19:AC23" si="32">((AB19-Y19)/AB19)*100</f>
        <v>84.249015386874532</v>
      </c>
    </row>
    <row r="20" spans="1:29" ht="15.75" customHeight="1" x14ac:dyDescent="0.45">
      <c r="A20" s="1">
        <v>17</v>
      </c>
      <c r="B20" s="1" t="s">
        <v>27</v>
      </c>
      <c r="C20" s="1" t="s">
        <v>25</v>
      </c>
      <c r="F20" s="7">
        <v>1814.31</v>
      </c>
      <c r="G20" s="7">
        <v>1816.05</v>
      </c>
      <c r="H20" s="7">
        <v>1815.04</v>
      </c>
      <c r="I20" s="21">
        <v>1902.12</v>
      </c>
      <c r="J20" s="5">
        <v>1901.12</v>
      </c>
      <c r="K20" s="6">
        <v>1899.81</v>
      </c>
      <c r="L20" s="22">
        <f t="shared" si="27"/>
        <v>0.817084899999998</v>
      </c>
      <c r="M20" s="22">
        <f t="shared" ref="M20:Q20" si="33">(((3.879*G20)/10000)-0.6956)*100</f>
        <v>0.88457950000000451</v>
      </c>
      <c r="N20" s="23">
        <f t="shared" si="33"/>
        <v>0.84540159999999531</v>
      </c>
      <c r="O20" s="24">
        <f t="shared" si="33"/>
        <v>4.2232347999999975</v>
      </c>
      <c r="P20" s="24">
        <f t="shared" si="33"/>
        <v>4.1844447999999979</v>
      </c>
      <c r="Q20" s="25">
        <f t="shared" si="33"/>
        <v>4.1336299000000025</v>
      </c>
      <c r="R20" s="11">
        <v>2035.65</v>
      </c>
      <c r="S20" s="11">
        <v>2036.31</v>
      </c>
      <c r="T20" s="11">
        <v>2035.56</v>
      </c>
      <c r="U20" s="1" t="s">
        <v>43</v>
      </c>
      <c r="V20" s="26">
        <f t="shared" si="9"/>
        <v>9.4028635000000023</v>
      </c>
      <c r="W20" s="26">
        <f t="shared" si="11"/>
        <v>9.4284648999999998</v>
      </c>
      <c r="X20" s="26">
        <f t="shared" si="13"/>
        <v>9.3993724000000061</v>
      </c>
      <c r="Y20" s="1">
        <f t="shared" si="20"/>
        <v>0.84902199999999928</v>
      </c>
      <c r="Z20" s="1">
        <f t="shared" si="29"/>
        <v>4.180436499999999</v>
      </c>
      <c r="AB20" s="1">
        <f t="shared" si="5"/>
        <v>9.4102336000000033</v>
      </c>
      <c r="AC20" s="1">
        <f t="shared" si="32"/>
        <v>90.977673497924656</v>
      </c>
    </row>
    <row r="21" spans="1:29" ht="15.75" customHeight="1" x14ac:dyDescent="0.45">
      <c r="A21" s="1">
        <v>18</v>
      </c>
      <c r="B21" s="1" t="s">
        <v>27</v>
      </c>
      <c r="C21" s="1" t="s">
        <v>25</v>
      </c>
      <c r="F21" s="7">
        <v>1923.4</v>
      </c>
      <c r="G21" s="7">
        <v>1922.23</v>
      </c>
      <c r="H21" s="7">
        <v>1922.93</v>
      </c>
      <c r="I21" s="21">
        <v>1984.04</v>
      </c>
      <c r="J21" s="5">
        <v>1982.33</v>
      </c>
      <c r="K21" s="6">
        <v>1983.97</v>
      </c>
      <c r="L21" s="22">
        <f t="shared" si="27"/>
        <v>5.0486860000000018</v>
      </c>
      <c r="M21" s="22">
        <f t="shared" ref="M21:Q21" si="34">(((3.879*G21)/10000)-0.6956)*100</f>
        <v>5.0033017000000068</v>
      </c>
      <c r="N21" s="23">
        <f t="shared" si="34"/>
        <v>5.0304546999999982</v>
      </c>
      <c r="O21" s="24">
        <f t="shared" si="34"/>
        <v>7.4009116000000041</v>
      </c>
      <c r="P21" s="24">
        <f t="shared" si="34"/>
        <v>7.334580699999993</v>
      </c>
      <c r="Q21" s="25">
        <f t="shared" si="34"/>
        <v>7.3981963000000039</v>
      </c>
      <c r="R21" s="11">
        <v>1973.98</v>
      </c>
      <c r="S21" s="11">
        <v>1975.37</v>
      </c>
      <c r="T21" s="11">
        <v>1974.71</v>
      </c>
      <c r="U21" s="1" t="s">
        <v>44</v>
      </c>
      <c r="V21" s="26">
        <f t="shared" si="9"/>
        <v>7.0106842000000054</v>
      </c>
      <c r="W21" s="26">
        <f t="shared" si="11"/>
        <v>7.0646023000000007</v>
      </c>
      <c r="X21" s="26">
        <f t="shared" si="13"/>
        <v>7.0390009000000031</v>
      </c>
      <c r="Y21" s="1">
        <f t="shared" si="20"/>
        <v>5.027480800000002</v>
      </c>
      <c r="Z21" s="1">
        <f t="shared" si="29"/>
        <v>7.3778961999999995</v>
      </c>
      <c r="AB21" s="1">
        <f t="shared" si="5"/>
        <v>7.0380958000000033</v>
      </c>
      <c r="AC21" s="1">
        <f t="shared" si="32"/>
        <v>28.567599207728893</v>
      </c>
    </row>
    <row r="22" spans="1:29" ht="15.75" customHeight="1" x14ac:dyDescent="0.45">
      <c r="A22" s="1">
        <v>19</v>
      </c>
      <c r="B22" s="1" t="s">
        <v>27</v>
      </c>
      <c r="C22" s="1" t="s">
        <v>25</v>
      </c>
      <c r="F22" s="7">
        <v>1949.75</v>
      </c>
      <c r="G22" s="7">
        <v>1949.28</v>
      </c>
      <c r="H22" s="7">
        <v>1948.74</v>
      </c>
      <c r="I22" s="21">
        <v>1934.89</v>
      </c>
      <c r="J22" s="5">
        <v>1934.88</v>
      </c>
      <c r="K22" s="6">
        <v>1933.37</v>
      </c>
      <c r="L22" s="22">
        <f t="shared" si="27"/>
        <v>6.0708025000000054</v>
      </c>
      <c r="M22" s="22">
        <f t="shared" ref="M22:Q22" si="35">(((3.879*G22)/10000)-0.6956)*100</f>
        <v>6.0525712000000009</v>
      </c>
      <c r="N22" s="23">
        <f t="shared" si="35"/>
        <v>6.0316246000000078</v>
      </c>
      <c r="O22" s="24">
        <f t="shared" si="35"/>
        <v>5.4943831000000003</v>
      </c>
      <c r="P22" s="24">
        <f t="shared" si="35"/>
        <v>5.493995200000013</v>
      </c>
      <c r="Q22" s="25">
        <f t="shared" si="35"/>
        <v>5.4354223000000035</v>
      </c>
      <c r="R22" s="11">
        <v>1963.85</v>
      </c>
      <c r="S22" s="11">
        <v>1963.74</v>
      </c>
      <c r="T22" s="11"/>
      <c r="U22" s="1" t="s">
        <v>45</v>
      </c>
      <c r="V22" s="26">
        <f t="shared" si="9"/>
        <v>6.6177414999999957</v>
      </c>
      <c r="W22" s="26">
        <f t="shared" si="11"/>
        <v>6.6134746000000018</v>
      </c>
      <c r="X22" s="26"/>
      <c r="Y22" s="1">
        <f t="shared" si="20"/>
        <v>6.0516661000000047</v>
      </c>
      <c r="Z22" s="1">
        <f t="shared" si="29"/>
        <v>5.4746002000000056</v>
      </c>
      <c r="AB22" s="1">
        <f t="shared" si="5"/>
        <v>6.6156080499999987</v>
      </c>
      <c r="AC22" s="1">
        <f t="shared" si="32"/>
        <v>8.5244159831989155</v>
      </c>
    </row>
    <row r="23" spans="1:29" ht="15.75" customHeight="1" x14ac:dyDescent="0.45">
      <c r="A23" s="1">
        <v>20</v>
      </c>
      <c r="B23" s="1" t="s">
        <v>27</v>
      </c>
      <c r="C23" s="1" t="s">
        <v>25</v>
      </c>
      <c r="F23" s="7">
        <v>1912.42</v>
      </c>
      <c r="G23" s="7">
        <v>1911.56</v>
      </c>
      <c r="H23" s="7">
        <v>1911.82</v>
      </c>
      <c r="I23" s="21"/>
      <c r="J23" s="5"/>
      <c r="K23" s="6"/>
      <c r="L23" s="22">
        <f t="shared" si="27"/>
        <v>4.6227718000000024</v>
      </c>
      <c r="M23" s="22">
        <f t="shared" ref="M23:N23" si="36">(((3.879*G23)/10000)-0.6956)*100</f>
        <v>4.5894124000000041</v>
      </c>
      <c r="N23" s="23">
        <f t="shared" si="36"/>
        <v>4.5994977999999964</v>
      </c>
      <c r="O23" s="24"/>
      <c r="P23" s="24"/>
      <c r="Q23" s="25"/>
      <c r="R23" s="11">
        <v>1950.34</v>
      </c>
      <c r="S23" s="11">
        <v>1950.86</v>
      </c>
      <c r="T23" s="11">
        <v>1949.99</v>
      </c>
      <c r="U23" s="1" t="s">
        <v>46</v>
      </c>
      <c r="V23" s="26">
        <f t="shared" si="9"/>
        <v>6.0936885999999912</v>
      </c>
      <c r="W23" s="26">
        <f t="shared" si="11"/>
        <v>6.1138593999999884</v>
      </c>
      <c r="X23" s="26">
        <f>(((3.879*T23)/10000)-0.6956)*100</f>
        <v>6.0801121000000009</v>
      </c>
      <c r="Y23" s="1">
        <f t="shared" si="20"/>
        <v>4.6038940000000013</v>
      </c>
      <c r="AB23" s="1">
        <f t="shared" si="5"/>
        <v>6.0958866999999941</v>
      </c>
      <c r="AC23" s="1">
        <f t="shared" si="32"/>
        <v>24.475400764912418</v>
      </c>
    </row>
  </sheetData>
  <mergeCells count="2">
    <mergeCell ref="F2:H2"/>
    <mergeCell ref="V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Hemanth Narayan Dakshinamurthy</cp:lastModifiedBy>
  <dcterms:modified xsi:type="dcterms:W3CDTF">2023-08-30T21:48:22Z</dcterms:modified>
</cp:coreProperties>
</file>