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manthreddyaeddulla/Desktop/Quant/Quant Projects/Option Pricing/"/>
    </mc:Choice>
  </mc:AlternateContent>
  <xr:revisionPtr revIDLastSave="0" documentId="13_ncr:1_{AF8BB72F-82FE-C642-8FEE-EFBAC66C0050}" xr6:coauthVersionLast="47" xr6:coauthVersionMax="47" xr10:uidLastSave="{00000000-0000-0000-0000-000000000000}"/>
  <bookViews>
    <workbookView xWindow="0" yWindow="0" windowWidth="28800" windowHeight="18000" activeTab="1" xr2:uid="{4B70DD1E-B2E9-7944-8FA3-47E76BF4C5D4}"/>
  </bookViews>
  <sheets>
    <sheet name="Black Scholes Model" sheetId="1" r:id="rId1"/>
    <sheet name="Binomial Model" sheetId="2" r:id="rId2"/>
    <sheet name="TATA Motors 1 yr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S28" i="1"/>
  <c r="S27" i="1"/>
  <c r="B9" i="2"/>
  <c r="B14" i="2" s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5" i="2"/>
  <c r="H50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7" i="1"/>
  <c r="B11" i="2" l="1"/>
  <c r="B12" i="2" s="1"/>
  <c r="B15" i="2" s="1"/>
  <c r="B16" i="2" s="1"/>
  <c r="B12" i="1"/>
  <c r="B13" i="1" s="1"/>
  <c r="F13" i="2" l="1"/>
  <c r="G14" i="2" s="1"/>
  <c r="H15" i="2" s="1"/>
  <c r="I16" i="2" s="1"/>
  <c r="J17" i="2" s="1"/>
  <c r="K18" i="2" s="1"/>
  <c r="L19" i="2" s="1"/>
  <c r="L20" i="2" s="1"/>
  <c r="B17" i="2"/>
  <c r="F11" i="2"/>
  <c r="G10" i="2" s="1"/>
  <c r="B14" i="1"/>
  <c r="B15" i="1"/>
  <c r="B18" i="2" l="1"/>
  <c r="G12" i="2"/>
  <c r="H13" i="2" s="1"/>
  <c r="I14" i="2" s="1"/>
  <c r="J15" i="2" s="1"/>
  <c r="K16" i="2" s="1"/>
  <c r="H9" i="2"/>
  <c r="H11" i="2"/>
  <c r="I12" i="2" s="1"/>
  <c r="J13" i="2" s="1"/>
  <c r="K14" i="2" s="1"/>
  <c r="B27" i="1"/>
  <c r="B25" i="1"/>
  <c r="B24" i="1"/>
  <c r="B26" i="1"/>
  <c r="L15" i="2" l="1"/>
  <c r="L16" i="2" s="1"/>
  <c r="L17" i="2"/>
  <c r="L18" i="2" s="1"/>
  <c r="K19" i="2" s="1"/>
  <c r="I10" i="2"/>
  <c r="J11" i="2" s="1"/>
  <c r="K12" i="2" s="1"/>
  <c r="I8" i="2"/>
  <c r="L13" i="2" l="1"/>
  <c r="L14" i="2" s="1"/>
  <c r="K15" i="2" s="1"/>
  <c r="K17" i="2"/>
  <c r="J18" i="2" s="1"/>
  <c r="J7" i="2"/>
  <c r="J9" i="2"/>
  <c r="K10" i="2" s="1"/>
  <c r="L11" i="2" l="1"/>
  <c r="L12" i="2" s="1"/>
  <c r="K13" i="2" s="1"/>
  <c r="J14" i="2" s="1"/>
  <c r="I15" i="2" s="1"/>
  <c r="H16" i="2" s="1"/>
  <c r="J16" i="2"/>
  <c r="I17" i="2" s="1"/>
  <c r="K8" i="2"/>
  <c r="K6" i="2"/>
  <c r="L7" i="2" l="1"/>
  <c r="L8" i="2" s="1"/>
  <c r="L5" i="2"/>
  <c r="L6" i="2" s="1"/>
  <c r="K7" i="2" s="1"/>
  <c r="L9" i="2"/>
  <c r="L10" i="2" s="1"/>
  <c r="K11" i="2" s="1"/>
  <c r="J12" i="2" s="1"/>
  <c r="I13" i="2" s="1"/>
  <c r="H14" i="2" s="1"/>
  <c r="G15" i="2" s="1"/>
  <c r="K9" i="2" l="1"/>
  <c r="J10" i="2" s="1"/>
  <c r="I11" i="2" s="1"/>
  <c r="H12" i="2" s="1"/>
  <c r="G13" i="2" s="1"/>
  <c r="F14" i="2" s="1"/>
  <c r="J8" i="2" l="1"/>
  <c r="I9" i="2" s="1"/>
  <c r="H10" i="2" s="1"/>
  <c r="G11" i="2" s="1"/>
  <c r="F12" i="2" s="1"/>
  <c r="E13" i="2" s="1"/>
</calcChain>
</file>

<file path=xl/sharedStrings.xml><?xml version="1.0" encoding="utf-8"?>
<sst xmlns="http://schemas.openxmlformats.org/spreadsheetml/2006/main" count="111" uniqueCount="81">
  <si>
    <t>Price</t>
  </si>
  <si>
    <t>Ticker</t>
  </si>
  <si>
    <t>Date</t>
  </si>
  <si>
    <t>Adj Close</t>
  </si>
  <si>
    <t>Returns</t>
  </si>
  <si>
    <t>TATAMOTORS.NS</t>
  </si>
  <si>
    <t>Contract Name</t>
  </si>
  <si>
    <t>Tata Motors</t>
  </si>
  <si>
    <t>Tata Motors Option Chain</t>
  </si>
  <si>
    <t>Underlying Stock</t>
  </si>
  <si>
    <t>Current Data</t>
  </si>
  <si>
    <t>Expiry Date</t>
  </si>
  <si>
    <t>Stock Price(S)</t>
  </si>
  <si>
    <t>Strike Price(K)</t>
  </si>
  <si>
    <t>Maturity(t)</t>
  </si>
  <si>
    <t>Risk Free Rate(r)</t>
  </si>
  <si>
    <t>Volatility(Daily)</t>
  </si>
  <si>
    <t>d1</t>
  </si>
  <si>
    <t>d2</t>
  </si>
  <si>
    <t>dividend rate(q)</t>
  </si>
  <si>
    <t>Black  Scholes Model:</t>
  </si>
  <si>
    <t>BS Model (without Dividend):</t>
  </si>
  <si>
    <t>Black  Scholes Merton Model (BSM Model)</t>
  </si>
  <si>
    <t>BSM Model (With Dividend)</t>
  </si>
  <si>
    <t>Volatility(Annalized) ( SD)</t>
  </si>
  <si>
    <t>OPTION FAIR VALUE</t>
  </si>
  <si>
    <t>BS MODEL</t>
  </si>
  <si>
    <t>ACTUAL</t>
  </si>
  <si>
    <t>COMMENT</t>
  </si>
  <si>
    <t>Call</t>
  </si>
  <si>
    <t>Put</t>
  </si>
  <si>
    <t>Call (with dividends)</t>
  </si>
  <si>
    <t>Put (with dividends)</t>
  </si>
  <si>
    <t>Tata Motors Quarters</t>
  </si>
  <si>
    <t>Q1</t>
  </si>
  <si>
    <t>Q2</t>
  </si>
  <si>
    <t>Q3</t>
  </si>
  <si>
    <t>Q4</t>
  </si>
  <si>
    <t>Dividend</t>
  </si>
  <si>
    <t>Total Dividend</t>
  </si>
  <si>
    <t>Current Stock Price</t>
  </si>
  <si>
    <t>Divident Rate(q)</t>
  </si>
  <si>
    <t>AS ON 19th Dec 2024</t>
  </si>
  <si>
    <t>Under valued</t>
  </si>
  <si>
    <t>Over valued</t>
  </si>
  <si>
    <t>Volatility (Daily)</t>
  </si>
  <si>
    <t>N (Steps)</t>
  </si>
  <si>
    <t>u</t>
  </si>
  <si>
    <t>d</t>
  </si>
  <si>
    <t>Delta t (T/N)</t>
  </si>
  <si>
    <t>Maturity(T)</t>
  </si>
  <si>
    <t>p</t>
  </si>
  <si>
    <t>1-p</t>
  </si>
  <si>
    <t>Volatility (Annalized) (SD)</t>
  </si>
  <si>
    <t>T =0</t>
  </si>
  <si>
    <t>T = 1</t>
  </si>
  <si>
    <t>T = 2</t>
  </si>
  <si>
    <t>T = 3</t>
  </si>
  <si>
    <t>T = 4</t>
  </si>
  <si>
    <t>T = 5</t>
  </si>
  <si>
    <t>T = 6</t>
  </si>
  <si>
    <t>STEP 1</t>
  </si>
  <si>
    <t>STEP 2</t>
  </si>
  <si>
    <t>STEP 3</t>
  </si>
  <si>
    <t>STEP 4</t>
  </si>
  <si>
    <t>STEP 5</t>
  </si>
  <si>
    <t>STEP 6</t>
  </si>
  <si>
    <t>EUROPEAN CALL OPTION BINOMIAL MODEL</t>
  </si>
  <si>
    <t>OPTION</t>
  </si>
  <si>
    <t>CALL</t>
  </si>
  <si>
    <t>BINOMIAL MODEL</t>
  </si>
  <si>
    <t>Stock price</t>
  </si>
  <si>
    <t>Call Option Price</t>
  </si>
  <si>
    <t>Close</t>
  </si>
  <si>
    <t>High</t>
  </si>
  <si>
    <t>Low</t>
  </si>
  <si>
    <t>Open</t>
  </si>
  <si>
    <t>Volume</t>
  </si>
  <si>
    <t>Similarly for European Put Option</t>
  </si>
  <si>
    <t>T = 7</t>
  </si>
  <si>
    <t>Over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</si>
</sst>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2"/>
      <color theme="1"/>
      <name val="Aptos Narrow"/>
      <family val="2"/>
      <scheme val="minor"/>
    </font>
    <font>
      <sz val="16"/>
      <color theme="1"/>
      <name val="Bookman Old Style"/>
      <family val="1"/>
    </font>
    <font>
      <b/>
      <sz val="16"/>
      <name val="Bookman Old Style"/>
      <family val="1"/>
    </font>
    <font>
      <b/>
      <sz val="16"/>
      <color rgb="FFFF0000"/>
      <name val="Bookman Old Style"/>
      <family val="1"/>
    </font>
    <font>
      <b/>
      <sz val="16"/>
      <color theme="1"/>
      <name val="Bookman Old Style"/>
      <family val="1"/>
    </font>
    <font>
      <b/>
      <sz val="16"/>
      <color rgb="FF7030A0"/>
      <name val="Bookman Old Style"/>
      <family val="1"/>
    </font>
    <font>
      <sz val="12"/>
      <color theme="1"/>
      <name val="Bookman Old Style"/>
      <family val="1"/>
    </font>
    <font>
      <b/>
      <sz val="11"/>
      <name val="Bookman Old Style"/>
      <family val="1"/>
    </font>
    <font>
      <b/>
      <sz val="16"/>
      <color rgb="FF00206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2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wrapText="1"/>
    </xf>
    <xf numFmtId="0" fontId="4" fillId="0" borderId="0" xfId="0" applyFont="1"/>
    <xf numFmtId="164" fontId="4" fillId="0" borderId="1" xfId="0" applyNumberFormat="1" applyFont="1" applyBorder="1" applyAlignment="1">
      <alignment horizontal="center" vertical="top"/>
    </xf>
    <xf numFmtId="0" fontId="4" fillId="0" borderId="0" xfId="0" applyFont="1" applyAlignment="1">
      <alignment wrapText="1"/>
    </xf>
    <xf numFmtId="15" fontId="4" fillId="0" borderId="0" xfId="0" applyNumberFormat="1" applyFont="1"/>
    <xf numFmtId="10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/>
    </xf>
    <xf numFmtId="0" fontId="1" fillId="3" borderId="0" xfId="0" applyFont="1" applyFill="1"/>
    <xf numFmtId="0" fontId="1" fillId="2" borderId="0" xfId="0" applyFont="1" applyFill="1"/>
    <xf numFmtId="0" fontId="8" fillId="0" borderId="0" xfId="0" applyFont="1"/>
    <xf numFmtId="2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Relationship Id="rId6" Type="http://schemas.openxmlformats.org/officeDocument/2006/relationships/image" Target="../media/image10.jpg"/><Relationship Id="rId5" Type="http://schemas.openxmlformats.org/officeDocument/2006/relationships/image" Target="../media/image9.jpg"/><Relationship Id="rId4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5</xdr:row>
      <xdr:rowOff>25400</xdr:rowOff>
    </xdr:from>
    <xdr:to>
      <xdr:col>5</xdr:col>
      <xdr:colOff>2192867</xdr:colOff>
      <xdr:row>17</xdr:row>
      <xdr:rowOff>12700</xdr:rowOff>
    </xdr:to>
    <xdr:pic>
      <xdr:nvPicPr>
        <xdr:cNvPr id="4" name="Picture 3" descr="The Black-Scholes Model: 50 Years of Impact on Finance">
          <a:extLst>
            <a:ext uri="{FF2B5EF4-FFF2-40B4-BE49-F238E27FC236}">
              <a16:creationId xmlns:a16="http://schemas.microsoft.com/office/drawing/2014/main" id="{E0AF7441-6F7E-FB25-AD73-95F3E9DBF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8700" y="635000"/>
          <a:ext cx="4250267" cy="318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9</xdr:col>
      <xdr:colOff>308630</xdr:colOff>
      <xdr:row>36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42EC3E-3386-E9FB-12F9-3168ACB85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6100" y="4876800"/>
          <a:ext cx="5375930" cy="2870200"/>
        </a:xfrm>
        <a:prstGeom prst="rect">
          <a:avLst/>
        </a:prstGeom>
      </xdr:spPr>
    </xdr:pic>
    <xdr:clientData/>
  </xdr:twoCellAnchor>
  <xdr:twoCellAnchor editAs="oneCell">
    <xdr:from>
      <xdr:col>0</xdr:col>
      <xdr:colOff>520699</xdr:colOff>
      <xdr:row>63</xdr:row>
      <xdr:rowOff>50800</xdr:rowOff>
    </xdr:from>
    <xdr:to>
      <xdr:col>6</xdr:col>
      <xdr:colOff>446354</xdr:colOff>
      <xdr:row>72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4BA0D8-70F2-AABA-7339-EC6CFA252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0699" y="12446000"/>
          <a:ext cx="12790755" cy="2578100"/>
        </a:xfrm>
        <a:prstGeom prst="rect">
          <a:avLst/>
        </a:prstGeom>
      </xdr:spPr>
    </xdr:pic>
    <xdr:clientData/>
  </xdr:twoCellAnchor>
  <xdr:twoCellAnchor editAs="oneCell">
    <xdr:from>
      <xdr:col>0</xdr:col>
      <xdr:colOff>1021671</xdr:colOff>
      <xdr:row>51</xdr:row>
      <xdr:rowOff>38100</xdr:rowOff>
    </xdr:from>
    <xdr:to>
      <xdr:col>6</xdr:col>
      <xdr:colOff>505781</xdr:colOff>
      <xdr:row>59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D6ACD1-A311-3EEA-265B-9DB44BBFD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671" y="9994900"/>
          <a:ext cx="12349210" cy="209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388056</xdr:colOff>
      <xdr:row>1</xdr:row>
      <xdr:rowOff>246944</xdr:rowOff>
    </xdr:from>
    <xdr:to>
      <xdr:col>21</xdr:col>
      <xdr:colOff>719667</xdr:colOff>
      <xdr:row>7</xdr:row>
      <xdr:rowOff>66321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8A9F0-8611-9EC1-4A88-F82470EDD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1945" y="529166"/>
          <a:ext cx="5199944" cy="1512711"/>
        </a:xfrm>
        <a:prstGeom prst="rect">
          <a:avLst/>
        </a:prstGeom>
      </xdr:spPr>
    </xdr:pic>
    <xdr:clientData/>
  </xdr:twoCellAnchor>
  <xdr:twoCellAnchor editAs="oneCell">
    <xdr:from>
      <xdr:col>13</xdr:col>
      <xdr:colOff>467501</xdr:colOff>
      <xdr:row>8</xdr:row>
      <xdr:rowOff>114722</xdr:rowOff>
    </xdr:from>
    <xdr:to>
      <xdr:col>21</xdr:col>
      <xdr:colOff>586034</xdr:colOff>
      <xdr:row>17</xdr:row>
      <xdr:rowOff>7601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560E15-19F4-7A22-AD12-BFF9C3CA4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8612" y="2372500"/>
          <a:ext cx="6609644" cy="2360789"/>
        </a:xfrm>
        <a:prstGeom prst="rect">
          <a:avLst/>
        </a:prstGeom>
      </xdr:spPr>
    </xdr:pic>
    <xdr:clientData/>
  </xdr:twoCellAnchor>
  <xdr:twoCellAnchor editAs="oneCell">
    <xdr:from>
      <xdr:col>13</xdr:col>
      <xdr:colOff>582223</xdr:colOff>
      <xdr:row>20</xdr:row>
      <xdr:rowOff>68576</xdr:rowOff>
    </xdr:from>
    <xdr:to>
      <xdr:col>21</xdr:col>
      <xdr:colOff>573756</xdr:colOff>
      <xdr:row>28</xdr:row>
      <xdr:rowOff>155267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A6F659-FDEF-6F54-8922-B93EA4AA2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3334" y="5148576"/>
          <a:ext cx="6482644" cy="2230967"/>
        </a:xfrm>
        <a:prstGeom prst="rect">
          <a:avLst/>
        </a:prstGeom>
      </xdr:spPr>
    </xdr:pic>
    <xdr:clientData/>
  </xdr:twoCellAnchor>
  <xdr:twoCellAnchor editAs="oneCell">
    <xdr:from>
      <xdr:col>12</xdr:col>
      <xdr:colOff>203056</xdr:colOff>
      <xdr:row>49</xdr:row>
      <xdr:rowOff>6911</xdr:rowOff>
    </xdr:from>
    <xdr:to>
      <xdr:col>21</xdr:col>
      <xdr:colOff>610867</xdr:colOff>
      <xdr:row>58</xdr:row>
      <xdr:rowOff>166130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8652EC-9DAC-E468-4EC5-9EF556E2F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2778" y="11225244"/>
          <a:ext cx="7710311" cy="2574979"/>
        </a:xfrm>
        <a:prstGeom prst="rect">
          <a:avLst/>
        </a:prstGeom>
      </xdr:spPr>
    </xdr:pic>
    <xdr:clientData/>
  </xdr:twoCellAnchor>
  <xdr:twoCellAnchor editAs="oneCell">
    <xdr:from>
      <xdr:col>12</xdr:col>
      <xdr:colOff>285323</xdr:colOff>
      <xdr:row>63</xdr:row>
      <xdr:rowOff>197833</xdr:rowOff>
    </xdr:from>
    <xdr:to>
      <xdr:col>21</xdr:col>
      <xdr:colOff>628223</xdr:colOff>
      <xdr:row>75</xdr:row>
      <xdr:rowOff>30024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B3190BD-2599-E92E-78E8-B8BF30D29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5045" y="14379500"/>
          <a:ext cx="7645400" cy="3048604"/>
        </a:xfrm>
        <a:prstGeom prst="rect">
          <a:avLst/>
        </a:prstGeom>
      </xdr:spPr>
    </xdr:pic>
    <xdr:clientData/>
  </xdr:twoCellAnchor>
  <xdr:twoCellAnchor editAs="oneCell">
    <xdr:from>
      <xdr:col>13</xdr:col>
      <xdr:colOff>493889</xdr:colOff>
      <xdr:row>33</xdr:row>
      <xdr:rowOff>35278</xdr:rowOff>
    </xdr:from>
    <xdr:to>
      <xdr:col>21</xdr:col>
      <xdr:colOff>530578</xdr:colOff>
      <xdr:row>43</xdr:row>
      <xdr:rowOff>108534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DFF73DF-ED7D-3E88-46BD-0B468D1E0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605000" y="7866945"/>
          <a:ext cx="6527800" cy="275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28B1-43B5-934D-83C0-862023DF32BA}">
  <dimension ref="A2:S252"/>
  <sheetViews>
    <sheetView topLeftCell="A2" workbookViewId="0">
      <selection activeCell="B10" sqref="B10"/>
    </sheetView>
  </sheetViews>
  <sheetFormatPr baseColWidth="10" defaultRowHeight="21" x14ac:dyDescent="0.25"/>
  <cols>
    <col min="1" max="1" width="41.33203125" style="3" customWidth="1"/>
    <col min="2" max="2" width="33.1640625" style="6" customWidth="1"/>
    <col min="3" max="3" width="15.33203125" style="1" customWidth="1"/>
    <col min="4" max="4" width="19" style="1" customWidth="1"/>
    <col min="5" max="5" width="27.1640625" style="1" customWidth="1"/>
    <col min="6" max="6" width="32.83203125" style="1" customWidth="1"/>
    <col min="7" max="7" width="10.83203125" style="1"/>
    <col min="8" max="8" width="14" style="1" customWidth="1"/>
    <col min="9" max="9" width="8.83203125" style="1" customWidth="1"/>
    <col min="10" max="15" width="10.83203125" style="1"/>
    <col min="16" max="16" width="32.33203125" style="1" bestFit="1" customWidth="1"/>
    <col min="17" max="17" width="33.6640625" style="1" customWidth="1"/>
    <col min="18" max="18" width="17.83203125" style="1" customWidth="1"/>
    <col min="19" max="19" width="27.83203125" style="1" customWidth="1"/>
    <col min="20" max="16384" width="10.83203125" style="1"/>
  </cols>
  <sheetData>
    <row r="2" spans="1:19" x14ac:dyDescent="0.25">
      <c r="A2" s="11" t="s">
        <v>42</v>
      </c>
    </row>
    <row r="3" spans="1:19" x14ac:dyDescent="0.25">
      <c r="Q3" s="2" t="s">
        <v>0</v>
      </c>
      <c r="R3" s="2" t="s">
        <v>3</v>
      </c>
      <c r="S3" s="1" t="s">
        <v>4</v>
      </c>
    </row>
    <row r="4" spans="1:19" x14ac:dyDescent="0.25">
      <c r="A4" s="3" t="s">
        <v>6</v>
      </c>
      <c r="B4" s="6" t="s">
        <v>8</v>
      </c>
      <c r="E4" s="3" t="s">
        <v>20</v>
      </c>
      <c r="Q4" s="2" t="s">
        <v>1</v>
      </c>
      <c r="R4" s="2" t="s">
        <v>5</v>
      </c>
    </row>
    <row r="5" spans="1:19" x14ac:dyDescent="0.25">
      <c r="A5" s="3" t="s">
        <v>9</v>
      </c>
      <c r="B5" s="6" t="s">
        <v>7</v>
      </c>
      <c r="E5" s="3" t="s">
        <v>21</v>
      </c>
      <c r="Q5" s="2" t="s">
        <v>2</v>
      </c>
    </row>
    <row r="6" spans="1:19" x14ac:dyDescent="0.25">
      <c r="A6" s="3" t="s">
        <v>10</v>
      </c>
      <c r="B6" s="9">
        <v>45645</v>
      </c>
      <c r="Q6" s="4">
        <v>45279</v>
      </c>
      <c r="R6" s="1">
        <v>726.70745849609375</v>
      </c>
    </row>
    <row r="7" spans="1:19" x14ac:dyDescent="0.25">
      <c r="A7" s="3" t="s">
        <v>11</v>
      </c>
      <c r="B7" s="9">
        <v>45652</v>
      </c>
      <c r="Q7" s="4">
        <v>45280</v>
      </c>
      <c r="R7" s="1">
        <v>703.080322265625</v>
      </c>
      <c r="S7" s="1">
        <f>R7/R6 - 1</f>
        <v>-3.2512582545065172E-2</v>
      </c>
    </row>
    <row r="8" spans="1:19" x14ac:dyDescent="0.25">
      <c r="A8" s="3" t="s">
        <v>12</v>
      </c>
      <c r="B8" s="6">
        <v>745.75</v>
      </c>
      <c r="Q8" s="4">
        <v>45281</v>
      </c>
      <c r="R8" s="1">
        <v>706.66925048828125</v>
      </c>
      <c r="S8" s="1">
        <f t="shared" ref="S8:S71" si="0">R8/R7 - 1</f>
        <v>5.1045778256049168E-3</v>
      </c>
    </row>
    <row r="9" spans="1:19" x14ac:dyDescent="0.25">
      <c r="A9" s="3" t="s">
        <v>13</v>
      </c>
      <c r="B9" s="6">
        <v>760</v>
      </c>
      <c r="Q9" s="4">
        <v>45282</v>
      </c>
      <c r="R9" s="1">
        <v>722.47052001953125</v>
      </c>
      <c r="S9" s="1">
        <f t="shared" si="0"/>
        <v>2.2360205315756776E-2</v>
      </c>
    </row>
    <row r="10" spans="1:19" x14ac:dyDescent="0.25">
      <c r="A10" s="3" t="s">
        <v>14</v>
      </c>
      <c r="B10" s="6">
        <f xml:space="preserve"> (B7 - B6) / 365</f>
        <v>1.9178082191780823E-2</v>
      </c>
      <c r="Q10" s="4">
        <v>45286</v>
      </c>
      <c r="R10" s="1">
        <v>717.33636474609375</v>
      </c>
      <c r="S10" s="1">
        <f t="shared" si="0"/>
        <v>-7.1063872243516402E-3</v>
      </c>
    </row>
    <row r="11" spans="1:19" x14ac:dyDescent="0.25">
      <c r="A11" s="3" t="s">
        <v>15</v>
      </c>
      <c r="B11" s="10">
        <v>5.5E-2</v>
      </c>
      <c r="E11" s="5"/>
      <c r="Q11" s="4">
        <v>45287</v>
      </c>
      <c r="R11" s="1">
        <v>738.62066650390625</v>
      </c>
      <c r="S11" s="1">
        <f t="shared" si="0"/>
        <v>2.9671298994226047E-2</v>
      </c>
    </row>
    <row r="12" spans="1:19" x14ac:dyDescent="0.25">
      <c r="A12" s="3" t="s">
        <v>16</v>
      </c>
      <c r="B12" s="6">
        <f>_xlfn.STDEV.S(S7:S252)</f>
        <v>1.8533906622013829E-2</v>
      </c>
      <c r="Q12" s="4">
        <v>45288</v>
      </c>
      <c r="R12" s="1">
        <v>751.5806884765625</v>
      </c>
      <c r="S12" s="1">
        <f t="shared" si="0"/>
        <v>1.7546248785590635E-2</v>
      </c>
    </row>
    <row r="13" spans="1:19" x14ac:dyDescent="0.25">
      <c r="A13" s="3" t="s">
        <v>24</v>
      </c>
      <c r="B13" s="6">
        <f xml:space="preserve"> B12 * SQRT(252)</f>
        <v>0.29421664646605072</v>
      </c>
      <c r="Q13" s="4">
        <v>45289</v>
      </c>
      <c r="R13" s="1">
        <v>777.550537109375</v>
      </c>
      <c r="S13" s="1">
        <f t="shared" si="0"/>
        <v>3.4553640122729545E-2</v>
      </c>
    </row>
    <row r="14" spans="1:19" x14ac:dyDescent="0.25">
      <c r="A14" s="3" t="s">
        <v>17</v>
      </c>
      <c r="B14" s="6">
        <f>(LN(B8/B9) + ( B11 + ( (B13*B13)/2))*B10) / ( B13 * SQRT(B10))</f>
        <v>-0.41829258470433045</v>
      </c>
      <c r="Q14" s="4">
        <v>45292</v>
      </c>
      <c r="R14" s="1">
        <v>788.167724609375</v>
      </c>
      <c r="S14" s="1">
        <f t="shared" si="0"/>
        <v>1.3654659077814379E-2</v>
      </c>
    </row>
    <row r="15" spans="1:19" x14ac:dyDescent="0.25">
      <c r="A15" s="3" t="s">
        <v>18</v>
      </c>
      <c r="B15" s="6">
        <f>(LN(B8/B9) + ( B11 - ( (B13*B13)/2))*B10) / ( B13 * SQRT(B10))</f>
        <v>-0.45903716314539439</v>
      </c>
      <c r="Q15" s="4">
        <v>45293</v>
      </c>
      <c r="R15" s="1">
        <v>781.98687744140625</v>
      </c>
      <c r="S15" s="1">
        <f t="shared" si="0"/>
        <v>-7.8420455126249067E-3</v>
      </c>
    </row>
    <row r="16" spans="1:19" x14ac:dyDescent="0.25">
      <c r="A16" s="3" t="s">
        <v>19</v>
      </c>
      <c r="B16" s="6">
        <v>7.9396599999999994E-3</v>
      </c>
      <c r="Q16" s="4">
        <v>45294</v>
      </c>
      <c r="R16" s="1">
        <v>779.04595947265625</v>
      </c>
      <c r="S16" s="1">
        <f t="shared" si="0"/>
        <v>-3.7608277754895836E-3</v>
      </c>
    </row>
    <row r="17" spans="1:19" x14ac:dyDescent="0.25">
      <c r="Q17" s="4">
        <v>45295</v>
      </c>
      <c r="R17" s="1">
        <v>793.30194091796875</v>
      </c>
      <c r="S17" s="1">
        <f t="shared" si="0"/>
        <v>1.829928166877659E-2</v>
      </c>
    </row>
    <row r="18" spans="1:19" x14ac:dyDescent="0.25">
      <c r="Q18" s="4">
        <v>45296</v>
      </c>
      <c r="R18" s="1">
        <v>788.5167236328125</v>
      </c>
      <c r="S18" s="1">
        <f t="shared" si="0"/>
        <v>-6.0320251827684634E-3</v>
      </c>
    </row>
    <row r="19" spans="1:19" x14ac:dyDescent="0.25">
      <c r="Q19" s="4">
        <v>45299</v>
      </c>
      <c r="R19" s="1">
        <v>786.67236328125</v>
      </c>
      <c r="S19" s="1">
        <f t="shared" si="0"/>
        <v>-2.3390250279857749E-3</v>
      </c>
    </row>
    <row r="20" spans="1:19" x14ac:dyDescent="0.25">
      <c r="Q20" s="4">
        <v>45300</v>
      </c>
      <c r="R20" s="1">
        <v>797.3394775390625</v>
      </c>
      <c r="S20" s="1">
        <f t="shared" si="0"/>
        <v>1.3559792813007121E-2</v>
      </c>
    </row>
    <row r="21" spans="1:19" x14ac:dyDescent="0.25">
      <c r="Q21" s="4">
        <v>45301</v>
      </c>
      <c r="R21" s="1">
        <v>805.962890625</v>
      </c>
      <c r="S21" s="1">
        <f t="shared" si="0"/>
        <v>1.0815234073889179E-2</v>
      </c>
    </row>
    <row r="22" spans="1:19" x14ac:dyDescent="0.25">
      <c r="Q22" s="4">
        <v>45302</v>
      </c>
      <c r="R22" s="1">
        <v>813.1407470703125</v>
      </c>
      <c r="S22" s="1">
        <f t="shared" si="0"/>
        <v>8.9059391304557867E-3</v>
      </c>
    </row>
    <row r="23" spans="1:19" x14ac:dyDescent="0.25">
      <c r="A23" s="3" t="s">
        <v>25</v>
      </c>
      <c r="B23" s="3" t="s">
        <v>26</v>
      </c>
      <c r="C23" s="3" t="s">
        <v>27</v>
      </c>
      <c r="D23" s="3" t="s">
        <v>28</v>
      </c>
      <c r="Q23" s="4">
        <v>45303</v>
      </c>
      <c r="R23" s="1">
        <v>813.938232421875</v>
      </c>
      <c r="S23" s="1">
        <f t="shared" si="0"/>
        <v>9.8074700405281767E-4</v>
      </c>
    </row>
    <row r="24" spans="1:19" s="6" customFormat="1" x14ac:dyDescent="0.25">
      <c r="A24" s="6" t="s">
        <v>29</v>
      </c>
      <c r="B24" s="6">
        <f xml:space="preserve"> (B8 * _xlfn.NORM.S.DIST(B14, TRUE) - B9 * EXP(-B11*B10)*_xlfn.NORM.S.DIST(B15, TRUE))</f>
        <v>6.6640564164522971</v>
      </c>
      <c r="C24" s="6">
        <v>6.85</v>
      </c>
      <c r="D24" s="6" t="s">
        <v>44</v>
      </c>
      <c r="F24" s="3" t="s">
        <v>22</v>
      </c>
      <c r="I24" s="8"/>
      <c r="Q24" s="7">
        <v>45306</v>
      </c>
      <c r="R24" s="6">
        <v>809.9505615234375</v>
      </c>
      <c r="S24" s="6">
        <f t="shared" si="0"/>
        <v>-4.899230358760942E-3</v>
      </c>
    </row>
    <row r="25" spans="1:19" s="6" customFormat="1" x14ac:dyDescent="0.25">
      <c r="A25" s="6" t="s">
        <v>30</v>
      </c>
      <c r="B25" s="6">
        <f xml:space="preserve"> ( B9 * EXP(-B11*B10)*_xlfn.NORM.S.DIST(-B15, TRUE) - B8 * _xlfn.NORM.S.DIST(-B14, TRUE))</f>
        <v>20.112835216987378</v>
      </c>
      <c r="C25" s="6">
        <v>18.75</v>
      </c>
      <c r="D25" s="6" t="s">
        <v>43</v>
      </c>
      <c r="F25" s="3" t="s">
        <v>23</v>
      </c>
      <c r="Q25" s="7">
        <v>45307</v>
      </c>
      <c r="R25" s="6">
        <v>816.330810546875</v>
      </c>
      <c r="S25" s="6">
        <f t="shared" si="0"/>
        <v>7.877331440374391E-3</v>
      </c>
    </row>
    <row r="26" spans="1:19" s="6" customFormat="1" x14ac:dyDescent="0.25">
      <c r="A26" s="6" t="s">
        <v>31</v>
      </c>
      <c r="B26" s="6">
        <f xml:space="preserve"> (B8 * EXP(-B16*B10)*_xlfn.NORM.S.DIST(B14, TRUE) - B9 * EXP(-B11*B10)*_xlfn.NORM.S.DIST(B15, TRUE))</f>
        <v>6.6256934177734479</v>
      </c>
      <c r="C26" s="6">
        <v>6.85</v>
      </c>
      <c r="D26" s="6" t="s">
        <v>44</v>
      </c>
      <c r="Q26" s="7">
        <v>45308</v>
      </c>
      <c r="R26" s="6">
        <v>803.07177734375</v>
      </c>
      <c r="S26" s="6">
        <f t="shared" si="0"/>
        <v>-1.6242230517114153E-2</v>
      </c>
    </row>
    <row r="27" spans="1:19" s="6" customFormat="1" x14ac:dyDescent="0.25">
      <c r="A27" s="6" t="s">
        <v>32</v>
      </c>
      <c r="B27" s="6">
        <f xml:space="preserve"> ( B9 * EXP(-B11*B10)*_xlfn.NORM.S.DIST(-B15, TRUE) - B8 * EXP(-B16*B10)*_xlfn.NORM.S.DIST(-B14, TRUE))</f>
        <v>20.188017025869726</v>
      </c>
      <c r="C27" s="6">
        <v>18.75</v>
      </c>
      <c r="D27" s="6" t="s">
        <v>43</v>
      </c>
      <c r="P27" s="7"/>
      <c r="Q27" s="18">
        <v>45309</v>
      </c>
      <c r="R27" s="6">
        <v>816.53021240234398</v>
      </c>
      <c r="S27" s="6">
        <f>R27/R26 - 1</f>
        <v>1.675869509835004E-2</v>
      </c>
    </row>
    <row r="28" spans="1:19" x14ac:dyDescent="0.25">
      <c r="Q28" s="4">
        <v>45310</v>
      </c>
      <c r="R28" s="1">
        <v>821.01641845703125</v>
      </c>
      <c r="S28" s="1">
        <f>R28/R27 - 1</f>
        <v>5.4942315502182204E-3</v>
      </c>
    </row>
    <row r="29" spans="1:19" x14ac:dyDescent="0.25">
      <c r="Q29" s="4">
        <v>45314</v>
      </c>
      <c r="R29" s="1">
        <v>797.98748779296875</v>
      </c>
      <c r="S29" s="1">
        <f t="shared" si="0"/>
        <v>-2.8049293712471335E-2</v>
      </c>
    </row>
    <row r="30" spans="1:19" x14ac:dyDescent="0.25">
      <c r="Q30" s="4">
        <v>45315</v>
      </c>
      <c r="R30" s="1">
        <v>808.40533447265625</v>
      </c>
      <c r="S30" s="1">
        <f t="shared" si="0"/>
        <v>1.3055150411569238E-2</v>
      </c>
    </row>
    <row r="31" spans="1:19" x14ac:dyDescent="0.25">
      <c r="Q31" s="4">
        <v>45316</v>
      </c>
      <c r="R31" s="1">
        <v>809.35235595703125</v>
      </c>
      <c r="S31" s="1">
        <f t="shared" si="0"/>
        <v>1.1714686234631788E-3</v>
      </c>
    </row>
    <row r="32" spans="1:19" x14ac:dyDescent="0.25">
      <c r="Q32" s="4">
        <v>45320</v>
      </c>
      <c r="R32" s="1">
        <v>838.4127197265625</v>
      </c>
      <c r="S32" s="1">
        <f t="shared" si="0"/>
        <v>3.5905701090062747E-2</v>
      </c>
    </row>
    <row r="33" spans="6:19" x14ac:dyDescent="0.25">
      <c r="Q33" s="4">
        <v>45321</v>
      </c>
      <c r="R33" s="1">
        <v>856.207763671875</v>
      </c>
      <c r="S33" s="1">
        <f t="shared" si="0"/>
        <v>2.1224682696985075E-2</v>
      </c>
    </row>
    <row r="34" spans="6:19" x14ac:dyDescent="0.25">
      <c r="Q34" s="4">
        <v>45322</v>
      </c>
      <c r="R34" s="1">
        <v>881.4798583984375</v>
      </c>
      <c r="S34" s="1">
        <f t="shared" si="0"/>
        <v>2.9516311109096138E-2</v>
      </c>
    </row>
    <row r="35" spans="6:19" x14ac:dyDescent="0.25">
      <c r="Q35" s="4">
        <v>45323</v>
      </c>
      <c r="R35" s="1">
        <v>875.79736328125</v>
      </c>
      <c r="S35" s="1">
        <f t="shared" si="0"/>
        <v>-6.4465399442161786E-3</v>
      </c>
    </row>
    <row r="36" spans="6:19" x14ac:dyDescent="0.25">
      <c r="Q36" s="4">
        <v>45324</v>
      </c>
      <c r="R36" s="1">
        <v>876.04656982421875</v>
      </c>
      <c r="S36" s="1">
        <f t="shared" si="0"/>
        <v>2.8454817680101385E-4</v>
      </c>
    </row>
    <row r="37" spans="6:19" x14ac:dyDescent="0.25">
      <c r="Q37" s="4">
        <v>45327</v>
      </c>
      <c r="R37" s="1">
        <v>923.94873046875</v>
      </c>
      <c r="S37" s="1">
        <f t="shared" si="0"/>
        <v>5.4679924897306442E-2</v>
      </c>
    </row>
    <row r="38" spans="6:19" x14ac:dyDescent="0.25">
      <c r="Q38" s="4">
        <v>45328</v>
      </c>
      <c r="R38" s="1">
        <v>936.6595458984375</v>
      </c>
      <c r="S38" s="1">
        <f t="shared" si="0"/>
        <v>1.37570570860992E-2</v>
      </c>
    </row>
    <row r="39" spans="6:19" x14ac:dyDescent="0.25">
      <c r="Q39" s="4">
        <v>45329</v>
      </c>
      <c r="R39" s="1">
        <v>930.92718505859375</v>
      </c>
      <c r="S39" s="1">
        <f t="shared" si="0"/>
        <v>-6.120004717771077E-3</v>
      </c>
    </row>
    <row r="40" spans="6:19" x14ac:dyDescent="0.25">
      <c r="Q40" s="4">
        <v>45330</v>
      </c>
      <c r="R40" s="1">
        <v>921.4564208984375</v>
      </c>
      <c r="S40" s="1">
        <f t="shared" si="0"/>
        <v>-1.0173474695080675E-2</v>
      </c>
    </row>
    <row r="41" spans="6:19" x14ac:dyDescent="0.25">
      <c r="Q41" s="4">
        <v>45331</v>
      </c>
      <c r="R41" s="1">
        <v>912.18505859375</v>
      </c>
      <c r="S41" s="1">
        <f t="shared" si="0"/>
        <v>-1.0061639481168005E-2</v>
      </c>
    </row>
    <row r="42" spans="6:19" x14ac:dyDescent="0.25">
      <c r="Q42" s="4">
        <v>45334</v>
      </c>
      <c r="R42" s="1">
        <v>908.79547119140625</v>
      </c>
      <c r="S42" s="1">
        <f t="shared" si="0"/>
        <v>-3.7158988413702465E-3</v>
      </c>
    </row>
    <row r="43" spans="6:19" x14ac:dyDescent="0.25">
      <c r="F43" s="3" t="s">
        <v>33</v>
      </c>
      <c r="H43" s="3" t="s">
        <v>38</v>
      </c>
      <c r="Q43" s="4">
        <v>45335</v>
      </c>
      <c r="R43" s="1">
        <v>904.1099853515625</v>
      </c>
      <c r="S43" s="1">
        <f t="shared" si="0"/>
        <v>-5.1557099351531299E-3</v>
      </c>
    </row>
    <row r="44" spans="6:19" x14ac:dyDescent="0.25">
      <c r="F44" s="1" t="s">
        <v>34</v>
      </c>
      <c r="H44" s="1">
        <v>6</v>
      </c>
      <c r="Q44" s="4">
        <v>45336</v>
      </c>
      <c r="R44" s="1">
        <v>915.47491455078125</v>
      </c>
      <c r="S44" s="1">
        <f t="shared" si="0"/>
        <v>1.2570294967817919E-2</v>
      </c>
    </row>
    <row r="45" spans="6:19" x14ac:dyDescent="0.25">
      <c r="F45" s="1" t="s">
        <v>35</v>
      </c>
      <c r="H45" s="1">
        <v>0</v>
      </c>
      <c r="Q45" s="4">
        <v>45337</v>
      </c>
      <c r="R45" s="1">
        <v>917.71795654296875</v>
      </c>
      <c r="S45" s="1">
        <f t="shared" si="0"/>
        <v>2.4501403113685871E-3</v>
      </c>
    </row>
    <row r="46" spans="6:19" x14ac:dyDescent="0.25">
      <c r="F46" s="1" t="s">
        <v>36</v>
      </c>
      <c r="H46" s="1">
        <v>0</v>
      </c>
      <c r="Q46" s="4">
        <v>45338</v>
      </c>
      <c r="R46" s="1">
        <v>935.71246337890625</v>
      </c>
      <c r="S46" s="1">
        <f t="shared" si="0"/>
        <v>1.9607883563401707E-2</v>
      </c>
    </row>
    <row r="47" spans="6:19" x14ac:dyDescent="0.25">
      <c r="F47" s="1" t="s">
        <v>37</v>
      </c>
      <c r="H47" s="1">
        <v>0</v>
      </c>
      <c r="Q47" s="4">
        <v>45341</v>
      </c>
      <c r="R47" s="1">
        <v>929.73089599609375</v>
      </c>
      <c r="S47" s="1">
        <f t="shared" si="0"/>
        <v>-6.3925272099216723E-3</v>
      </c>
    </row>
    <row r="48" spans="6:19" x14ac:dyDescent="0.25">
      <c r="F48" s="1" t="s">
        <v>39</v>
      </c>
      <c r="H48" s="1">
        <v>6</v>
      </c>
      <c r="Q48" s="4">
        <v>45342</v>
      </c>
      <c r="R48" s="1">
        <v>923.5001220703125</v>
      </c>
      <c r="S48" s="1">
        <f t="shared" si="0"/>
        <v>-6.7016961064908509E-3</v>
      </c>
    </row>
    <row r="49" spans="6:19" x14ac:dyDescent="0.25">
      <c r="F49" s="1" t="s">
        <v>40</v>
      </c>
      <c r="H49" s="1">
        <v>755.7</v>
      </c>
      <c r="Q49" s="4">
        <v>45343</v>
      </c>
      <c r="R49" s="1">
        <v>918.2164306640625</v>
      </c>
      <c r="S49" s="1">
        <f t="shared" si="0"/>
        <v>-5.7213759695071698E-3</v>
      </c>
    </row>
    <row r="50" spans="6:19" x14ac:dyDescent="0.25">
      <c r="F50" s="1" t="s">
        <v>41</v>
      </c>
      <c r="H50" s="1">
        <f xml:space="preserve"> H48 /H49</f>
        <v>7.9396585946804286E-3</v>
      </c>
      <c r="Q50" s="4">
        <v>45344</v>
      </c>
      <c r="R50" s="1">
        <v>929.43182373046875</v>
      </c>
      <c r="S50" s="1">
        <f t="shared" si="0"/>
        <v>1.2214324087290729E-2</v>
      </c>
    </row>
    <row r="51" spans="6:19" x14ac:dyDescent="0.25">
      <c r="Q51" s="4">
        <v>45345</v>
      </c>
      <c r="R51" s="1">
        <v>934.51617431640625</v>
      </c>
      <c r="S51" s="1">
        <f t="shared" si="0"/>
        <v>5.4703857304243542E-3</v>
      </c>
    </row>
    <row r="52" spans="6:19" x14ac:dyDescent="0.25">
      <c r="Q52" s="4">
        <v>45348</v>
      </c>
      <c r="R52" s="1">
        <v>934.06756591796875</v>
      </c>
      <c r="S52" s="1">
        <f t="shared" si="0"/>
        <v>-4.8004348214270021E-4</v>
      </c>
    </row>
    <row r="53" spans="6:19" x14ac:dyDescent="0.25">
      <c r="Q53" s="4">
        <v>45349</v>
      </c>
      <c r="R53" s="1">
        <v>959.73834228515625</v>
      </c>
      <c r="S53" s="1">
        <f t="shared" si="0"/>
        <v>2.7482783156012047E-2</v>
      </c>
    </row>
    <row r="54" spans="6:19" x14ac:dyDescent="0.25">
      <c r="Q54" s="4">
        <v>45350</v>
      </c>
      <c r="R54" s="1">
        <v>955.10260009765625</v>
      </c>
      <c r="S54" s="1">
        <f t="shared" si="0"/>
        <v>-4.8302146358581988E-3</v>
      </c>
    </row>
    <row r="55" spans="6:19" x14ac:dyDescent="0.25">
      <c r="Q55" s="4">
        <v>45351</v>
      </c>
      <c r="R55" s="1">
        <v>947.27679443359375</v>
      </c>
      <c r="S55" s="1">
        <f t="shared" si="0"/>
        <v>-8.1936806195086476E-3</v>
      </c>
    </row>
    <row r="56" spans="6:19" x14ac:dyDescent="0.25">
      <c r="Q56" s="4">
        <v>45352</v>
      </c>
      <c r="R56" s="1">
        <v>974.39312744140625</v>
      </c>
      <c r="S56" s="1">
        <f t="shared" si="0"/>
        <v>2.8625564531036707E-2</v>
      </c>
    </row>
    <row r="57" spans="6:19" x14ac:dyDescent="0.25">
      <c r="Q57" s="4">
        <v>45355</v>
      </c>
      <c r="R57" s="1">
        <v>984.1629638671875</v>
      </c>
      <c r="S57" s="1">
        <f t="shared" si="0"/>
        <v>1.002658593399075E-2</v>
      </c>
    </row>
    <row r="58" spans="6:19" x14ac:dyDescent="0.25">
      <c r="Q58" s="4">
        <v>45356</v>
      </c>
      <c r="R58" s="1">
        <v>1018.756225585938</v>
      </c>
      <c r="S58" s="1">
        <f t="shared" si="0"/>
        <v>3.5149932469333178E-2</v>
      </c>
    </row>
    <row r="59" spans="6:19" x14ac:dyDescent="0.25">
      <c r="Q59" s="4">
        <v>45357</v>
      </c>
      <c r="R59" s="1">
        <v>1014.519287109375</v>
      </c>
      <c r="S59" s="1">
        <f t="shared" si="0"/>
        <v>-4.1589325985478265E-3</v>
      </c>
    </row>
    <row r="60" spans="6:19" x14ac:dyDescent="0.25">
      <c r="Q60" s="4">
        <v>45358</v>
      </c>
      <c r="R60" s="1">
        <v>1036.102661132812</v>
      </c>
      <c r="S60" s="1">
        <f t="shared" si="0"/>
        <v>2.1274483686686274E-2</v>
      </c>
    </row>
    <row r="61" spans="6:19" x14ac:dyDescent="0.25">
      <c r="Q61" s="4">
        <v>45362</v>
      </c>
      <c r="R61" s="1">
        <v>1024.83740234375</v>
      </c>
      <c r="S61" s="1">
        <f t="shared" si="0"/>
        <v>-1.0872724500818554E-2</v>
      </c>
    </row>
    <row r="62" spans="6:19" x14ac:dyDescent="0.25">
      <c r="Q62" s="4">
        <v>45363</v>
      </c>
      <c r="R62" s="1">
        <v>1013.372802734375</v>
      </c>
      <c r="S62" s="1">
        <f t="shared" si="0"/>
        <v>-1.1186749803584473E-2</v>
      </c>
    </row>
    <row r="63" spans="6:19" x14ac:dyDescent="0.25">
      <c r="Q63" s="4">
        <v>45364</v>
      </c>
      <c r="R63" s="1">
        <v>970.2060546875</v>
      </c>
      <c r="S63" s="1">
        <f t="shared" si="0"/>
        <v>-4.2597105359842402E-2</v>
      </c>
    </row>
    <row r="64" spans="6:19" x14ac:dyDescent="0.25">
      <c r="Q64" s="4">
        <v>45365</v>
      </c>
      <c r="R64" s="1">
        <v>964.77276611328125</v>
      </c>
      <c r="S64" s="1">
        <f t="shared" si="0"/>
        <v>-5.6001388034717658E-3</v>
      </c>
    </row>
    <row r="65" spans="17:19" x14ac:dyDescent="0.25">
      <c r="Q65" s="4">
        <v>45366</v>
      </c>
      <c r="R65" s="1">
        <v>942.94012451171875</v>
      </c>
      <c r="S65" s="1">
        <f t="shared" si="0"/>
        <v>-2.2629827839687366E-2</v>
      </c>
    </row>
    <row r="66" spans="17:19" x14ac:dyDescent="0.25">
      <c r="Q66" s="4">
        <v>45369</v>
      </c>
      <c r="R66" s="1">
        <v>969.45831298828125</v>
      </c>
      <c r="S66" s="1">
        <f t="shared" si="0"/>
        <v>2.8122876296407862E-2</v>
      </c>
    </row>
    <row r="67" spans="17:19" x14ac:dyDescent="0.25">
      <c r="Q67" s="4">
        <v>45370</v>
      </c>
      <c r="R67" s="1">
        <v>954.80352783203125</v>
      </c>
      <c r="S67" s="1">
        <f t="shared" si="0"/>
        <v>-1.5116467577731885E-2</v>
      </c>
    </row>
    <row r="68" spans="17:19" x14ac:dyDescent="0.25">
      <c r="Q68" s="4">
        <v>45371</v>
      </c>
      <c r="R68" s="1">
        <v>937.5567626953125</v>
      </c>
      <c r="S68" s="1">
        <f t="shared" si="0"/>
        <v>-1.8063156067174457E-2</v>
      </c>
    </row>
    <row r="69" spans="17:19" x14ac:dyDescent="0.25">
      <c r="Q69" s="4">
        <v>45372</v>
      </c>
      <c r="R69" s="1">
        <v>961.93157958984375</v>
      </c>
      <c r="S69" s="1">
        <f t="shared" si="0"/>
        <v>2.5998230575883019E-2</v>
      </c>
    </row>
    <row r="70" spans="17:19" x14ac:dyDescent="0.25">
      <c r="Q70" s="4">
        <v>45373</v>
      </c>
      <c r="R70" s="1">
        <v>976.78570556640625</v>
      </c>
      <c r="S70" s="1">
        <f t="shared" si="0"/>
        <v>1.5441977674645058E-2</v>
      </c>
    </row>
    <row r="71" spans="17:19" x14ac:dyDescent="0.25">
      <c r="Q71" s="4">
        <v>45377</v>
      </c>
      <c r="R71" s="1">
        <v>983.166015625</v>
      </c>
      <c r="S71" s="1">
        <f t="shared" si="0"/>
        <v>6.5319445424254496E-3</v>
      </c>
    </row>
    <row r="72" spans="17:19" x14ac:dyDescent="0.25">
      <c r="Q72" s="4">
        <v>45378</v>
      </c>
      <c r="R72" s="1">
        <v>975.6392822265625</v>
      </c>
      <c r="S72" s="1">
        <f t="shared" ref="S72:S135" si="1">R72/R71 - 1</f>
        <v>-7.6556077801903655E-3</v>
      </c>
    </row>
    <row r="73" spans="17:19" x14ac:dyDescent="0.25">
      <c r="Q73" s="4">
        <v>45379</v>
      </c>
      <c r="R73" s="1">
        <v>989.7457275390625</v>
      </c>
      <c r="S73" s="1">
        <f t="shared" si="1"/>
        <v>1.4458668864077318E-2</v>
      </c>
    </row>
    <row r="74" spans="17:19" x14ac:dyDescent="0.25">
      <c r="Q74" s="4">
        <v>45383</v>
      </c>
      <c r="R74" s="1">
        <v>989.1973876953125</v>
      </c>
      <c r="S74" s="1">
        <f t="shared" si="1"/>
        <v>-5.5402092526679603E-4</v>
      </c>
    </row>
    <row r="75" spans="17:19" x14ac:dyDescent="0.25">
      <c r="Q75" s="4">
        <v>45384</v>
      </c>
      <c r="R75" s="1">
        <v>1001.559265136719</v>
      </c>
      <c r="S75" s="1">
        <f t="shared" si="1"/>
        <v>1.2496876351653086E-2</v>
      </c>
    </row>
    <row r="76" spans="17:19" x14ac:dyDescent="0.25">
      <c r="Q76" s="4">
        <v>45385</v>
      </c>
      <c r="R76" s="1">
        <v>1006.045471191406</v>
      </c>
      <c r="S76" s="1">
        <f t="shared" si="1"/>
        <v>4.4792217603564222E-3</v>
      </c>
    </row>
    <row r="77" spans="17:19" x14ac:dyDescent="0.25">
      <c r="Q77" s="4">
        <v>45386</v>
      </c>
      <c r="R77" s="1">
        <v>1008.487854003906</v>
      </c>
      <c r="S77" s="1">
        <f t="shared" si="1"/>
        <v>2.4277061846991188E-3</v>
      </c>
    </row>
    <row r="78" spans="17:19" x14ac:dyDescent="0.25">
      <c r="Q78" s="4">
        <v>45387</v>
      </c>
      <c r="R78" s="1">
        <v>1004.001708984375</v>
      </c>
      <c r="S78" s="1">
        <f t="shared" si="1"/>
        <v>-4.4483877537246919E-3</v>
      </c>
    </row>
    <row r="79" spans="17:19" x14ac:dyDescent="0.25">
      <c r="Q79" s="4">
        <v>45390</v>
      </c>
      <c r="R79" s="1">
        <v>1010.082946777344</v>
      </c>
      <c r="S79" s="1">
        <f t="shared" si="1"/>
        <v>6.0569994438761654E-3</v>
      </c>
    </row>
    <row r="80" spans="17:19" x14ac:dyDescent="0.25">
      <c r="Q80" s="4">
        <v>45391</v>
      </c>
      <c r="R80" s="1">
        <v>1005.397399902344</v>
      </c>
      <c r="S80" s="1">
        <f t="shared" si="1"/>
        <v>-4.6387743600158071E-3</v>
      </c>
    </row>
    <row r="81" spans="17:19" x14ac:dyDescent="0.25">
      <c r="Q81" s="4">
        <v>45392</v>
      </c>
      <c r="R81" s="1">
        <v>1010.382019042969</v>
      </c>
      <c r="S81" s="1">
        <f t="shared" si="1"/>
        <v>4.9578595897594724E-3</v>
      </c>
    </row>
    <row r="82" spans="17:19" x14ac:dyDescent="0.25">
      <c r="Q82" s="4">
        <v>45394</v>
      </c>
      <c r="R82" s="1">
        <v>1015.366638183594</v>
      </c>
      <c r="S82" s="1">
        <f t="shared" si="1"/>
        <v>4.933400482865391E-3</v>
      </c>
    </row>
    <row r="83" spans="17:19" x14ac:dyDescent="0.25">
      <c r="Q83" s="4">
        <v>45397</v>
      </c>
      <c r="R83" s="1">
        <v>995.72723388671875</v>
      </c>
      <c r="S83" s="1">
        <f t="shared" si="1"/>
        <v>-1.9342180014904287E-2</v>
      </c>
    </row>
    <row r="84" spans="17:19" x14ac:dyDescent="0.25">
      <c r="Q84" s="4">
        <v>45398</v>
      </c>
      <c r="R84" s="1">
        <v>989.7457275390625</v>
      </c>
      <c r="S84" s="1">
        <f t="shared" si="1"/>
        <v>-6.0071735954314587E-3</v>
      </c>
    </row>
    <row r="85" spans="17:19" x14ac:dyDescent="0.25">
      <c r="Q85" s="4">
        <v>45400</v>
      </c>
      <c r="R85" s="1">
        <v>968.3616943359375</v>
      </c>
      <c r="S85" s="1">
        <f t="shared" si="1"/>
        <v>-2.1605582735168771E-2</v>
      </c>
    </row>
    <row r="86" spans="17:19" x14ac:dyDescent="0.25">
      <c r="Q86" s="4">
        <v>45401</v>
      </c>
      <c r="R86" s="1">
        <v>960.23681640625</v>
      </c>
      <c r="S86" s="1">
        <f t="shared" si="1"/>
        <v>-8.3903338775282998E-3</v>
      </c>
    </row>
    <row r="87" spans="17:19" x14ac:dyDescent="0.25">
      <c r="Q87" s="4">
        <v>45404</v>
      </c>
      <c r="R87" s="1">
        <v>970.554931640625</v>
      </c>
      <c r="S87" s="1">
        <f t="shared" si="1"/>
        <v>1.0745385990292622E-2</v>
      </c>
    </row>
    <row r="88" spans="17:19" x14ac:dyDescent="0.25">
      <c r="Q88" s="4">
        <v>45405</v>
      </c>
      <c r="R88" s="1">
        <v>983.71435546875</v>
      </c>
      <c r="S88" s="1">
        <f t="shared" si="1"/>
        <v>1.3558659483477564E-2</v>
      </c>
    </row>
    <row r="89" spans="17:19" x14ac:dyDescent="0.25">
      <c r="Q89" s="4">
        <v>45406</v>
      </c>
      <c r="R89" s="1">
        <v>988.59930419921875</v>
      </c>
      <c r="S89" s="1">
        <f t="shared" si="1"/>
        <v>4.9658203149236524E-3</v>
      </c>
    </row>
    <row r="90" spans="17:19" x14ac:dyDescent="0.25">
      <c r="Q90" s="4">
        <v>45407</v>
      </c>
      <c r="R90" s="1">
        <v>998.16973876953125</v>
      </c>
      <c r="S90" s="1">
        <f t="shared" si="1"/>
        <v>9.6808024542003324E-3</v>
      </c>
    </row>
    <row r="91" spans="17:19" x14ac:dyDescent="0.25">
      <c r="Q91" s="4">
        <v>45408</v>
      </c>
      <c r="R91" s="1">
        <v>996.42510986328125</v>
      </c>
      <c r="S91" s="1">
        <f t="shared" si="1"/>
        <v>-1.7478278878707565E-3</v>
      </c>
    </row>
    <row r="92" spans="17:19" x14ac:dyDescent="0.25">
      <c r="Q92" s="4">
        <v>45411</v>
      </c>
      <c r="R92" s="1">
        <v>997.52166748046875</v>
      </c>
      <c r="S92" s="1">
        <f t="shared" si="1"/>
        <v>1.1004917543055992E-3</v>
      </c>
    </row>
    <row r="93" spans="17:19" x14ac:dyDescent="0.25">
      <c r="Q93" s="4">
        <v>45412</v>
      </c>
      <c r="R93" s="1">
        <v>1004.79931640625</v>
      </c>
      <c r="S93" s="1">
        <f t="shared" si="1"/>
        <v>7.2957301711180644E-3</v>
      </c>
    </row>
    <row r="94" spans="17:19" x14ac:dyDescent="0.25">
      <c r="Q94" s="4">
        <v>45414</v>
      </c>
      <c r="R94" s="1">
        <v>1024.638061523438</v>
      </c>
      <c r="S94" s="1">
        <f t="shared" si="1"/>
        <v>1.9743987474178271E-2</v>
      </c>
    </row>
    <row r="95" spans="17:19" x14ac:dyDescent="0.25">
      <c r="Q95" s="4">
        <v>45415</v>
      </c>
      <c r="R95" s="1">
        <v>1010.282348632812</v>
      </c>
      <c r="S95" s="1">
        <f t="shared" si="1"/>
        <v>-1.4010520816767014E-2</v>
      </c>
    </row>
    <row r="96" spans="17:19" x14ac:dyDescent="0.25">
      <c r="Q96" s="4">
        <v>45418</v>
      </c>
      <c r="R96" s="1">
        <v>1013.07373046875</v>
      </c>
      <c r="S96" s="1">
        <f t="shared" si="1"/>
        <v>2.7629719946264952E-3</v>
      </c>
    </row>
    <row r="97" spans="17:19" x14ac:dyDescent="0.25">
      <c r="Q97" s="4">
        <v>45419</v>
      </c>
      <c r="R97" s="1">
        <v>985.5087890625</v>
      </c>
      <c r="S97" s="1">
        <f t="shared" si="1"/>
        <v>-2.7209215457097757E-2</v>
      </c>
    </row>
    <row r="98" spans="17:19" x14ac:dyDescent="0.25">
      <c r="Q98" s="4">
        <v>45420</v>
      </c>
      <c r="R98" s="1">
        <v>1008.986328125</v>
      </c>
      <c r="S98" s="1">
        <f t="shared" si="1"/>
        <v>2.3822759698402862E-2</v>
      </c>
    </row>
    <row r="99" spans="17:19" x14ac:dyDescent="0.25">
      <c r="Q99" s="4">
        <v>45421</v>
      </c>
      <c r="R99" s="1">
        <v>1027.13037109375</v>
      </c>
      <c r="S99" s="1">
        <f t="shared" si="1"/>
        <v>1.7982446801303231E-2</v>
      </c>
    </row>
    <row r="100" spans="17:19" x14ac:dyDescent="0.25">
      <c r="Q100" s="4">
        <v>45422</v>
      </c>
      <c r="R100" s="1">
        <v>1043.430053710938</v>
      </c>
      <c r="S100" s="1">
        <f t="shared" si="1"/>
        <v>1.5869146776208209E-2</v>
      </c>
    </row>
    <row r="101" spans="17:19" x14ac:dyDescent="0.25">
      <c r="Q101" s="4">
        <v>45425</v>
      </c>
      <c r="R101" s="1">
        <v>956.79736328125</v>
      </c>
      <c r="S101" s="1">
        <f t="shared" si="1"/>
        <v>-8.3026830712399469E-2</v>
      </c>
    </row>
    <row r="102" spans="17:19" x14ac:dyDescent="0.25">
      <c r="Q102" s="4">
        <v>45426</v>
      </c>
      <c r="R102" s="1">
        <v>961.68231201171875</v>
      </c>
      <c r="S102" s="1">
        <f t="shared" si="1"/>
        <v>5.1055206859227376E-3</v>
      </c>
    </row>
    <row r="103" spans="17:19" x14ac:dyDescent="0.25">
      <c r="Q103" s="4">
        <v>45427</v>
      </c>
      <c r="R103" s="1">
        <v>944.38568115234375</v>
      </c>
      <c r="S103" s="1">
        <f t="shared" si="1"/>
        <v>-1.7985805336476091E-2</v>
      </c>
    </row>
    <row r="104" spans="17:19" x14ac:dyDescent="0.25">
      <c r="Q104" s="4">
        <v>45428</v>
      </c>
      <c r="R104" s="1">
        <v>933.51922607421875</v>
      </c>
      <c r="S104" s="1">
        <f t="shared" si="1"/>
        <v>-1.1506374244117823E-2</v>
      </c>
    </row>
    <row r="105" spans="17:19" x14ac:dyDescent="0.25">
      <c r="Q105" s="4">
        <v>45429</v>
      </c>
      <c r="R105" s="1">
        <v>942.7906494140625</v>
      </c>
      <c r="S105" s="1">
        <f t="shared" si="1"/>
        <v>9.93168976158465E-3</v>
      </c>
    </row>
    <row r="106" spans="17:19" x14ac:dyDescent="0.25">
      <c r="Q106" s="4">
        <v>45433</v>
      </c>
      <c r="R106" s="1">
        <v>948.37335205078125</v>
      </c>
      <c r="S106" s="1">
        <f t="shared" si="1"/>
        <v>5.9214658526665076E-3</v>
      </c>
    </row>
    <row r="107" spans="17:19" x14ac:dyDescent="0.25">
      <c r="Q107" s="4">
        <v>45434</v>
      </c>
      <c r="R107" s="1">
        <v>944.5850830078125</v>
      </c>
      <c r="S107" s="1">
        <f t="shared" si="1"/>
        <v>-3.9944912357321449E-3</v>
      </c>
    </row>
    <row r="108" spans="17:19" x14ac:dyDescent="0.25">
      <c r="Q108" s="4">
        <v>45435</v>
      </c>
      <c r="R108" s="1">
        <v>959.38934326171875</v>
      </c>
      <c r="S108" s="1">
        <f t="shared" si="1"/>
        <v>1.5672765238643693E-2</v>
      </c>
    </row>
    <row r="109" spans="17:19" x14ac:dyDescent="0.25">
      <c r="Q109" s="4">
        <v>45436</v>
      </c>
      <c r="R109" s="1">
        <v>957.59490966796875</v>
      </c>
      <c r="S109" s="1">
        <f t="shared" si="1"/>
        <v>-1.87039141757539E-3</v>
      </c>
    </row>
    <row r="110" spans="17:19" x14ac:dyDescent="0.25">
      <c r="Q110" s="4">
        <v>45439</v>
      </c>
      <c r="R110" s="1">
        <v>955.55120849609375</v>
      </c>
      <c r="S110" s="1">
        <f t="shared" si="1"/>
        <v>-2.1342022093492341E-3</v>
      </c>
    </row>
    <row r="111" spans="17:19" x14ac:dyDescent="0.25">
      <c r="Q111" s="4">
        <v>45440</v>
      </c>
      <c r="R111" s="1">
        <v>944.6348876953125</v>
      </c>
      <c r="S111" s="1">
        <f t="shared" si="1"/>
        <v>-1.1424108623086848E-2</v>
      </c>
    </row>
    <row r="112" spans="17:19" x14ac:dyDescent="0.25">
      <c r="Q112" s="4">
        <v>45441</v>
      </c>
      <c r="R112" s="1">
        <v>940.69708251953125</v>
      </c>
      <c r="S112" s="1">
        <f t="shared" si="1"/>
        <v>-4.168600193656391E-3</v>
      </c>
    </row>
    <row r="113" spans="17:19" x14ac:dyDescent="0.25">
      <c r="Q113" s="4">
        <v>45442</v>
      </c>
      <c r="R113" s="1">
        <v>921.1075439453125</v>
      </c>
      <c r="S113" s="1">
        <f t="shared" si="1"/>
        <v>-2.0824491686261881E-2</v>
      </c>
    </row>
    <row r="114" spans="17:19" x14ac:dyDescent="0.25">
      <c r="Q114" s="4">
        <v>45443</v>
      </c>
      <c r="R114" s="1">
        <v>920.16046142578125</v>
      </c>
      <c r="S114" s="1">
        <f t="shared" si="1"/>
        <v>-1.0281997208215765E-3</v>
      </c>
    </row>
    <row r="115" spans="17:19" x14ac:dyDescent="0.25">
      <c r="Q115" s="4">
        <v>45446</v>
      </c>
      <c r="R115" s="1">
        <v>947.5260009765625</v>
      </c>
      <c r="S115" s="1">
        <f t="shared" si="1"/>
        <v>2.9739964601802837E-2</v>
      </c>
    </row>
    <row r="116" spans="17:19" x14ac:dyDescent="0.25">
      <c r="Q116" s="4">
        <v>45447</v>
      </c>
      <c r="R116" s="1">
        <v>901.1192626953125</v>
      </c>
      <c r="S116" s="1">
        <f t="shared" si="1"/>
        <v>-4.8976743892432673E-2</v>
      </c>
    </row>
    <row r="117" spans="17:19" x14ac:dyDescent="0.25">
      <c r="Q117" s="4">
        <v>45448</v>
      </c>
      <c r="R117" s="1">
        <v>927.089111328125</v>
      </c>
      <c r="S117" s="1">
        <f t="shared" si="1"/>
        <v>2.8819546654828887E-2</v>
      </c>
    </row>
    <row r="118" spans="17:19" x14ac:dyDescent="0.25">
      <c r="Q118" s="4">
        <v>45449</v>
      </c>
      <c r="R118" s="1">
        <v>935.363525390625</v>
      </c>
      <c r="S118" s="1">
        <f t="shared" si="1"/>
        <v>8.9251550486297848E-3</v>
      </c>
    </row>
    <row r="119" spans="17:19" x14ac:dyDescent="0.25">
      <c r="Q119" s="4">
        <v>45450</v>
      </c>
      <c r="R119" s="1">
        <v>967.51434326171875</v>
      </c>
      <c r="S119" s="1">
        <f t="shared" si="1"/>
        <v>3.437253751974878E-2</v>
      </c>
    </row>
    <row r="120" spans="17:19" x14ac:dyDescent="0.25">
      <c r="Q120" s="4">
        <v>45453</v>
      </c>
      <c r="R120" s="1">
        <v>972.1500244140625</v>
      </c>
      <c r="S120" s="1">
        <f t="shared" si="1"/>
        <v>4.7913306760041241E-3</v>
      </c>
    </row>
    <row r="121" spans="17:19" x14ac:dyDescent="0.25">
      <c r="Q121" s="4">
        <v>45454</v>
      </c>
      <c r="R121" s="1">
        <v>987.0999755859375</v>
      </c>
      <c r="S121" s="1">
        <f t="shared" si="1"/>
        <v>1.5378234630900378E-2</v>
      </c>
    </row>
    <row r="122" spans="17:19" x14ac:dyDescent="0.25">
      <c r="Q122" s="4">
        <v>45455</v>
      </c>
      <c r="R122" s="1">
        <v>988.70001220703125</v>
      </c>
      <c r="S122" s="1">
        <f t="shared" si="1"/>
        <v>1.6209468753598522E-3</v>
      </c>
    </row>
    <row r="123" spans="17:19" x14ac:dyDescent="0.25">
      <c r="Q123" s="4">
        <v>45456</v>
      </c>
      <c r="R123" s="1">
        <v>985.8499755859375</v>
      </c>
      <c r="S123" s="1">
        <f t="shared" si="1"/>
        <v>-2.8826100798075016E-3</v>
      </c>
    </row>
    <row r="124" spans="17:19" x14ac:dyDescent="0.25">
      <c r="Q124" s="4">
        <v>45457</v>
      </c>
      <c r="R124" s="1">
        <v>993.4000244140625</v>
      </c>
      <c r="S124" s="1">
        <f t="shared" si="1"/>
        <v>7.6584155957784006E-3</v>
      </c>
    </row>
    <row r="125" spans="17:19" x14ac:dyDescent="0.25">
      <c r="Q125" s="4">
        <v>45461</v>
      </c>
      <c r="R125" s="1">
        <v>985.9000244140625</v>
      </c>
      <c r="S125" s="1">
        <f t="shared" si="1"/>
        <v>-7.5498286849989826E-3</v>
      </c>
    </row>
    <row r="126" spans="17:19" x14ac:dyDescent="0.25">
      <c r="Q126" s="4">
        <v>45462</v>
      </c>
      <c r="R126" s="1">
        <v>977.3499755859375</v>
      </c>
      <c r="S126" s="1">
        <f t="shared" si="1"/>
        <v>-8.6723284475080931E-3</v>
      </c>
    </row>
    <row r="127" spans="17:19" x14ac:dyDescent="0.25">
      <c r="Q127" s="4">
        <v>45463</v>
      </c>
      <c r="R127" s="1">
        <v>978.25</v>
      </c>
      <c r="S127" s="1">
        <f t="shared" si="1"/>
        <v>9.208824234359092E-4</v>
      </c>
    </row>
    <row r="128" spans="17:19" x14ac:dyDescent="0.25">
      <c r="Q128" s="4">
        <v>45464</v>
      </c>
      <c r="R128" s="1">
        <v>961.79998779296875</v>
      </c>
      <c r="S128" s="1">
        <f t="shared" si="1"/>
        <v>-1.6815754875574962E-2</v>
      </c>
    </row>
    <row r="129" spans="17:19" x14ac:dyDescent="0.25">
      <c r="Q129" s="4">
        <v>45467</v>
      </c>
      <c r="R129" s="1">
        <v>958.04998779296875</v>
      </c>
      <c r="S129" s="1">
        <f t="shared" si="1"/>
        <v>-3.8989395379439573E-3</v>
      </c>
    </row>
    <row r="130" spans="17:19" x14ac:dyDescent="0.25">
      <c r="Q130" s="4">
        <v>45468</v>
      </c>
      <c r="R130" s="1">
        <v>955</v>
      </c>
      <c r="S130" s="1">
        <f t="shared" si="1"/>
        <v>-3.1835372181309163E-3</v>
      </c>
    </row>
    <row r="131" spans="17:19" x14ac:dyDescent="0.25">
      <c r="Q131" s="4">
        <v>45469</v>
      </c>
      <c r="R131" s="1">
        <v>951.8499755859375</v>
      </c>
      <c r="S131" s="1">
        <f t="shared" si="1"/>
        <v>-3.2984548838350669E-3</v>
      </c>
    </row>
    <row r="132" spans="17:19" x14ac:dyDescent="0.25">
      <c r="Q132" s="4">
        <v>45470</v>
      </c>
      <c r="R132" s="1">
        <v>972.0999755859375</v>
      </c>
      <c r="S132" s="1">
        <f t="shared" si="1"/>
        <v>2.1274361001621722E-2</v>
      </c>
    </row>
    <row r="133" spans="17:19" x14ac:dyDescent="0.25">
      <c r="Q133" s="4">
        <v>45471</v>
      </c>
      <c r="R133" s="1">
        <v>989.75</v>
      </c>
      <c r="S133" s="1">
        <f t="shared" si="1"/>
        <v>1.8156593825057854E-2</v>
      </c>
    </row>
    <row r="134" spans="17:19" x14ac:dyDescent="0.25">
      <c r="Q134" s="4">
        <v>45474</v>
      </c>
      <c r="R134" s="1">
        <v>1002.049987792969</v>
      </c>
      <c r="S134" s="1">
        <f t="shared" si="1"/>
        <v>1.2427368318230769E-2</v>
      </c>
    </row>
    <row r="135" spans="17:19" x14ac:dyDescent="0.25">
      <c r="Q135" s="4">
        <v>45475</v>
      </c>
      <c r="R135" s="1">
        <v>981.29998779296875</v>
      </c>
      <c r="S135" s="1">
        <f t="shared" si="1"/>
        <v>-2.0707549775737633E-2</v>
      </c>
    </row>
    <row r="136" spans="17:19" x14ac:dyDescent="0.25">
      <c r="Q136" s="4">
        <v>45476</v>
      </c>
      <c r="R136" s="1">
        <v>975.6500244140625</v>
      </c>
      <c r="S136" s="1">
        <f t="shared" ref="S136:S199" si="2">R136/R135 - 1</f>
        <v>-5.7576311517271161E-3</v>
      </c>
    </row>
    <row r="137" spans="17:19" x14ac:dyDescent="0.25">
      <c r="Q137" s="4">
        <v>45477</v>
      </c>
      <c r="R137" s="1">
        <v>998.20001220703125</v>
      </c>
      <c r="S137" s="1">
        <f t="shared" si="2"/>
        <v>2.3112783507089452E-2</v>
      </c>
    </row>
    <row r="138" spans="17:19" x14ac:dyDescent="0.25">
      <c r="Q138" s="4">
        <v>45478</v>
      </c>
      <c r="R138" s="1">
        <v>993.6500244140625</v>
      </c>
      <c r="S138" s="1">
        <f t="shared" si="2"/>
        <v>-4.5581924837976295E-3</v>
      </c>
    </row>
    <row r="139" spans="17:19" x14ac:dyDescent="0.25">
      <c r="Q139" s="4">
        <v>45481</v>
      </c>
      <c r="R139" s="1">
        <v>1002.599975585938</v>
      </c>
      <c r="S139" s="1">
        <f t="shared" si="2"/>
        <v>9.0071463311773847E-3</v>
      </c>
    </row>
    <row r="140" spans="17:19" x14ac:dyDescent="0.25">
      <c r="Q140" s="4">
        <v>45482</v>
      </c>
      <c r="R140" s="1">
        <v>1014.950012207031</v>
      </c>
      <c r="S140" s="1">
        <f t="shared" si="2"/>
        <v>1.2318010095577314E-2</v>
      </c>
    </row>
    <row r="141" spans="17:19" x14ac:dyDescent="0.25">
      <c r="Q141" s="4">
        <v>45483</v>
      </c>
      <c r="R141" s="1">
        <v>1005.5</v>
      </c>
      <c r="S141" s="1">
        <f t="shared" si="2"/>
        <v>-9.3108154030973056E-3</v>
      </c>
    </row>
    <row r="142" spans="17:19" x14ac:dyDescent="0.25">
      <c r="Q142" s="4">
        <v>45484</v>
      </c>
      <c r="R142" s="1">
        <v>1020.799987792969</v>
      </c>
      <c r="S142" s="1">
        <f t="shared" si="2"/>
        <v>1.521629815312675E-2</v>
      </c>
    </row>
    <row r="143" spans="17:19" x14ac:dyDescent="0.25">
      <c r="Q143" s="4">
        <v>45485</v>
      </c>
      <c r="R143" s="1">
        <v>1016.75</v>
      </c>
      <c r="S143" s="1">
        <f t="shared" si="2"/>
        <v>-3.9674645781738738E-3</v>
      </c>
    </row>
    <row r="144" spans="17:19" x14ac:dyDescent="0.25">
      <c r="Q144" s="4">
        <v>45488</v>
      </c>
      <c r="R144" s="1">
        <v>1024.449951171875</v>
      </c>
      <c r="S144" s="1">
        <f t="shared" si="2"/>
        <v>7.5731017180968863E-3</v>
      </c>
    </row>
    <row r="145" spans="17:19" x14ac:dyDescent="0.25">
      <c r="Q145" s="4">
        <v>45489</v>
      </c>
      <c r="R145" s="1">
        <v>1021.150024414062</v>
      </c>
      <c r="S145" s="1">
        <f t="shared" si="2"/>
        <v>-3.2211693250979723E-3</v>
      </c>
    </row>
    <row r="146" spans="17:19" x14ac:dyDescent="0.25">
      <c r="Q146" s="4">
        <v>45491</v>
      </c>
      <c r="R146" s="1">
        <v>1024.550048828125</v>
      </c>
      <c r="S146" s="1">
        <f t="shared" si="2"/>
        <v>3.3296032245739848E-3</v>
      </c>
    </row>
    <row r="147" spans="17:19" x14ac:dyDescent="0.25">
      <c r="Q147" s="4">
        <v>45492</v>
      </c>
      <c r="R147" s="1">
        <v>990</v>
      </c>
      <c r="S147" s="1">
        <f t="shared" si="2"/>
        <v>-3.3722167958161853E-2</v>
      </c>
    </row>
    <row r="148" spans="17:19" x14ac:dyDescent="0.25">
      <c r="Q148" s="4">
        <v>45495</v>
      </c>
      <c r="R148" s="1">
        <v>1003.150024414062</v>
      </c>
      <c r="S148" s="1">
        <f t="shared" si="2"/>
        <v>1.3282852943496959E-2</v>
      </c>
    </row>
    <row r="149" spans="17:19" x14ac:dyDescent="0.25">
      <c r="Q149" s="4">
        <v>45496</v>
      </c>
      <c r="R149" s="1">
        <v>1001.799987792969</v>
      </c>
      <c r="S149" s="1">
        <f t="shared" si="2"/>
        <v>-1.3457973266577383E-3</v>
      </c>
    </row>
    <row r="150" spans="17:19" x14ac:dyDescent="0.25">
      <c r="Q150" s="4">
        <v>45497</v>
      </c>
      <c r="R150" s="1">
        <v>1027.699951171875</v>
      </c>
      <c r="S150" s="1">
        <f t="shared" si="2"/>
        <v>2.5853427524954675E-2</v>
      </c>
    </row>
    <row r="151" spans="17:19" x14ac:dyDescent="0.25">
      <c r="Q151" s="4">
        <v>45498</v>
      </c>
      <c r="R151" s="1">
        <v>1090.949951171875</v>
      </c>
      <c r="S151" s="1">
        <f t="shared" si="2"/>
        <v>6.1545200939123079E-2</v>
      </c>
    </row>
    <row r="152" spans="17:19" x14ac:dyDescent="0.25">
      <c r="Q152" s="4">
        <v>45499</v>
      </c>
      <c r="R152" s="1">
        <v>1118.300048828125</v>
      </c>
      <c r="S152" s="1">
        <f t="shared" si="2"/>
        <v>2.5069983849278499E-2</v>
      </c>
    </row>
    <row r="153" spans="17:19" x14ac:dyDescent="0.25">
      <c r="Q153" s="4">
        <v>45502</v>
      </c>
      <c r="R153" s="1">
        <v>1124</v>
      </c>
      <c r="S153" s="1">
        <f t="shared" si="2"/>
        <v>5.0969783805767666E-3</v>
      </c>
    </row>
    <row r="154" spans="17:19" x14ac:dyDescent="0.25">
      <c r="Q154" s="4">
        <v>45503</v>
      </c>
      <c r="R154" s="1">
        <v>1161.849975585938</v>
      </c>
      <c r="S154" s="1">
        <f t="shared" si="2"/>
        <v>3.3674355503503506E-2</v>
      </c>
    </row>
    <row r="155" spans="17:19" x14ac:dyDescent="0.25">
      <c r="Q155" s="4">
        <v>45504</v>
      </c>
      <c r="R155" s="1">
        <v>1156.650024414062</v>
      </c>
      <c r="S155" s="1">
        <f t="shared" si="2"/>
        <v>-4.4755788450686618E-3</v>
      </c>
    </row>
    <row r="156" spans="17:19" x14ac:dyDescent="0.25">
      <c r="Q156" s="4">
        <v>45505</v>
      </c>
      <c r="R156" s="1">
        <v>1144.400024414062</v>
      </c>
      <c r="S156" s="1">
        <f t="shared" si="2"/>
        <v>-1.0590930481504612E-2</v>
      </c>
    </row>
    <row r="157" spans="17:19" x14ac:dyDescent="0.25">
      <c r="Q157" s="4">
        <v>45506</v>
      </c>
      <c r="R157" s="1">
        <v>1096.650024414062</v>
      </c>
      <c r="S157" s="1">
        <f t="shared" si="2"/>
        <v>-4.172492046603038E-2</v>
      </c>
    </row>
    <row r="158" spans="17:19" x14ac:dyDescent="0.25">
      <c r="Q158" s="4">
        <v>45509</v>
      </c>
      <c r="R158" s="1">
        <v>1016.450012207031</v>
      </c>
      <c r="S158" s="1">
        <f t="shared" si="2"/>
        <v>-7.3131820016948179E-2</v>
      </c>
    </row>
    <row r="159" spans="17:19" x14ac:dyDescent="0.25">
      <c r="Q159" s="4">
        <v>45510</v>
      </c>
      <c r="R159" s="1">
        <v>1013.75</v>
      </c>
      <c r="S159" s="1">
        <f t="shared" si="2"/>
        <v>-2.656315780023899E-3</v>
      </c>
    </row>
    <row r="160" spans="17:19" x14ac:dyDescent="0.25">
      <c r="Q160" s="4">
        <v>45511</v>
      </c>
      <c r="R160" s="1">
        <v>1025.300048828125</v>
      </c>
      <c r="S160" s="1">
        <f t="shared" si="2"/>
        <v>1.1393389719482228E-2</v>
      </c>
    </row>
    <row r="161" spans="17:19" x14ac:dyDescent="0.25">
      <c r="Q161" s="4">
        <v>45512</v>
      </c>
      <c r="R161" s="1">
        <v>1041.75</v>
      </c>
      <c r="S161" s="1">
        <f t="shared" si="2"/>
        <v>1.6044036270822959E-2</v>
      </c>
    </row>
    <row r="162" spans="17:19" x14ac:dyDescent="0.25">
      <c r="Q162" s="4">
        <v>45513</v>
      </c>
      <c r="R162" s="1">
        <v>1068.099975585938</v>
      </c>
      <c r="S162" s="1">
        <f t="shared" si="2"/>
        <v>2.5293953046256812E-2</v>
      </c>
    </row>
    <row r="163" spans="17:19" x14ac:dyDescent="0.25">
      <c r="Q163" s="4">
        <v>45516</v>
      </c>
      <c r="R163" s="1">
        <v>1076.150024414062</v>
      </c>
      <c r="S163" s="1">
        <f t="shared" si="2"/>
        <v>7.5367933827616973E-3</v>
      </c>
    </row>
    <row r="164" spans="17:19" x14ac:dyDescent="0.25">
      <c r="Q164" s="4">
        <v>45517</v>
      </c>
      <c r="R164" s="1">
        <v>1053.449951171875</v>
      </c>
      <c r="S164" s="1">
        <f t="shared" si="2"/>
        <v>-2.1093781282536916E-2</v>
      </c>
    </row>
    <row r="165" spans="17:19" x14ac:dyDescent="0.25">
      <c r="Q165" s="4">
        <v>45518</v>
      </c>
      <c r="R165" s="1">
        <v>1062.349975585938</v>
      </c>
      <c r="S165" s="1">
        <f t="shared" si="2"/>
        <v>8.4484549115622087E-3</v>
      </c>
    </row>
    <row r="166" spans="17:19" x14ac:dyDescent="0.25">
      <c r="Q166" s="4">
        <v>45520</v>
      </c>
      <c r="R166" s="1">
        <v>1098.349975585938</v>
      </c>
      <c r="S166" s="1">
        <f t="shared" si="2"/>
        <v>3.3887137786344113E-2</v>
      </c>
    </row>
    <row r="167" spans="17:19" x14ac:dyDescent="0.25">
      <c r="Q167" s="4">
        <v>45523</v>
      </c>
      <c r="R167" s="1">
        <v>1087.699951171875</v>
      </c>
      <c r="S167" s="1">
        <f t="shared" si="2"/>
        <v>-9.6963851693823155E-3</v>
      </c>
    </row>
    <row r="168" spans="17:19" x14ac:dyDescent="0.25">
      <c r="Q168" s="4">
        <v>45524</v>
      </c>
      <c r="R168" s="1">
        <v>1086.900024414062</v>
      </c>
      <c r="S168" s="1">
        <f t="shared" si="2"/>
        <v>-7.3542961636718918E-4</v>
      </c>
    </row>
    <row r="169" spans="17:19" x14ac:dyDescent="0.25">
      <c r="Q169" s="4">
        <v>45525</v>
      </c>
      <c r="R169" s="1">
        <v>1085.199951171875</v>
      </c>
      <c r="S169" s="1">
        <f t="shared" si="2"/>
        <v>-1.5641486834113705E-3</v>
      </c>
    </row>
    <row r="170" spans="17:19" x14ac:dyDescent="0.25">
      <c r="Q170" s="4">
        <v>45526</v>
      </c>
      <c r="R170" s="1">
        <v>1068.449951171875</v>
      </c>
      <c r="S170" s="1">
        <f t="shared" si="2"/>
        <v>-1.5434943562163017E-2</v>
      </c>
    </row>
    <row r="171" spans="17:19" x14ac:dyDescent="0.25">
      <c r="Q171" s="4">
        <v>45527</v>
      </c>
      <c r="R171" s="1">
        <v>1085.150024414062</v>
      </c>
      <c r="S171" s="1">
        <f t="shared" si="2"/>
        <v>1.5630187660049311E-2</v>
      </c>
    </row>
    <row r="172" spans="17:19" x14ac:dyDescent="0.25">
      <c r="Q172" s="4">
        <v>45530</v>
      </c>
      <c r="R172" s="1">
        <v>1092.400024414062</v>
      </c>
      <c r="S172" s="1">
        <f t="shared" si="2"/>
        <v>6.6811038445258042E-3</v>
      </c>
    </row>
    <row r="173" spans="17:19" x14ac:dyDescent="0.25">
      <c r="Q173" s="4">
        <v>45531</v>
      </c>
      <c r="R173" s="1">
        <v>1077.25</v>
      </c>
      <c r="S173" s="1">
        <f t="shared" si="2"/>
        <v>-1.3868568359093669E-2</v>
      </c>
    </row>
    <row r="174" spans="17:19" x14ac:dyDescent="0.25">
      <c r="Q174" s="4">
        <v>45532</v>
      </c>
      <c r="R174" s="1">
        <v>1074.550048828125</v>
      </c>
      <c r="S174" s="1">
        <f t="shared" si="2"/>
        <v>-2.5063366645393659E-3</v>
      </c>
    </row>
    <row r="175" spans="17:19" x14ac:dyDescent="0.25">
      <c r="Q175" s="4">
        <v>45533</v>
      </c>
      <c r="R175" s="1">
        <v>1121.650024414062</v>
      </c>
      <c r="S175" s="1">
        <f t="shared" si="2"/>
        <v>4.3832277181786949E-2</v>
      </c>
    </row>
    <row r="176" spans="17:19" x14ac:dyDescent="0.25">
      <c r="Q176" s="4">
        <v>45534</v>
      </c>
      <c r="R176" s="1">
        <v>1111.349975585938</v>
      </c>
      <c r="S176" s="1">
        <f t="shared" si="2"/>
        <v>-9.1829435242108959E-3</v>
      </c>
    </row>
    <row r="177" spans="17:19" x14ac:dyDescent="0.25">
      <c r="Q177" s="4">
        <v>45537</v>
      </c>
      <c r="R177" s="1">
        <v>1092.650024414062</v>
      </c>
      <c r="S177" s="1">
        <f t="shared" si="2"/>
        <v>-1.6826338761573911E-2</v>
      </c>
    </row>
    <row r="178" spans="17:19" x14ac:dyDescent="0.25">
      <c r="Q178" s="4">
        <v>45538</v>
      </c>
      <c r="R178" s="1">
        <v>1085.099975585938</v>
      </c>
      <c r="S178" s="1">
        <f t="shared" si="2"/>
        <v>-6.9098509673056752E-3</v>
      </c>
    </row>
    <row r="179" spans="17:19" x14ac:dyDescent="0.25">
      <c r="Q179" s="4">
        <v>45539</v>
      </c>
      <c r="R179" s="1">
        <v>1080.449951171875</v>
      </c>
      <c r="S179" s="1">
        <f t="shared" si="2"/>
        <v>-4.2853419211921207E-3</v>
      </c>
    </row>
    <row r="180" spans="17:19" x14ac:dyDescent="0.25">
      <c r="Q180" s="4">
        <v>45540</v>
      </c>
      <c r="R180" s="1">
        <v>1069.150024414062</v>
      </c>
      <c r="S180" s="1">
        <f t="shared" si="2"/>
        <v>-1.0458537894843634E-2</v>
      </c>
    </row>
    <row r="181" spans="17:19" x14ac:dyDescent="0.25">
      <c r="Q181" s="4">
        <v>45541</v>
      </c>
      <c r="R181" s="1">
        <v>1049.349975585938</v>
      </c>
      <c r="S181" s="1">
        <f t="shared" si="2"/>
        <v>-1.8519429804975562E-2</v>
      </c>
    </row>
    <row r="182" spans="17:19" x14ac:dyDescent="0.25">
      <c r="Q182" s="4">
        <v>45544</v>
      </c>
      <c r="R182" s="1">
        <v>1038.699951171875</v>
      </c>
      <c r="S182" s="1">
        <f t="shared" si="2"/>
        <v>-1.0149163445795306E-2</v>
      </c>
    </row>
    <row r="183" spans="17:19" x14ac:dyDescent="0.25">
      <c r="Q183" s="4">
        <v>45545</v>
      </c>
      <c r="R183" s="1">
        <v>1035.800048828125</v>
      </c>
      <c r="S183" s="1">
        <f t="shared" si="2"/>
        <v>-2.7918575912883048E-3</v>
      </c>
    </row>
    <row r="184" spans="17:19" x14ac:dyDescent="0.25">
      <c r="Q184" s="4">
        <v>45546</v>
      </c>
      <c r="R184" s="1">
        <v>976.29998779296875</v>
      </c>
      <c r="S184" s="1">
        <f t="shared" si="2"/>
        <v>-5.7443578133128059E-2</v>
      </c>
    </row>
    <row r="185" spans="17:19" x14ac:dyDescent="0.25">
      <c r="Q185" s="4">
        <v>45547</v>
      </c>
      <c r="R185" s="1">
        <v>986.1500244140625</v>
      </c>
      <c r="S185" s="1">
        <f t="shared" si="2"/>
        <v>1.0089149589524116E-2</v>
      </c>
    </row>
    <row r="186" spans="17:19" x14ac:dyDescent="0.25">
      <c r="Q186" s="4">
        <v>45548</v>
      </c>
      <c r="R186" s="1">
        <v>992.0999755859375</v>
      </c>
      <c r="S186" s="1">
        <f t="shared" si="2"/>
        <v>6.0335152102342082E-3</v>
      </c>
    </row>
    <row r="187" spans="17:19" x14ac:dyDescent="0.25">
      <c r="Q187" s="4">
        <v>45551</v>
      </c>
      <c r="R187" s="1">
        <v>988.4000244140625</v>
      </c>
      <c r="S187" s="1">
        <f t="shared" si="2"/>
        <v>-3.7294136306069703E-3</v>
      </c>
    </row>
    <row r="188" spans="17:19" x14ac:dyDescent="0.25">
      <c r="Q188" s="4">
        <v>45552</v>
      </c>
      <c r="R188" s="1">
        <v>974.95001220703125</v>
      </c>
      <c r="S188" s="1">
        <f t="shared" si="2"/>
        <v>-1.360786308661277E-2</v>
      </c>
    </row>
    <row r="189" spans="17:19" x14ac:dyDescent="0.25">
      <c r="Q189" s="4">
        <v>45553</v>
      </c>
      <c r="R189" s="1">
        <v>962.04998779296875</v>
      </c>
      <c r="S189" s="1">
        <f t="shared" si="2"/>
        <v>-1.3231472642233455E-2</v>
      </c>
    </row>
    <row r="190" spans="17:19" x14ac:dyDescent="0.25">
      <c r="Q190" s="4">
        <v>45554</v>
      </c>
      <c r="R190" s="1">
        <v>967</v>
      </c>
      <c r="S190" s="1">
        <f t="shared" si="2"/>
        <v>5.1452754740812789E-3</v>
      </c>
    </row>
    <row r="191" spans="17:19" x14ac:dyDescent="0.25">
      <c r="Q191" s="4">
        <v>45555</v>
      </c>
      <c r="R191" s="1">
        <v>970.8499755859375</v>
      </c>
      <c r="S191" s="1">
        <f t="shared" si="2"/>
        <v>3.9813604818381698E-3</v>
      </c>
    </row>
    <row r="192" spans="17:19" x14ac:dyDescent="0.25">
      <c r="Q192" s="4">
        <v>45558</v>
      </c>
      <c r="R192" s="1">
        <v>971.79998779296875</v>
      </c>
      <c r="S192" s="1">
        <f t="shared" si="2"/>
        <v>9.7853657199498123E-4</v>
      </c>
    </row>
    <row r="193" spans="17:19" x14ac:dyDescent="0.25">
      <c r="Q193" s="4">
        <v>45559</v>
      </c>
      <c r="R193" s="1">
        <v>977.29998779296875</v>
      </c>
      <c r="S193" s="1">
        <f t="shared" si="2"/>
        <v>5.6596008119849106E-3</v>
      </c>
    </row>
    <row r="194" spans="17:19" x14ac:dyDescent="0.25">
      <c r="Q194" s="4">
        <v>45560</v>
      </c>
      <c r="R194" s="1">
        <v>963.5999755859375</v>
      </c>
      <c r="S194" s="1">
        <f t="shared" si="2"/>
        <v>-1.4018226110868892E-2</v>
      </c>
    </row>
    <row r="195" spans="17:19" x14ac:dyDescent="0.25">
      <c r="Q195" s="4">
        <v>45561</v>
      </c>
      <c r="R195" s="1">
        <v>993.1500244140625</v>
      </c>
      <c r="S195" s="1">
        <f t="shared" si="2"/>
        <v>3.0666303006241291E-2</v>
      </c>
    </row>
    <row r="196" spans="17:19" x14ac:dyDescent="0.25">
      <c r="Q196" s="4">
        <v>45562</v>
      </c>
      <c r="R196" s="1">
        <v>993</v>
      </c>
      <c r="S196" s="1">
        <f t="shared" si="2"/>
        <v>-1.5105916565927302E-4</v>
      </c>
    </row>
    <row r="197" spans="17:19" x14ac:dyDescent="0.25">
      <c r="Q197" s="4">
        <v>45565</v>
      </c>
      <c r="R197" s="1">
        <v>974.6500244140625</v>
      </c>
      <c r="S197" s="1">
        <f t="shared" si="2"/>
        <v>-1.8479330902253288E-2</v>
      </c>
    </row>
    <row r="198" spans="17:19" x14ac:dyDescent="0.25">
      <c r="Q198" s="4">
        <v>45566</v>
      </c>
      <c r="R198" s="1">
        <v>965.20001220703125</v>
      </c>
      <c r="S198" s="1">
        <f t="shared" si="2"/>
        <v>-9.6958005133302994E-3</v>
      </c>
    </row>
    <row r="199" spans="17:19" x14ac:dyDescent="0.25">
      <c r="Q199" s="4">
        <v>45568</v>
      </c>
      <c r="R199" s="1">
        <v>925.70001220703125</v>
      </c>
      <c r="S199" s="1">
        <f t="shared" si="2"/>
        <v>-4.0924160278115962E-2</v>
      </c>
    </row>
    <row r="200" spans="17:19" x14ac:dyDescent="0.25">
      <c r="Q200" s="4">
        <v>45569</v>
      </c>
      <c r="R200" s="1">
        <v>930.75</v>
      </c>
      <c r="S200" s="1">
        <f t="shared" ref="S200:S252" si="3">R200/R199 - 1</f>
        <v>5.4553178420391202E-3</v>
      </c>
    </row>
    <row r="201" spans="17:19" x14ac:dyDescent="0.25">
      <c r="Q201" s="4">
        <v>45572</v>
      </c>
      <c r="R201" s="1">
        <v>927.8499755859375</v>
      </c>
      <c r="S201" s="1">
        <f t="shared" si="3"/>
        <v>-3.1157930852135918E-3</v>
      </c>
    </row>
    <row r="202" spans="17:19" x14ac:dyDescent="0.25">
      <c r="Q202" s="4">
        <v>45573</v>
      </c>
      <c r="R202" s="1">
        <v>919.79998779296875</v>
      </c>
      <c r="S202" s="1">
        <f t="shared" si="3"/>
        <v>-8.6759584036041337E-3</v>
      </c>
    </row>
    <row r="203" spans="17:19" x14ac:dyDescent="0.25">
      <c r="Q203" s="4">
        <v>45574</v>
      </c>
      <c r="R203" s="1">
        <v>939.1500244140625</v>
      </c>
      <c r="S203" s="1">
        <f t="shared" si="3"/>
        <v>2.1037222089471452E-2</v>
      </c>
    </row>
    <row r="204" spans="17:19" x14ac:dyDescent="0.25">
      <c r="Q204" s="4">
        <v>45575</v>
      </c>
      <c r="R204" s="1">
        <v>928.5</v>
      </c>
      <c r="S204" s="1">
        <f t="shared" si="3"/>
        <v>-1.1340067228031048E-2</v>
      </c>
    </row>
    <row r="205" spans="17:19" x14ac:dyDescent="0.25">
      <c r="Q205" s="4">
        <v>45576</v>
      </c>
      <c r="R205" s="1">
        <v>930.70001220703125</v>
      </c>
      <c r="S205" s="1">
        <f t="shared" si="3"/>
        <v>2.369426178816747E-3</v>
      </c>
    </row>
    <row r="206" spans="17:19" x14ac:dyDescent="0.25">
      <c r="Q206" s="4">
        <v>45579</v>
      </c>
      <c r="R206" s="1">
        <v>928.25</v>
      </c>
      <c r="S206" s="1">
        <f t="shared" si="3"/>
        <v>-2.6324402867701213E-3</v>
      </c>
    </row>
    <row r="207" spans="17:19" x14ac:dyDescent="0.25">
      <c r="Q207" s="4">
        <v>45580</v>
      </c>
      <c r="R207" s="1">
        <v>917.29998779296875</v>
      </c>
      <c r="S207" s="1">
        <f t="shared" si="3"/>
        <v>-1.1796404209029054E-2</v>
      </c>
    </row>
    <row r="208" spans="17:19" x14ac:dyDescent="0.25">
      <c r="Q208" s="4">
        <v>45581</v>
      </c>
      <c r="R208" s="1">
        <v>907.45001220703125</v>
      </c>
      <c r="S208" s="1">
        <f t="shared" si="3"/>
        <v>-1.0738009066844745E-2</v>
      </c>
    </row>
    <row r="209" spans="17:19" x14ac:dyDescent="0.25">
      <c r="Q209" s="4">
        <v>45582</v>
      </c>
      <c r="R209" s="1">
        <v>891.5999755859375</v>
      </c>
      <c r="S209" s="1">
        <f t="shared" si="3"/>
        <v>-1.7466567202467198E-2</v>
      </c>
    </row>
    <row r="210" spans="17:19" x14ac:dyDescent="0.25">
      <c r="Q210" s="4">
        <v>45583</v>
      </c>
      <c r="R210" s="1">
        <v>910.1500244140625</v>
      </c>
      <c r="S210" s="1">
        <f t="shared" si="3"/>
        <v>2.0805349188053102E-2</v>
      </c>
    </row>
    <row r="211" spans="17:19" x14ac:dyDescent="0.25">
      <c r="Q211" s="4">
        <v>45586</v>
      </c>
      <c r="R211" s="1">
        <v>903.29998779296875</v>
      </c>
      <c r="S211" s="1">
        <f t="shared" si="3"/>
        <v>-7.5262719742316131E-3</v>
      </c>
    </row>
    <row r="212" spans="17:19" x14ac:dyDescent="0.25">
      <c r="Q212" s="4">
        <v>45587</v>
      </c>
      <c r="R212" s="1">
        <v>879.5</v>
      </c>
      <c r="S212" s="1">
        <f t="shared" si="3"/>
        <v>-2.6347822555737199E-2</v>
      </c>
    </row>
    <row r="213" spans="17:19" x14ac:dyDescent="0.25">
      <c r="Q213" s="4">
        <v>45588</v>
      </c>
      <c r="R213" s="1">
        <v>877.6500244140625</v>
      </c>
      <c r="S213" s="1">
        <f t="shared" si="3"/>
        <v>-2.1034401204519382E-3</v>
      </c>
    </row>
    <row r="214" spans="17:19" x14ac:dyDescent="0.25">
      <c r="Q214" s="4">
        <v>45589</v>
      </c>
      <c r="R214" s="1">
        <v>880</v>
      </c>
      <c r="S214" s="1">
        <f t="shared" si="3"/>
        <v>2.6775770757898609E-3</v>
      </c>
    </row>
    <row r="215" spans="17:19" x14ac:dyDescent="0.25">
      <c r="Q215" s="4">
        <v>45590</v>
      </c>
      <c r="R215" s="1">
        <v>864.29998779296875</v>
      </c>
      <c r="S215" s="1">
        <f t="shared" si="3"/>
        <v>-1.7840922962535477E-2</v>
      </c>
    </row>
    <row r="216" spans="17:19" x14ac:dyDescent="0.25">
      <c r="Q216" s="4">
        <v>45593</v>
      </c>
      <c r="R216" s="1">
        <v>878.45001220703125</v>
      </c>
      <c r="S216" s="1">
        <f t="shared" si="3"/>
        <v>1.6371658699423586E-2</v>
      </c>
    </row>
    <row r="217" spans="17:19" x14ac:dyDescent="0.25">
      <c r="Q217" s="4">
        <v>45594</v>
      </c>
      <c r="R217" s="1">
        <v>842.75</v>
      </c>
      <c r="S217" s="1">
        <f t="shared" si="3"/>
        <v>-4.0639776550674744E-2</v>
      </c>
    </row>
    <row r="218" spans="17:19" x14ac:dyDescent="0.25">
      <c r="Q218" s="4">
        <v>45595</v>
      </c>
      <c r="R218" s="1">
        <v>840.20001220703125</v>
      </c>
      <c r="S218" s="1">
        <f t="shared" si="3"/>
        <v>-3.0257938807104479E-3</v>
      </c>
    </row>
    <row r="219" spans="17:19" x14ac:dyDescent="0.25">
      <c r="Q219" s="4">
        <v>45596</v>
      </c>
      <c r="R219" s="1">
        <v>834.04998779296875</v>
      </c>
      <c r="S219" s="1">
        <f t="shared" si="3"/>
        <v>-7.3197147401934393E-3</v>
      </c>
    </row>
    <row r="220" spans="17:19" x14ac:dyDescent="0.25">
      <c r="Q220" s="4">
        <v>45597</v>
      </c>
      <c r="R220" s="1">
        <v>843.45001220703125</v>
      </c>
      <c r="S220" s="1">
        <f t="shared" si="3"/>
        <v>1.1270336972171835E-2</v>
      </c>
    </row>
    <row r="221" spans="17:19" x14ac:dyDescent="0.25">
      <c r="Q221" s="4">
        <v>45600</v>
      </c>
      <c r="R221" s="1">
        <v>824.0999755859375</v>
      </c>
      <c r="S221" s="1">
        <f t="shared" si="3"/>
        <v>-2.2941533393853519E-2</v>
      </c>
    </row>
    <row r="222" spans="17:19" x14ac:dyDescent="0.25">
      <c r="Q222" s="4">
        <v>45601</v>
      </c>
      <c r="R222" s="1">
        <v>835.6500244140625</v>
      </c>
      <c r="S222" s="1">
        <f t="shared" si="3"/>
        <v>1.4015349072074468E-2</v>
      </c>
    </row>
    <row r="223" spans="17:19" x14ac:dyDescent="0.25">
      <c r="Q223" s="4">
        <v>45602</v>
      </c>
      <c r="R223" s="1">
        <v>839.70001220703125</v>
      </c>
      <c r="S223" s="1">
        <f t="shared" si="3"/>
        <v>4.8465119064748929E-3</v>
      </c>
    </row>
    <row r="224" spans="17:19" x14ac:dyDescent="0.25">
      <c r="Q224" s="4">
        <v>45603</v>
      </c>
      <c r="R224" s="1">
        <v>819.75</v>
      </c>
      <c r="S224" s="1">
        <f t="shared" si="3"/>
        <v>-2.3758499365261976E-2</v>
      </c>
    </row>
    <row r="225" spans="17:19" x14ac:dyDescent="0.25">
      <c r="Q225" s="4">
        <v>45604</v>
      </c>
      <c r="R225" s="1">
        <v>805.45001220703125</v>
      </c>
      <c r="S225" s="1">
        <f t="shared" si="3"/>
        <v>-1.7444327896271705E-2</v>
      </c>
    </row>
    <row r="226" spans="17:19" x14ac:dyDescent="0.25">
      <c r="Q226" s="4">
        <v>45607</v>
      </c>
      <c r="R226" s="1">
        <v>804.70001220703125</v>
      </c>
      <c r="S226" s="1">
        <f t="shared" si="3"/>
        <v>-9.3115648225627901E-4</v>
      </c>
    </row>
    <row r="227" spans="17:19" x14ac:dyDescent="0.25">
      <c r="Q227" s="4">
        <v>45608</v>
      </c>
      <c r="R227" s="1">
        <v>784.8499755859375</v>
      </c>
      <c r="S227" s="1">
        <f t="shared" si="3"/>
        <v>-2.4667623114173365E-2</v>
      </c>
    </row>
    <row r="228" spans="17:19" x14ac:dyDescent="0.25">
      <c r="Q228" s="4">
        <v>45609</v>
      </c>
      <c r="R228" s="1">
        <v>786.25</v>
      </c>
      <c r="S228" s="1">
        <f t="shared" si="3"/>
        <v>1.7838115023414147E-3</v>
      </c>
    </row>
    <row r="229" spans="17:19" x14ac:dyDescent="0.25">
      <c r="Q229" s="4">
        <v>45610</v>
      </c>
      <c r="R229" s="1">
        <v>774.29998779296875</v>
      </c>
      <c r="S229" s="1">
        <f t="shared" si="3"/>
        <v>-1.5198743665540526E-2</v>
      </c>
    </row>
    <row r="230" spans="17:19" x14ac:dyDescent="0.25">
      <c r="Q230" s="4">
        <v>45614</v>
      </c>
      <c r="R230" s="1">
        <v>771.9000244140625</v>
      </c>
      <c r="S230" s="1">
        <f t="shared" si="3"/>
        <v>-3.0995265617231871E-3</v>
      </c>
    </row>
    <row r="231" spans="17:19" x14ac:dyDescent="0.25">
      <c r="Q231" s="4">
        <v>45615</v>
      </c>
      <c r="R231" s="1">
        <v>783.20001220703125</v>
      </c>
      <c r="S231" s="1">
        <f t="shared" si="3"/>
        <v>1.4639185691885936E-2</v>
      </c>
    </row>
    <row r="232" spans="17:19" x14ac:dyDescent="0.25">
      <c r="Q232" s="4">
        <v>45617</v>
      </c>
      <c r="R232" s="1">
        <v>773.8499755859375</v>
      </c>
      <c r="S232" s="1">
        <f t="shared" si="3"/>
        <v>-1.1938248819411634E-2</v>
      </c>
    </row>
    <row r="233" spans="17:19" x14ac:dyDescent="0.25">
      <c r="Q233" s="4">
        <v>45618</v>
      </c>
      <c r="R233" s="1">
        <v>791</v>
      </c>
      <c r="S233" s="1">
        <f t="shared" si="3"/>
        <v>2.2161949932319791E-2</v>
      </c>
    </row>
    <row r="234" spans="17:19" x14ac:dyDescent="0.25">
      <c r="Q234" s="4">
        <v>45621</v>
      </c>
      <c r="R234" s="1">
        <v>796.5999755859375</v>
      </c>
      <c r="S234" s="1">
        <f t="shared" si="3"/>
        <v>7.0796151528920159E-3</v>
      </c>
    </row>
    <row r="235" spans="17:19" x14ac:dyDescent="0.25">
      <c r="Q235" s="4">
        <v>45622</v>
      </c>
      <c r="R235" s="1">
        <v>783</v>
      </c>
      <c r="S235" s="1">
        <f t="shared" si="3"/>
        <v>-1.7072528248490149E-2</v>
      </c>
    </row>
    <row r="236" spans="17:19" x14ac:dyDescent="0.25">
      <c r="Q236" s="4">
        <v>45623</v>
      </c>
      <c r="R236" s="1">
        <v>783.95001220703125</v>
      </c>
      <c r="S236" s="1">
        <f t="shared" si="3"/>
        <v>1.2132978378431858E-3</v>
      </c>
    </row>
    <row r="237" spans="17:19" x14ac:dyDescent="0.25">
      <c r="Q237" s="4">
        <v>45624</v>
      </c>
      <c r="R237" s="1">
        <v>779.45001220703125</v>
      </c>
      <c r="S237" s="1">
        <f t="shared" si="3"/>
        <v>-5.7401619107464441E-3</v>
      </c>
    </row>
    <row r="238" spans="17:19" x14ac:dyDescent="0.25">
      <c r="Q238" s="4">
        <v>45625</v>
      </c>
      <c r="R238" s="1">
        <v>786.45001220703125</v>
      </c>
      <c r="S238" s="1">
        <f t="shared" si="3"/>
        <v>8.9806913725991588E-3</v>
      </c>
    </row>
    <row r="239" spans="17:19" x14ac:dyDescent="0.25">
      <c r="Q239" s="4">
        <v>45628</v>
      </c>
      <c r="R239" s="1">
        <v>790.04998779296875</v>
      </c>
      <c r="S239" s="1">
        <f t="shared" si="3"/>
        <v>4.5775008329325129E-3</v>
      </c>
    </row>
    <row r="240" spans="17:19" x14ac:dyDescent="0.25">
      <c r="Q240" s="4">
        <v>45629</v>
      </c>
      <c r="R240" s="1">
        <v>801.25</v>
      </c>
      <c r="S240" s="1">
        <f t="shared" si="3"/>
        <v>1.4176333624558168E-2</v>
      </c>
    </row>
    <row r="241" spans="17:19" x14ac:dyDescent="0.25">
      <c r="Q241" s="4">
        <v>45630</v>
      </c>
      <c r="R241" s="1">
        <v>788.0999755859375</v>
      </c>
      <c r="S241" s="1">
        <f t="shared" si="3"/>
        <v>-1.6411886944227794E-2</v>
      </c>
    </row>
    <row r="242" spans="17:19" x14ac:dyDescent="0.25">
      <c r="Q242" s="4">
        <v>45631</v>
      </c>
      <c r="R242" s="1">
        <v>792.54998779296875</v>
      </c>
      <c r="S242" s="1">
        <f t="shared" si="3"/>
        <v>5.6465072260949434E-3</v>
      </c>
    </row>
    <row r="243" spans="17:19" x14ac:dyDescent="0.25">
      <c r="Q243" s="4">
        <v>45632</v>
      </c>
      <c r="R243" s="1">
        <v>816.79998779296875</v>
      </c>
      <c r="S243" s="1">
        <f t="shared" si="3"/>
        <v>3.059743911867252E-2</v>
      </c>
    </row>
    <row r="244" spans="17:19" x14ac:dyDescent="0.25">
      <c r="Q244" s="4">
        <v>45635</v>
      </c>
      <c r="R244" s="1">
        <v>798.75</v>
      </c>
      <c r="S244" s="1">
        <f t="shared" si="3"/>
        <v>-2.2098418294227318E-2</v>
      </c>
    </row>
    <row r="245" spans="17:19" x14ac:dyDescent="0.25">
      <c r="Q245" s="4">
        <v>45636</v>
      </c>
      <c r="R245" s="1">
        <v>799.9000244140625</v>
      </c>
      <c r="S245" s="1">
        <f t="shared" si="3"/>
        <v>1.4397801741001803E-3</v>
      </c>
    </row>
    <row r="246" spans="17:19" x14ac:dyDescent="0.25">
      <c r="Q246" s="4">
        <v>45637</v>
      </c>
      <c r="R246" s="1">
        <v>799.0999755859375</v>
      </c>
      <c r="S246" s="1">
        <f t="shared" si="3"/>
        <v>-1.0001860278864294E-3</v>
      </c>
    </row>
    <row r="247" spans="17:19" x14ac:dyDescent="0.25">
      <c r="Q247" s="4">
        <v>45638</v>
      </c>
      <c r="R247" s="1">
        <v>786.3499755859375</v>
      </c>
      <c r="S247" s="1">
        <f t="shared" si="3"/>
        <v>-1.5955450368586366E-2</v>
      </c>
    </row>
    <row r="248" spans="17:19" x14ac:dyDescent="0.25">
      <c r="Q248" s="4">
        <v>45639</v>
      </c>
      <c r="R248" s="1">
        <v>790.29998779296875</v>
      </c>
      <c r="S248" s="1">
        <f t="shared" si="3"/>
        <v>5.0232241745642447E-3</v>
      </c>
    </row>
    <row r="249" spans="17:19" x14ac:dyDescent="0.25">
      <c r="Q249" s="4">
        <v>45642</v>
      </c>
      <c r="R249" s="1">
        <v>784.79998779296875</v>
      </c>
      <c r="S249" s="1">
        <f t="shared" si="3"/>
        <v>-6.9593826204649156E-3</v>
      </c>
    </row>
    <row r="250" spans="17:19" x14ac:dyDescent="0.25">
      <c r="Q250" s="4">
        <v>45643</v>
      </c>
      <c r="R250" s="1">
        <v>779.75</v>
      </c>
      <c r="S250" s="1">
        <f t="shared" si="3"/>
        <v>-6.4347449942888657E-3</v>
      </c>
    </row>
    <row r="251" spans="17:19" x14ac:dyDescent="0.25">
      <c r="Q251" s="4">
        <v>45644</v>
      </c>
      <c r="R251" s="1">
        <v>755.70001220703125</v>
      </c>
      <c r="S251" s="1">
        <f t="shared" si="3"/>
        <v>-3.0843203325384705E-2</v>
      </c>
    </row>
    <row r="252" spans="17:19" x14ac:dyDescent="0.25">
      <c r="Q252" s="4">
        <v>45645</v>
      </c>
      <c r="R252" s="1">
        <v>743.6500244140625</v>
      </c>
      <c r="S252" s="1">
        <f t="shared" si="3"/>
        <v>-1.5945464600134907E-2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3B1A-63F7-0341-A67B-F5A1B0BDE434}">
  <dimension ref="A1:Y250"/>
  <sheetViews>
    <sheetView tabSelected="1" zoomScale="92" workbookViewId="0">
      <selection activeCell="C28" sqref="C28"/>
    </sheetView>
  </sheetViews>
  <sheetFormatPr baseColWidth="10" defaultRowHeight="21" x14ac:dyDescent="0.25"/>
  <cols>
    <col min="1" max="1" width="37.83203125" style="1" customWidth="1"/>
    <col min="2" max="3" width="40.83203125" style="1" customWidth="1"/>
    <col min="4" max="4" width="30.1640625" style="1" customWidth="1"/>
    <col min="5" max="5" width="17.6640625" style="1" customWidth="1"/>
    <col min="6" max="10" width="10.83203125" style="1"/>
    <col min="11" max="12" width="16.6640625" style="1" customWidth="1"/>
    <col min="13" max="22" width="10.83203125" style="1"/>
    <col min="23" max="23" width="50.6640625" style="1" customWidth="1"/>
    <col min="24" max="24" width="15.33203125" style="1" customWidth="1"/>
    <col min="25" max="16384" width="10.83203125" style="1"/>
  </cols>
  <sheetData>
    <row r="1" spans="1:25" x14ac:dyDescent="0.25">
      <c r="A1" s="11" t="s">
        <v>42</v>
      </c>
      <c r="B1" s="6"/>
      <c r="C1" s="6"/>
      <c r="W1" s="2" t="s">
        <v>0</v>
      </c>
      <c r="X1" s="2" t="s">
        <v>3</v>
      </c>
      <c r="Y1" s="1" t="s">
        <v>4</v>
      </c>
    </row>
    <row r="2" spans="1:25" x14ac:dyDescent="0.25">
      <c r="A2" s="3"/>
      <c r="B2" s="6"/>
      <c r="C2" s="6"/>
      <c r="W2" s="2" t="s">
        <v>1</v>
      </c>
      <c r="X2" s="2" t="s">
        <v>5</v>
      </c>
    </row>
    <row r="3" spans="1:25" x14ac:dyDescent="0.25">
      <c r="A3" s="3" t="s">
        <v>6</v>
      </c>
      <c r="B3" s="6" t="s">
        <v>8</v>
      </c>
      <c r="C3" s="6"/>
      <c r="E3" s="3" t="s">
        <v>67</v>
      </c>
      <c r="W3" s="2" t="s">
        <v>2</v>
      </c>
    </row>
    <row r="4" spans="1:25" x14ac:dyDescent="0.25">
      <c r="A4" s="3" t="s">
        <v>9</v>
      </c>
      <c r="B4" s="6" t="s">
        <v>7</v>
      </c>
      <c r="C4" s="6"/>
      <c r="L4" s="1" t="s">
        <v>79</v>
      </c>
      <c r="M4" s="3" t="s">
        <v>61</v>
      </c>
      <c r="W4" s="4">
        <v>45279</v>
      </c>
      <c r="X4" s="1">
        <v>726.70745849609375</v>
      </c>
    </row>
    <row r="5" spans="1:25" x14ac:dyDescent="0.25">
      <c r="A5" s="3" t="s">
        <v>10</v>
      </c>
      <c r="B5" s="9">
        <v>45645</v>
      </c>
      <c r="C5" s="9"/>
      <c r="E5" s="1" t="s">
        <v>54</v>
      </c>
      <c r="F5" s="1" t="s">
        <v>55</v>
      </c>
      <c r="G5" s="1" t="s">
        <v>56</v>
      </c>
      <c r="H5" s="1" t="s">
        <v>57</v>
      </c>
      <c r="I5" s="1" t="s">
        <v>58</v>
      </c>
      <c r="J5" s="1" t="s">
        <v>59</v>
      </c>
      <c r="K5" s="1" t="s">
        <v>60</v>
      </c>
      <c r="L5" s="15">
        <f>K6*B15</f>
        <v>830.63498064776127</v>
      </c>
      <c r="W5" s="4">
        <v>45280</v>
      </c>
      <c r="X5" s="1">
        <v>703.080322265625</v>
      </c>
      <c r="Y5" s="1">
        <f xml:space="preserve"> (X5/X4) -1</f>
        <v>-3.2512582545065172E-2</v>
      </c>
    </row>
    <row r="6" spans="1:25" x14ac:dyDescent="0.25">
      <c r="A6" s="3" t="s">
        <v>11</v>
      </c>
      <c r="B6" s="9">
        <v>45652</v>
      </c>
      <c r="C6" s="9"/>
      <c r="K6" s="15">
        <f>J7*B15</f>
        <v>817.94119241534406</v>
      </c>
      <c r="L6" s="16">
        <f>MAX(L5-B8,0)</f>
        <v>70.634980647761267</v>
      </c>
      <c r="W6" s="4">
        <v>45281</v>
      </c>
      <c r="X6" s="1">
        <v>706.66925048828125</v>
      </c>
      <c r="Y6" s="1">
        <f t="shared" ref="Y6:Y69" si="0" xml:space="preserve"> (X6/X5) -1</f>
        <v>5.1045778256049168E-3</v>
      </c>
    </row>
    <row r="7" spans="1:25" x14ac:dyDescent="0.25">
      <c r="A7" s="3" t="s">
        <v>12</v>
      </c>
      <c r="B7" s="6">
        <v>745.75</v>
      </c>
      <c r="C7" s="6"/>
      <c r="J7" s="15">
        <f>I8*B15</f>
        <v>805.44139102846498</v>
      </c>
      <c r="K7" s="16">
        <f>(EXP(-B10*B14)*((B17*L6) +( B18*L8)))</f>
        <v>58.055704335462238</v>
      </c>
      <c r="L7" s="15">
        <f>K6*B16</f>
        <v>805.44139102846498</v>
      </c>
      <c r="W7" s="4">
        <v>45282</v>
      </c>
      <c r="X7" s="1">
        <v>722.47052001953125</v>
      </c>
      <c r="Y7" s="1">
        <f t="shared" si="0"/>
        <v>2.2360205315756776E-2</v>
      </c>
    </row>
    <row r="8" spans="1:25" x14ac:dyDescent="0.25">
      <c r="A8" s="3" t="s">
        <v>13</v>
      </c>
      <c r="B8" s="6">
        <v>760</v>
      </c>
      <c r="C8" s="6"/>
      <c r="I8" s="15">
        <f>H9*B15</f>
        <v>793.13261197443853</v>
      </c>
      <c r="J8" s="16">
        <f>(EXP(-B10*B14)*((B17*K7) +( B18*K9)))</f>
        <v>45.670397614780462</v>
      </c>
      <c r="K8" s="15">
        <f>J7*B16</f>
        <v>793.13261197443853</v>
      </c>
      <c r="L8" s="16">
        <f>MAX(L7-B8,0)</f>
        <v>45.441391028464977</v>
      </c>
      <c r="W8" s="4">
        <v>45286</v>
      </c>
      <c r="X8" s="1">
        <v>717.33636474609375</v>
      </c>
      <c r="Y8" s="1">
        <f t="shared" si="0"/>
        <v>-7.1063872243516402E-3</v>
      </c>
    </row>
    <row r="9" spans="1:25" x14ac:dyDescent="0.25">
      <c r="A9" s="3" t="s">
        <v>50</v>
      </c>
      <c r="B9" s="6">
        <f xml:space="preserve"> (B6 - B5) / 365</f>
        <v>1.9178082191780823E-2</v>
      </c>
      <c r="C9" s="6"/>
      <c r="H9" s="15">
        <f>G10*B15</f>
        <v>781.01193604434934</v>
      </c>
      <c r="I9" s="16">
        <f>(EXP(-B10*B14)*((B17*J8) +( B18*J10)))</f>
        <v>33.808427212234342</v>
      </c>
      <c r="J9" s="15">
        <f>I8*B16</f>
        <v>781.01193604434934</v>
      </c>
      <c r="K9" s="16">
        <f>(EXP(-B10*B14)*((B17*L8) +( B18*L10)))</f>
        <v>33.24712389455668</v>
      </c>
      <c r="L9" s="15">
        <f>K8*B16</f>
        <v>781.01193604434934</v>
      </c>
      <c r="W9" s="4">
        <v>45287</v>
      </c>
      <c r="X9" s="1">
        <v>738.62066650390625</v>
      </c>
      <c r="Y9" s="1">
        <f t="shared" si="0"/>
        <v>2.9671298994226047E-2</v>
      </c>
    </row>
    <row r="10" spans="1:25" x14ac:dyDescent="0.25">
      <c r="A10" s="3" t="s">
        <v>15</v>
      </c>
      <c r="B10" s="10">
        <v>5.5E-2</v>
      </c>
      <c r="C10" s="10"/>
      <c r="G10" s="15">
        <f>F11*B15</f>
        <v>769.07648864071871</v>
      </c>
      <c r="H10" s="16">
        <f>(EXP(-B10*B14)*((B17*I9) +( B18*I11)))</f>
        <v>23.724453309549421</v>
      </c>
      <c r="I10" s="15">
        <f>H9*B16</f>
        <v>769.07648864071871</v>
      </c>
      <c r="J10" s="16">
        <f>(EXP(-B10*B14)*((B17*K9) +( B18*K11)))</f>
        <v>21.907094348858283</v>
      </c>
      <c r="K10" s="15">
        <f>J9*B16</f>
        <v>769.07648864071871</v>
      </c>
      <c r="L10" s="16">
        <f>MAX(L9-B8,0)</f>
        <v>21.011936044349341</v>
      </c>
      <c r="M10" s="3" t="s">
        <v>62</v>
      </c>
      <c r="W10" s="4">
        <v>45288</v>
      </c>
      <c r="X10" s="1">
        <v>751.5806884765625</v>
      </c>
      <c r="Y10" s="1">
        <f t="shared" si="0"/>
        <v>1.7546248785590635E-2</v>
      </c>
    </row>
    <row r="11" spans="1:25" x14ac:dyDescent="0.25">
      <c r="A11" s="3" t="s">
        <v>45</v>
      </c>
      <c r="B11" s="1">
        <f xml:space="preserve"> _xlfn.STDEV.S(Y5:Y250)</f>
        <v>1.8533906622013829E-2</v>
      </c>
      <c r="F11" s="15">
        <f>E12*B15</f>
        <v>757.32343909575116</v>
      </c>
      <c r="G11" s="16">
        <f>(EXP(-B10*B14)*((B17*H10) +( B18*H12)))</f>
        <v>15.942997849578196</v>
      </c>
      <c r="H11" s="15">
        <f>G10*B16</f>
        <v>757.32343909575127</v>
      </c>
      <c r="I11" s="16">
        <f>(EXP(-B10*B14)*((B17*J10) +( B18*J12)))</f>
        <v>13.605501935707196</v>
      </c>
      <c r="J11" s="15">
        <f>I10*B16</f>
        <v>757.32343909575127</v>
      </c>
      <c r="K11" s="16">
        <f>(EXP(-B10*B14)*((B17*L10) +( B18*L12)))</f>
        <v>10.526289160808732</v>
      </c>
      <c r="L11" s="15">
        <f>K10*B16</f>
        <v>757.32343909575127</v>
      </c>
      <c r="W11" s="4">
        <v>45289</v>
      </c>
      <c r="X11" s="1">
        <v>777.550537109375</v>
      </c>
      <c r="Y11" s="1">
        <f t="shared" si="0"/>
        <v>3.4553640122729545E-2</v>
      </c>
    </row>
    <row r="12" spans="1:25" x14ac:dyDescent="0.25">
      <c r="A12" s="3" t="s">
        <v>53</v>
      </c>
      <c r="B12" s="1">
        <f xml:space="preserve"> B11 * SQRT(252)</f>
        <v>0.29421664646605072</v>
      </c>
      <c r="D12" s="6" t="s">
        <v>71</v>
      </c>
      <c r="E12" s="15">
        <v>745.75</v>
      </c>
      <c r="F12" s="16">
        <f>(EXP(-B10*B14)*((B17*G11) +( B18*G13)))</f>
        <v>10.349136895000067</v>
      </c>
      <c r="G12" s="15">
        <f>F11*B16</f>
        <v>745.75</v>
      </c>
      <c r="H12" s="16">
        <f>(EXP(-B10*B14)*((B17*I11) +( B18*I13)))</f>
        <v>8.1338373940948738</v>
      </c>
      <c r="I12" s="15">
        <f>H11*B16</f>
        <v>745.75000000000011</v>
      </c>
      <c r="J12" s="16">
        <f>(EXP(-B10*B14)*((B17*K11) +( B18*K13)))</f>
        <v>5.2733248027735726</v>
      </c>
      <c r="K12" s="15">
        <f>J11*B16</f>
        <v>745.75000000000011</v>
      </c>
      <c r="L12" s="16">
        <f>MAX(L11-B8,0)</f>
        <v>0</v>
      </c>
      <c r="W12" s="4">
        <v>45292</v>
      </c>
      <c r="X12" s="1">
        <v>788.167724609375</v>
      </c>
      <c r="Y12" s="1">
        <f t="shared" si="0"/>
        <v>1.3654659077814379E-2</v>
      </c>
    </row>
    <row r="13" spans="1:25" x14ac:dyDescent="0.25">
      <c r="A13" s="3" t="s">
        <v>46</v>
      </c>
      <c r="B13" s="1">
        <v>7</v>
      </c>
      <c r="D13" s="6" t="s">
        <v>72</v>
      </c>
      <c r="E13" s="16">
        <f>(EXP(-B10*B14)*((B17*F12) +( B18*F14)))</f>
        <v>6.5329806840500231</v>
      </c>
      <c r="F13" s="15">
        <f>E12*B16</f>
        <v>734.35342654129158</v>
      </c>
      <c r="G13" s="16">
        <f>(EXP(-B10*B14)*((B17*H12) +( B18*H14)))</f>
        <v>4.7350238346785112</v>
      </c>
      <c r="H13" s="15">
        <f>G12*B16</f>
        <v>734.35342654129158</v>
      </c>
      <c r="I13" s="16">
        <f>(EXP(-B10*B14)*((B17*J12) +( B18*J14)))</f>
        <v>2.6417623581044074</v>
      </c>
      <c r="J13" s="15">
        <f>I12*B16</f>
        <v>734.3534265412917</v>
      </c>
      <c r="K13" s="16">
        <f>(EXP(-B10*B14)*((B17*L12) +( B18*L14)))</f>
        <v>0</v>
      </c>
      <c r="L13" s="15">
        <f>K12*B16</f>
        <v>734.3534265412917</v>
      </c>
      <c r="W13" s="4">
        <v>45293</v>
      </c>
      <c r="X13" s="1">
        <v>781.98687744140625</v>
      </c>
      <c r="Y13" s="1">
        <f t="shared" si="0"/>
        <v>-7.8420455126249067E-3</v>
      </c>
    </row>
    <row r="14" spans="1:25" x14ac:dyDescent="0.25">
      <c r="A14" s="3" t="s">
        <v>49</v>
      </c>
      <c r="B14" s="1">
        <f xml:space="preserve"> B9/B13</f>
        <v>2.7397260273972603E-3</v>
      </c>
      <c r="F14" s="16">
        <f>(EXP(-B10*B14)*((B17*G13) +( B18*G15)))</f>
        <v>2.702849158802767</v>
      </c>
      <c r="G14" s="15">
        <f>F13*B16</f>
        <v>723.13101585375273</v>
      </c>
      <c r="H14" s="16">
        <f>(EXP(-B10*B14)*((B17*I13) +( B18*I15)))</f>
        <v>1.3234360896993702</v>
      </c>
      <c r="I14" s="15">
        <f>H13*B16</f>
        <v>723.13101585375273</v>
      </c>
      <c r="J14" s="16">
        <f>(EXP(-B10*B14)*((B17*K13) +( B18*K15)))</f>
        <v>0</v>
      </c>
      <c r="K14" s="15">
        <f>J13*B16</f>
        <v>723.13101585375284</v>
      </c>
      <c r="L14" s="16">
        <f>MAX(L13-B8,0)</f>
        <v>0</v>
      </c>
      <c r="W14" s="4">
        <v>45294</v>
      </c>
      <c r="X14" s="1">
        <v>779.04595947265625</v>
      </c>
      <c r="Y14" s="1">
        <f t="shared" si="0"/>
        <v>-3.7608277754895836E-3</v>
      </c>
    </row>
    <row r="15" spans="1:25" x14ac:dyDescent="0.25">
      <c r="A15" s="3" t="s">
        <v>47</v>
      </c>
      <c r="B15" s="1">
        <f xml:space="preserve"> EXP(B12* (SQRT(B14)))</f>
        <v>1.0155191942282953</v>
      </c>
      <c r="G15" s="16">
        <f>(EXP(-B10*B14)*((B17*H14) +( B18*H16)))</f>
        <v>0.66299797108757863</v>
      </c>
      <c r="H15" s="15">
        <f>G14*B16</f>
        <v>712.08010637678626</v>
      </c>
      <c r="I15" s="16">
        <f>(EXP(-B10*B14)*((B17*J14) +( B18*J16)))</f>
        <v>0</v>
      </c>
      <c r="J15" s="15">
        <f>I14*B16</f>
        <v>712.08010637678626</v>
      </c>
      <c r="K15" s="16">
        <f>(EXP(-B10*B14)*((B17*L14) +( B18*L16)))</f>
        <v>0</v>
      </c>
      <c r="L15" s="15">
        <f>K14*B16</f>
        <v>712.08010637678638</v>
      </c>
      <c r="W15" s="4">
        <v>45295</v>
      </c>
      <c r="X15" s="1">
        <v>793.30194091796875</v>
      </c>
      <c r="Y15" s="1">
        <f t="shared" si="0"/>
        <v>1.829928166877659E-2</v>
      </c>
    </row>
    <row r="16" spans="1:25" x14ac:dyDescent="0.25">
      <c r="A16" s="3" t="s">
        <v>48</v>
      </c>
      <c r="B16" s="1">
        <f xml:space="preserve"> 1/B15</f>
        <v>0.98471797055486632</v>
      </c>
      <c r="H16" s="16">
        <f>(EXP(-B10*B14)*((B17*I15) +( B18*I17)))</f>
        <v>0</v>
      </c>
      <c r="I16" s="15">
        <f>H15*B16</f>
        <v>701.19807722384223</v>
      </c>
      <c r="J16" s="16">
        <f>(EXP(-B10*B14)*((B17*K15) +( B18*K17)))</f>
        <v>0</v>
      </c>
      <c r="K16" s="15">
        <f>J15*B16</f>
        <v>701.19807722384223</v>
      </c>
      <c r="L16" s="16">
        <f>MAX(L15-B8,0)</f>
        <v>0</v>
      </c>
      <c r="W16" s="4">
        <v>45296</v>
      </c>
      <c r="X16" s="1">
        <v>788.5167236328125</v>
      </c>
      <c r="Y16" s="1">
        <f t="shared" si="0"/>
        <v>-6.0320251827684634E-3</v>
      </c>
    </row>
    <row r="17" spans="1:25" x14ac:dyDescent="0.25">
      <c r="A17" s="3" t="s">
        <v>51</v>
      </c>
      <c r="B17" s="1">
        <f>(EXP(B10*B14) - B16)/(B15 - B16)</f>
        <v>0.50104261745608469</v>
      </c>
      <c r="I17" s="16">
        <f>(EXP(-B10*B14)*((B17*J16) +( B18*J18)))</f>
        <v>0</v>
      </c>
      <c r="J17" s="15">
        <f>I16*B16</f>
        <v>690.48234756083639</v>
      </c>
      <c r="K17" s="16">
        <f>(EXP(-B10*B14)*((B17*L16) +( B18*L18)))</f>
        <v>0</v>
      </c>
      <c r="L17" s="15">
        <f>K16*B16</f>
        <v>690.48234756083639</v>
      </c>
      <c r="W17" s="4">
        <v>45299</v>
      </c>
      <c r="X17" s="1">
        <v>786.67236328125</v>
      </c>
      <c r="Y17" s="1">
        <f t="shared" si="0"/>
        <v>-2.3390250279857749E-3</v>
      </c>
    </row>
    <row r="18" spans="1:25" x14ac:dyDescent="0.25">
      <c r="A18" s="3" t="s">
        <v>52</v>
      </c>
      <c r="B18" s="1">
        <f xml:space="preserve"> 1 - B17</f>
        <v>0.49895738254391531</v>
      </c>
      <c r="J18" s="16">
        <f>(EXP(-B10*B14)*((B17*K17) +( B18*K19)))</f>
        <v>0</v>
      </c>
      <c r="K18" s="15">
        <f>J17*B16</f>
        <v>679.93037599406671</v>
      </c>
      <c r="L18" s="16">
        <f>MAX(L17-B8,0)</f>
        <v>0</v>
      </c>
      <c r="W18" s="4">
        <v>45300</v>
      </c>
      <c r="X18" s="1">
        <v>797.3394775390625</v>
      </c>
      <c r="Y18" s="1">
        <f t="shared" si="0"/>
        <v>1.3559792813007121E-2</v>
      </c>
    </row>
    <row r="19" spans="1:25" x14ac:dyDescent="0.25">
      <c r="K19" s="16">
        <f>(EXP(-B10*B14)*((B17*L18) +( B18*L20)))</f>
        <v>0</v>
      </c>
      <c r="L19" s="15">
        <f>K18*B16</f>
        <v>669.53965996748457</v>
      </c>
      <c r="W19" s="4">
        <v>45301</v>
      </c>
      <c r="X19" s="1">
        <v>805.962890625</v>
      </c>
      <c r="Y19" s="1">
        <f t="shared" si="0"/>
        <v>1.0815234073889179E-2</v>
      </c>
    </row>
    <row r="20" spans="1:25" x14ac:dyDescent="0.25">
      <c r="L20" s="16">
        <f>MAX(L19-B8,0)</f>
        <v>0</v>
      </c>
      <c r="W20" s="4">
        <v>45302</v>
      </c>
      <c r="X20" s="1">
        <v>813.1407470703125</v>
      </c>
      <c r="Y20" s="1">
        <f t="shared" si="0"/>
        <v>8.9059391304557867E-3</v>
      </c>
    </row>
    <row r="21" spans="1:25" x14ac:dyDescent="0.25">
      <c r="W21" s="4">
        <v>45303</v>
      </c>
      <c r="X21" s="1">
        <v>813.938232421875</v>
      </c>
      <c r="Y21" s="1">
        <f t="shared" si="0"/>
        <v>9.8074700405281767E-4</v>
      </c>
    </row>
    <row r="22" spans="1:25" x14ac:dyDescent="0.25">
      <c r="W22" s="4">
        <v>45306</v>
      </c>
      <c r="X22" s="1">
        <v>809.9505615234375</v>
      </c>
      <c r="Y22" s="1">
        <f t="shared" si="0"/>
        <v>-4.899230358760942E-3</v>
      </c>
    </row>
    <row r="23" spans="1:25" x14ac:dyDescent="0.25">
      <c r="M23" s="3" t="s">
        <v>63</v>
      </c>
      <c r="W23" s="4">
        <v>45307</v>
      </c>
      <c r="X23" s="1">
        <v>816.330810546875</v>
      </c>
      <c r="Y23" s="1">
        <f t="shared" si="0"/>
        <v>7.877331440374391E-3</v>
      </c>
    </row>
    <row r="24" spans="1:25" x14ac:dyDescent="0.25">
      <c r="A24" s="3" t="s">
        <v>68</v>
      </c>
      <c r="B24" s="3" t="s">
        <v>70</v>
      </c>
      <c r="C24" s="3" t="s">
        <v>27</v>
      </c>
      <c r="D24" s="3" t="s">
        <v>28</v>
      </c>
      <c r="E24" s="3"/>
      <c r="W24" s="4">
        <v>45308</v>
      </c>
      <c r="X24" s="1">
        <v>803.07177734375</v>
      </c>
      <c r="Y24" s="1">
        <f t="shared" si="0"/>
        <v>-1.6242230517114153E-2</v>
      </c>
    </row>
    <row r="25" spans="1:25" x14ac:dyDescent="0.25">
      <c r="A25" s="1" t="s">
        <v>69</v>
      </c>
      <c r="B25" s="1">
        <v>6.532</v>
      </c>
      <c r="C25" s="1">
        <v>6.85</v>
      </c>
      <c r="D25" s="1" t="s">
        <v>80</v>
      </c>
      <c r="W25" s="4">
        <v>45309</v>
      </c>
      <c r="X25" s="1">
        <v>816.53021240234375</v>
      </c>
      <c r="Y25" s="1">
        <f t="shared" si="0"/>
        <v>1.6758695098349818E-2</v>
      </c>
    </row>
    <row r="26" spans="1:25" x14ac:dyDescent="0.25">
      <c r="W26" s="4">
        <v>45310</v>
      </c>
      <c r="X26" s="1">
        <v>821.01641845703125</v>
      </c>
      <c r="Y26" s="1">
        <f t="shared" si="0"/>
        <v>5.4942315502184425E-3</v>
      </c>
    </row>
    <row r="27" spans="1:25" x14ac:dyDescent="0.25">
      <c r="W27" s="4">
        <v>45314</v>
      </c>
      <c r="X27" s="1">
        <v>797.98748779296875</v>
      </c>
      <c r="Y27" s="1">
        <f t="shared" si="0"/>
        <v>-2.8049293712471335E-2</v>
      </c>
    </row>
    <row r="28" spans="1:25" x14ac:dyDescent="0.25">
      <c r="W28" s="4">
        <v>45315</v>
      </c>
      <c r="X28" s="1">
        <v>808.40533447265625</v>
      </c>
      <c r="Y28" s="1">
        <f t="shared" si="0"/>
        <v>1.3055150411569238E-2</v>
      </c>
    </row>
    <row r="29" spans="1:25" x14ac:dyDescent="0.25">
      <c r="A29" s="17" t="s">
        <v>78</v>
      </c>
      <c r="W29" s="4">
        <v>45316</v>
      </c>
      <c r="X29" s="1">
        <v>809.35235595703125</v>
      </c>
      <c r="Y29" s="1">
        <f t="shared" si="0"/>
        <v>1.1714686234631788E-3</v>
      </c>
    </row>
    <row r="30" spans="1:25" x14ac:dyDescent="0.25">
      <c r="W30" s="4">
        <v>45320</v>
      </c>
      <c r="X30" s="1">
        <v>838.4127197265625</v>
      </c>
      <c r="Y30" s="1">
        <f t="shared" si="0"/>
        <v>3.5905701090062747E-2</v>
      </c>
    </row>
    <row r="31" spans="1:25" x14ac:dyDescent="0.25">
      <c r="W31" s="4">
        <v>45321</v>
      </c>
      <c r="X31" s="1">
        <v>856.207763671875</v>
      </c>
      <c r="Y31" s="1">
        <f t="shared" si="0"/>
        <v>2.1224682696985075E-2</v>
      </c>
    </row>
    <row r="32" spans="1:25" x14ac:dyDescent="0.25">
      <c r="W32" s="4">
        <v>45322</v>
      </c>
      <c r="X32" s="1">
        <v>881.4798583984375</v>
      </c>
      <c r="Y32" s="1">
        <f t="shared" si="0"/>
        <v>2.9516311109096138E-2</v>
      </c>
    </row>
    <row r="33" spans="13:25" x14ac:dyDescent="0.25">
      <c r="W33" s="4">
        <v>45323</v>
      </c>
      <c r="X33" s="1">
        <v>875.79736328125</v>
      </c>
      <c r="Y33" s="1">
        <f t="shared" si="0"/>
        <v>-6.4465399442161786E-3</v>
      </c>
    </row>
    <row r="34" spans="13:25" x14ac:dyDescent="0.25">
      <c r="W34" s="4">
        <v>45324</v>
      </c>
      <c r="X34" s="1">
        <v>876.04656982421875</v>
      </c>
      <c r="Y34" s="1">
        <f t="shared" si="0"/>
        <v>2.8454817680101385E-4</v>
      </c>
    </row>
    <row r="35" spans="13:25" x14ac:dyDescent="0.25">
      <c r="M35" s="3" t="s">
        <v>64</v>
      </c>
      <c r="W35" s="4">
        <v>45327</v>
      </c>
      <c r="X35" s="1">
        <v>923.94873046875</v>
      </c>
      <c r="Y35" s="1">
        <f t="shared" si="0"/>
        <v>5.4679924897306442E-2</v>
      </c>
    </row>
    <row r="36" spans="13:25" x14ac:dyDescent="0.25">
      <c r="W36" s="4">
        <v>45328</v>
      </c>
      <c r="X36" s="1">
        <v>936.6595458984375</v>
      </c>
      <c r="Y36" s="1">
        <f t="shared" si="0"/>
        <v>1.37570570860992E-2</v>
      </c>
    </row>
    <row r="37" spans="13:25" x14ac:dyDescent="0.25">
      <c r="W37" s="4">
        <v>45329</v>
      </c>
      <c r="X37" s="1">
        <v>930.92718505859375</v>
      </c>
      <c r="Y37" s="1">
        <f t="shared" si="0"/>
        <v>-6.120004717771077E-3</v>
      </c>
    </row>
    <row r="38" spans="13:25" x14ac:dyDescent="0.25">
      <c r="W38" s="4">
        <v>45330</v>
      </c>
      <c r="X38" s="1">
        <v>921.4564208984375</v>
      </c>
      <c r="Y38" s="1">
        <f t="shared" si="0"/>
        <v>-1.0173474695080675E-2</v>
      </c>
    </row>
    <row r="39" spans="13:25" x14ac:dyDescent="0.25">
      <c r="W39" s="4">
        <v>45331</v>
      </c>
      <c r="X39" s="1">
        <v>912.18505859375</v>
      </c>
      <c r="Y39" s="1">
        <f t="shared" si="0"/>
        <v>-1.0061639481168005E-2</v>
      </c>
    </row>
    <row r="40" spans="13:25" x14ac:dyDescent="0.25">
      <c r="W40" s="4">
        <v>45334</v>
      </c>
      <c r="X40" s="1">
        <v>908.79547119140625</v>
      </c>
      <c r="Y40" s="1">
        <f t="shared" si="0"/>
        <v>-3.7158988413702465E-3</v>
      </c>
    </row>
    <row r="41" spans="13:25" x14ac:dyDescent="0.25">
      <c r="W41" s="4">
        <v>45335</v>
      </c>
      <c r="X41" s="1">
        <v>904.1099853515625</v>
      </c>
      <c r="Y41" s="1">
        <f t="shared" si="0"/>
        <v>-5.1557099351531299E-3</v>
      </c>
    </row>
    <row r="42" spans="13:25" x14ac:dyDescent="0.25">
      <c r="W42" s="4">
        <v>45336</v>
      </c>
      <c r="X42" s="1">
        <v>915.47491455078125</v>
      </c>
      <c r="Y42" s="1">
        <f t="shared" si="0"/>
        <v>1.2570294967817919E-2</v>
      </c>
    </row>
    <row r="43" spans="13:25" x14ac:dyDescent="0.25">
      <c r="W43" s="4">
        <v>45337</v>
      </c>
      <c r="X43" s="1">
        <v>917.71795654296875</v>
      </c>
      <c r="Y43" s="1">
        <f t="shared" si="0"/>
        <v>2.4501403113685871E-3</v>
      </c>
    </row>
    <row r="44" spans="13:25" x14ac:dyDescent="0.25">
      <c r="W44" s="4">
        <v>45338</v>
      </c>
      <c r="X44" s="1">
        <v>935.71246337890625</v>
      </c>
      <c r="Y44" s="1">
        <f t="shared" si="0"/>
        <v>1.9607883563401707E-2</v>
      </c>
    </row>
    <row r="45" spans="13:25" x14ac:dyDescent="0.25">
      <c r="W45" s="4">
        <v>45341</v>
      </c>
      <c r="X45" s="1">
        <v>929.73089599609375</v>
      </c>
      <c r="Y45" s="1">
        <f t="shared" si="0"/>
        <v>-6.3925272099216723E-3</v>
      </c>
    </row>
    <row r="46" spans="13:25" x14ac:dyDescent="0.25">
      <c r="W46" s="4">
        <v>45342</v>
      </c>
      <c r="X46" s="1">
        <v>923.5001220703125</v>
      </c>
      <c r="Y46" s="1">
        <f t="shared" si="0"/>
        <v>-6.7016961064908509E-3</v>
      </c>
    </row>
    <row r="47" spans="13:25" x14ac:dyDescent="0.25">
      <c r="W47" s="4">
        <v>45343</v>
      </c>
      <c r="X47" s="1">
        <v>918.2164306640625</v>
      </c>
      <c r="Y47" s="1">
        <f t="shared" si="0"/>
        <v>-5.7213759695071698E-3</v>
      </c>
    </row>
    <row r="48" spans="13:25" x14ac:dyDescent="0.25">
      <c r="W48" s="4">
        <v>45344</v>
      </c>
      <c r="X48" s="1">
        <v>929.43182373046875</v>
      </c>
      <c r="Y48" s="1">
        <f t="shared" si="0"/>
        <v>1.2214324087290729E-2</v>
      </c>
    </row>
    <row r="49" spans="12:25" x14ac:dyDescent="0.25">
      <c r="W49" s="4">
        <v>45345</v>
      </c>
      <c r="X49" s="1">
        <v>934.51617431640625</v>
      </c>
      <c r="Y49" s="1">
        <f t="shared" si="0"/>
        <v>5.4703857304243542E-3</v>
      </c>
    </row>
    <row r="50" spans="12:25" x14ac:dyDescent="0.25">
      <c r="W50" s="4">
        <v>45348</v>
      </c>
      <c r="X50" s="1">
        <v>934.06756591796875</v>
      </c>
      <c r="Y50" s="1">
        <f t="shared" si="0"/>
        <v>-4.8004348214270021E-4</v>
      </c>
    </row>
    <row r="51" spans="12:25" x14ac:dyDescent="0.25">
      <c r="L51" s="3" t="s">
        <v>65</v>
      </c>
      <c r="W51" s="4">
        <v>45349</v>
      </c>
      <c r="X51" s="1">
        <v>959.73834228515625</v>
      </c>
      <c r="Y51" s="1">
        <f t="shared" si="0"/>
        <v>2.7482783156012047E-2</v>
      </c>
    </row>
    <row r="52" spans="12:25" x14ac:dyDescent="0.25">
      <c r="W52" s="4">
        <v>45350</v>
      </c>
      <c r="X52" s="1">
        <v>955.10260009765625</v>
      </c>
      <c r="Y52" s="1">
        <f t="shared" si="0"/>
        <v>-4.8302146358581988E-3</v>
      </c>
    </row>
    <row r="53" spans="12:25" x14ac:dyDescent="0.25">
      <c r="W53" s="4">
        <v>45351</v>
      </c>
      <c r="X53" s="1">
        <v>947.27679443359375</v>
      </c>
      <c r="Y53" s="1">
        <f t="shared" si="0"/>
        <v>-8.1936806195086476E-3</v>
      </c>
    </row>
    <row r="54" spans="12:25" x14ac:dyDescent="0.25">
      <c r="W54" s="4">
        <v>45352</v>
      </c>
      <c r="X54" s="1">
        <v>974.39312744140625</v>
      </c>
      <c r="Y54" s="1">
        <f t="shared" si="0"/>
        <v>2.8625564531036707E-2</v>
      </c>
    </row>
    <row r="55" spans="12:25" x14ac:dyDescent="0.25">
      <c r="W55" s="4">
        <v>45355</v>
      </c>
      <c r="X55" s="1">
        <v>984.1629638671875</v>
      </c>
      <c r="Y55" s="1">
        <f t="shared" si="0"/>
        <v>1.002658593399075E-2</v>
      </c>
    </row>
    <row r="56" spans="12:25" x14ac:dyDescent="0.25">
      <c r="W56" s="4">
        <v>45356</v>
      </c>
      <c r="X56" s="1">
        <v>1018.756225585938</v>
      </c>
      <c r="Y56" s="1">
        <f t="shared" si="0"/>
        <v>3.5149932469333178E-2</v>
      </c>
    </row>
    <row r="57" spans="12:25" x14ac:dyDescent="0.25">
      <c r="W57" s="4">
        <v>45357</v>
      </c>
      <c r="X57" s="1">
        <v>1014.519287109375</v>
      </c>
      <c r="Y57" s="1">
        <f t="shared" si="0"/>
        <v>-4.1589325985478265E-3</v>
      </c>
    </row>
    <row r="58" spans="12:25" x14ac:dyDescent="0.25">
      <c r="W58" s="4">
        <v>45358</v>
      </c>
      <c r="X58" s="1">
        <v>1036.102661132812</v>
      </c>
      <c r="Y58" s="1">
        <f t="shared" si="0"/>
        <v>2.1274483686686274E-2</v>
      </c>
    </row>
    <row r="59" spans="12:25" x14ac:dyDescent="0.25">
      <c r="W59" s="4">
        <v>45362</v>
      </c>
      <c r="X59" s="1">
        <v>1024.83740234375</v>
      </c>
      <c r="Y59" s="1">
        <f t="shared" si="0"/>
        <v>-1.0872724500818554E-2</v>
      </c>
    </row>
    <row r="60" spans="12:25" x14ac:dyDescent="0.25">
      <c r="W60" s="4">
        <v>45363</v>
      </c>
      <c r="X60" s="1">
        <v>1013.372802734375</v>
      </c>
      <c r="Y60" s="1">
        <f t="shared" si="0"/>
        <v>-1.1186749803584473E-2</v>
      </c>
    </row>
    <row r="61" spans="12:25" x14ac:dyDescent="0.25">
      <c r="W61" s="4">
        <v>45364</v>
      </c>
      <c r="X61" s="1">
        <v>970.2060546875</v>
      </c>
      <c r="Y61" s="1">
        <f t="shared" si="0"/>
        <v>-4.2597105359842402E-2</v>
      </c>
    </row>
    <row r="62" spans="12:25" x14ac:dyDescent="0.25">
      <c r="W62" s="4">
        <v>45365</v>
      </c>
      <c r="X62" s="1">
        <v>964.77276611328125</v>
      </c>
      <c r="Y62" s="1">
        <f t="shared" si="0"/>
        <v>-5.6001388034717658E-3</v>
      </c>
    </row>
    <row r="63" spans="12:25" x14ac:dyDescent="0.25">
      <c r="W63" s="4">
        <v>45366</v>
      </c>
      <c r="X63" s="1">
        <v>942.94012451171875</v>
      </c>
      <c r="Y63" s="1">
        <f t="shared" si="0"/>
        <v>-2.2629827839687366E-2</v>
      </c>
    </row>
    <row r="64" spans="12:25" x14ac:dyDescent="0.25">
      <c r="W64" s="4">
        <v>45369</v>
      </c>
      <c r="X64" s="1">
        <v>969.45831298828125</v>
      </c>
      <c r="Y64" s="1">
        <f t="shared" si="0"/>
        <v>2.8122876296407862E-2</v>
      </c>
    </row>
    <row r="65" spans="12:25" x14ac:dyDescent="0.25">
      <c r="L65" s="3" t="s">
        <v>66</v>
      </c>
      <c r="W65" s="4">
        <v>45370</v>
      </c>
      <c r="X65" s="1">
        <v>954.80352783203125</v>
      </c>
      <c r="Y65" s="1">
        <f t="shared" si="0"/>
        <v>-1.5116467577731885E-2</v>
      </c>
    </row>
    <row r="66" spans="12:25" x14ac:dyDescent="0.25">
      <c r="W66" s="4">
        <v>45371</v>
      </c>
      <c r="X66" s="1">
        <v>937.5567626953125</v>
      </c>
      <c r="Y66" s="1">
        <f t="shared" si="0"/>
        <v>-1.8063156067174457E-2</v>
      </c>
    </row>
    <row r="67" spans="12:25" x14ac:dyDescent="0.25">
      <c r="W67" s="4">
        <v>45372</v>
      </c>
      <c r="X67" s="1">
        <v>961.93157958984375</v>
      </c>
      <c r="Y67" s="1">
        <f t="shared" si="0"/>
        <v>2.5998230575883019E-2</v>
      </c>
    </row>
    <row r="68" spans="12:25" x14ac:dyDescent="0.25">
      <c r="W68" s="4">
        <v>45373</v>
      </c>
      <c r="X68" s="1">
        <v>976.78570556640625</v>
      </c>
      <c r="Y68" s="1">
        <f t="shared" si="0"/>
        <v>1.5441977674645058E-2</v>
      </c>
    </row>
    <row r="69" spans="12:25" x14ac:dyDescent="0.25">
      <c r="W69" s="4">
        <v>45377</v>
      </c>
      <c r="X69" s="1">
        <v>983.166015625</v>
      </c>
      <c r="Y69" s="1">
        <f t="shared" si="0"/>
        <v>6.5319445424254496E-3</v>
      </c>
    </row>
    <row r="70" spans="12:25" x14ac:dyDescent="0.25">
      <c r="W70" s="4">
        <v>45378</v>
      </c>
      <c r="X70" s="1">
        <v>975.6392822265625</v>
      </c>
      <c r="Y70" s="1">
        <f t="shared" ref="Y70:Y133" si="1" xml:space="preserve"> (X70/X69) -1</f>
        <v>-7.6556077801903655E-3</v>
      </c>
    </row>
    <row r="71" spans="12:25" x14ac:dyDescent="0.25">
      <c r="W71" s="4">
        <v>45379</v>
      </c>
      <c r="X71" s="1">
        <v>989.7457275390625</v>
      </c>
      <c r="Y71" s="1">
        <f t="shared" si="1"/>
        <v>1.4458668864077318E-2</v>
      </c>
    </row>
    <row r="72" spans="12:25" x14ac:dyDescent="0.25">
      <c r="W72" s="4">
        <v>45383</v>
      </c>
      <c r="X72" s="1">
        <v>989.1973876953125</v>
      </c>
      <c r="Y72" s="1">
        <f t="shared" si="1"/>
        <v>-5.5402092526679603E-4</v>
      </c>
    </row>
    <row r="73" spans="12:25" x14ac:dyDescent="0.25">
      <c r="W73" s="4">
        <v>45384</v>
      </c>
      <c r="X73" s="1">
        <v>1001.559265136719</v>
      </c>
      <c r="Y73" s="1">
        <f t="shared" si="1"/>
        <v>1.2496876351653086E-2</v>
      </c>
    </row>
    <row r="74" spans="12:25" x14ac:dyDescent="0.25">
      <c r="W74" s="4">
        <v>45385</v>
      </c>
      <c r="X74" s="1">
        <v>1006.045471191406</v>
      </c>
      <c r="Y74" s="1">
        <f t="shared" si="1"/>
        <v>4.4792217603564222E-3</v>
      </c>
    </row>
    <row r="75" spans="12:25" x14ac:dyDescent="0.25">
      <c r="W75" s="4">
        <v>45386</v>
      </c>
      <c r="X75" s="1">
        <v>1008.487854003906</v>
      </c>
      <c r="Y75" s="1">
        <f t="shared" si="1"/>
        <v>2.4277061846991188E-3</v>
      </c>
    </row>
    <row r="76" spans="12:25" x14ac:dyDescent="0.25">
      <c r="W76" s="4">
        <v>45387</v>
      </c>
      <c r="X76" s="1">
        <v>1004.001708984375</v>
      </c>
      <c r="Y76" s="1">
        <f t="shared" si="1"/>
        <v>-4.4483877537246919E-3</v>
      </c>
    </row>
    <row r="77" spans="12:25" x14ac:dyDescent="0.25">
      <c r="W77" s="4">
        <v>45390</v>
      </c>
      <c r="X77" s="1">
        <v>1010.082946777344</v>
      </c>
      <c r="Y77" s="1">
        <f t="shared" si="1"/>
        <v>6.0569994438761654E-3</v>
      </c>
    </row>
    <row r="78" spans="12:25" x14ac:dyDescent="0.25">
      <c r="W78" s="4">
        <v>45391</v>
      </c>
      <c r="X78" s="1">
        <v>1005.397399902344</v>
      </c>
      <c r="Y78" s="1">
        <f t="shared" si="1"/>
        <v>-4.6387743600158071E-3</v>
      </c>
    </row>
    <row r="79" spans="12:25" x14ac:dyDescent="0.25">
      <c r="W79" s="4">
        <v>45392</v>
      </c>
      <c r="X79" s="1">
        <v>1010.382019042969</v>
      </c>
      <c r="Y79" s="1">
        <f t="shared" si="1"/>
        <v>4.9578595897594724E-3</v>
      </c>
    </row>
    <row r="80" spans="12:25" x14ac:dyDescent="0.25">
      <c r="W80" s="4">
        <v>45394</v>
      </c>
      <c r="X80" s="1">
        <v>1015.366638183594</v>
      </c>
      <c r="Y80" s="1">
        <f t="shared" si="1"/>
        <v>4.933400482865391E-3</v>
      </c>
    </row>
    <row r="81" spans="23:25" x14ac:dyDescent="0.25">
      <c r="W81" s="4">
        <v>45397</v>
      </c>
      <c r="X81" s="1">
        <v>995.72723388671875</v>
      </c>
      <c r="Y81" s="1">
        <f t="shared" si="1"/>
        <v>-1.9342180014904287E-2</v>
      </c>
    </row>
    <row r="82" spans="23:25" x14ac:dyDescent="0.25">
      <c r="W82" s="4">
        <v>45398</v>
      </c>
      <c r="X82" s="1">
        <v>989.7457275390625</v>
      </c>
      <c r="Y82" s="1">
        <f t="shared" si="1"/>
        <v>-6.0071735954314587E-3</v>
      </c>
    </row>
    <row r="83" spans="23:25" x14ac:dyDescent="0.25">
      <c r="W83" s="4">
        <v>45400</v>
      </c>
      <c r="X83" s="1">
        <v>968.3616943359375</v>
      </c>
      <c r="Y83" s="1">
        <f t="shared" si="1"/>
        <v>-2.1605582735168771E-2</v>
      </c>
    </row>
    <row r="84" spans="23:25" x14ac:dyDescent="0.25">
      <c r="W84" s="4">
        <v>45401</v>
      </c>
      <c r="X84" s="1">
        <v>960.23681640625</v>
      </c>
      <c r="Y84" s="1">
        <f t="shared" si="1"/>
        <v>-8.3903338775282998E-3</v>
      </c>
    </row>
    <row r="85" spans="23:25" x14ac:dyDescent="0.25">
      <c r="W85" s="4">
        <v>45404</v>
      </c>
      <c r="X85" s="1">
        <v>970.554931640625</v>
      </c>
      <c r="Y85" s="1">
        <f t="shared" si="1"/>
        <v>1.0745385990292622E-2</v>
      </c>
    </row>
    <row r="86" spans="23:25" x14ac:dyDescent="0.25">
      <c r="W86" s="4">
        <v>45405</v>
      </c>
      <c r="X86" s="1">
        <v>983.71435546875</v>
      </c>
      <c r="Y86" s="1">
        <f t="shared" si="1"/>
        <v>1.3558659483477564E-2</v>
      </c>
    </row>
    <row r="87" spans="23:25" x14ac:dyDescent="0.25">
      <c r="W87" s="4">
        <v>45406</v>
      </c>
      <c r="X87" s="1">
        <v>988.59930419921875</v>
      </c>
      <c r="Y87" s="1">
        <f t="shared" si="1"/>
        <v>4.9658203149236524E-3</v>
      </c>
    </row>
    <row r="88" spans="23:25" x14ac:dyDescent="0.25">
      <c r="W88" s="4">
        <v>45407</v>
      </c>
      <c r="X88" s="1">
        <v>998.16973876953125</v>
      </c>
      <c r="Y88" s="1">
        <f t="shared" si="1"/>
        <v>9.6808024542003324E-3</v>
      </c>
    </row>
    <row r="89" spans="23:25" x14ac:dyDescent="0.25">
      <c r="W89" s="4">
        <v>45408</v>
      </c>
      <c r="X89" s="1">
        <v>996.42510986328125</v>
      </c>
      <c r="Y89" s="1">
        <f t="shared" si="1"/>
        <v>-1.7478278878707565E-3</v>
      </c>
    </row>
    <row r="90" spans="23:25" x14ac:dyDescent="0.25">
      <c r="W90" s="4">
        <v>45411</v>
      </c>
      <c r="X90" s="1">
        <v>997.52166748046875</v>
      </c>
      <c r="Y90" s="1">
        <f t="shared" si="1"/>
        <v>1.1004917543055992E-3</v>
      </c>
    </row>
    <row r="91" spans="23:25" x14ac:dyDescent="0.25">
      <c r="W91" s="4">
        <v>45412</v>
      </c>
      <c r="X91" s="1">
        <v>1004.79931640625</v>
      </c>
      <c r="Y91" s="1">
        <f t="shared" si="1"/>
        <v>7.2957301711180644E-3</v>
      </c>
    </row>
    <row r="92" spans="23:25" x14ac:dyDescent="0.25">
      <c r="W92" s="4">
        <v>45414</v>
      </c>
      <c r="X92" s="1">
        <v>1024.638061523438</v>
      </c>
      <c r="Y92" s="1">
        <f t="shared" si="1"/>
        <v>1.9743987474178271E-2</v>
      </c>
    </row>
    <row r="93" spans="23:25" x14ac:dyDescent="0.25">
      <c r="W93" s="4">
        <v>45415</v>
      </c>
      <c r="X93" s="1">
        <v>1010.282348632812</v>
      </c>
      <c r="Y93" s="1">
        <f t="shared" si="1"/>
        <v>-1.4010520816767014E-2</v>
      </c>
    </row>
    <row r="94" spans="23:25" x14ac:dyDescent="0.25">
      <c r="W94" s="4">
        <v>45418</v>
      </c>
      <c r="X94" s="1">
        <v>1013.07373046875</v>
      </c>
      <c r="Y94" s="1">
        <f t="shared" si="1"/>
        <v>2.7629719946264952E-3</v>
      </c>
    </row>
    <row r="95" spans="23:25" x14ac:dyDescent="0.25">
      <c r="W95" s="4">
        <v>45419</v>
      </c>
      <c r="X95" s="1">
        <v>985.5087890625</v>
      </c>
      <c r="Y95" s="1">
        <f t="shared" si="1"/>
        <v>-2.7209215457097757E-2</v>
      </c>
    </row>
    <row r="96" spans="23:25" x14ac:dyDescent="0.25">
      <c r="W96" s="4">
        <v>45420</v>
      </c>
      <c r="X96" s="1">
        <v>1008.986328125</v>
      </c>
      <c r="Y96" s="1">
        <f t="shared" si="1"/>
        <v>2.3822759698402862E-2</v>
      </c>
    </row>
    <row r="97" spans="23:25" x14ac:dyDescent="0.25">
      <c r="W97" s="4">
        <v>45421</v>
      </c>
      <c r="X97" s="1">
        <v>1027.13037109375</v>
      </c>
      <c r="Y97" s="1">
        <f t="shared" si="1"/>
        <v>1.7982446801303231E-2</v>
      </c>
    </row>
    <row r="98" spans="23:25" x14ac:dyDescent="0.25">
      <c r="W98" s="4">
        <v>45422</v>
      </c>
      <c r="X98" s="1">
        <v>1043.430053710938</v>
      </c>
      <c r="Y98" s="1">
        <f t="shared" si="1"/>
        <v>1.5869146776208209E-2</v>
      </c>
    </row>
    <row r="99" spans="23:25" x14ac:dyDescent="0.25">
      <c r="W99" s="4">
        <v>45425</v>
      </c>
      <c r="X99" s="1">
        <v>956.79736328125</v>
      </c>
      <c r="Y99" s="1">
        <f t="shared" si="1"/>
        <v>-8.3026830712399469E-2</v>
      </c>
    </row>
    <row r="100" spans="23:25" x14ac:dyDescent="0.25">
      <c r="W100" s="4">
        <v>45426</v>
      </c>
      <c r="X100" s="1">
        <v>961.68231201171875</v>
      </c>
      <c r="Y100" s="1">
        <f t="shared" si="1"/>
        <v>5.1055206859227376E-3</v>
      </c>
    </row>
    <row r="101" spans="23:25" x14ac:dyDescent="0.25">
      <c r="W101" s="4">
        <v>45427</v>
      </c>
      <c r="X101" s="1">
        <v>944.38568115234375</v>
      </c>
      <c r="Y101" s="1">
        <f t="shared" si="1"/>
        <v>-1.7985805336476091E-2</v>
      </c>
    </row>
    <row r="102" spans="23:25" x14ac:dyDescent="0.25">
      <c r="W102" s="4">
        <v>45428</v>
      </c>
      <c r="X102" s="1">
        <v>933.51922607421875</v>
      </c>
      <c r="Y102" s="1">
        <f t="shared" si="1"/>
        <v>-1.1506374244117823E-2</v>
      </c>
    </row>
    <row r="103" spans="23:25" x14ac:dyDescent="0.25">
      <c r="W103" s="4">
        <v>45429</v>
      </c>
      <c r="X103" s="1">
        <v>942.7906494140625</v>
      </c>
      <c r="Y103" s="1">
        <f t="shared" si="1"/>
        <v>9.93168976158465E-3</v>
      </c>
    </row>
    <row r="104" spans="23:25" x14ac:dyDescent="0.25">
      <c r="W104" s="4">
        <v>45433</v>
      </c>
      <c r="X104" s="1">
        <v>948.37335205078125</v>
      </c>
      <c r="Y104" s="1">
        <f t="shared" si="1"/>
        <v>5.9214658526665076E-3</v>
      </c>
    </row>
    <row r="105" spans="23:25" x14ac:dyDescent="0.25">
      <c r="W105" s="4">
        <v>45434</v>
      </c>
      <c r="X105" s="1">
        <v>944.5850830078125</v>
      </c>
      <c r="Y105" s="1">
        <f t="shared" si="1"/>
        <v>-3.9944912357321449E-3</v>
      </c>
    </row>
    <row r="106" spans="23:25" x14ac:dyDescent="0.25">
      <c r="W106" s="4">
        <v>45435</v>
      </c>
      <c r="X106" s="1">
        <v>959.38934326171875</v>
      </c>
      <c r="Y106" s="1">
        <f t="shared" si="1"/>
        <v>1.5672765238643693E-2</v>
      </c>
    </row>
    <row r="107" spans="23:25" x14ac:dyDescent="0.25">
      <c r="W107" s="4">
        <v>45436</v>
      </c>
      <c r="X107" s="1">
        <v>957.59490966796875</v>
      </c>
      <c r="Y107" s="1">
        <f t="shared" si="1"/>
        <v>-1.87039141757539E-3</v>
      </c>
    </row>
    <row r="108" spans="23:25" x14ac:dyDescent="0.25">
      <c r="W108" s="4">
        <v>45439</v>
      </c>
      <c r="X108" s="1">
        <v>955.55120849609375</v>
      </c>
      <c r="Y108" s="1">
        <f t="shared" si="1"/>
        <v>-2.1342022093492341E-3</v>
      </c>
    </row>
    <row r="109" spans="23:25" x14ac:dyDescent="0.25">
      <c r="W109" s="4">
        <v>45440</v>
      </c>
      <c r="X109" s="1">
        <v>944.6348876953125</v>
      </c>
      <c r="Y109" s="1">
        <f t="shared" si="1"/>
        <v>-1.1424108623086848E-2</v>
      </c>
    </row>
    <row r="110" spans="23:25" x14ac:dyDescent="0.25">
      <c r="W110" s="4">
        <v>45441</v>
      </c>
      <c r="X110" s="1">
        <v>940.69708251953125</v>
      </c>
      <c r="Y110" s="1">
        <f t="shared" si="1"/>
        <v>-4.168600193656391E-3</v>
      </c>
    </row>
    <row r="111" spans="23:25" x14ac:dyDescent="0.25">
      <c r="W111" s="4">
        <v>45442</v>
      </c>
      <c r="X111" s="1">
        <v>921.1075439453125</v>
      </c>
      <c r="Y111" s="1">
        <f t="shared" si="1"/>
        <v>-2.0824491686261881E-2</v>
      </c>
    </row>
    <row r="112" spans="23:25" x14ac:dyDescent="0.25">
      <c r="W112" s="4">
        <v>45443</v>
      </c>
      <c r="X112" s="1">
        <v>920.16046142578125</v>
      </c>
      <c r="Y112" s="1">
        <f t="shared" si="1"/>
        <v>-1.0281997208215765E-3</v>
      </c>
    </row>
    <row r="113" spans="23:25" x14ac:dyDescent="0.25">
      <c r="W113" s="4">
        <v>45446</v>
      </c>
      <c r="X113" s="1">
        <v>947.5260009765625</v>
      </c>
      <c r="Y113" s="1">
        <f t="shared" si="1"/>
        <v>2.9739964601802837E-2</v>
      </c>
    </row>
    <row r="114" spans="23:25" x14ac:dyDescent="0.25">
      <c r="W114" s="4">
        <v>45447</v>
      </c>
      <c r="X114" s="1">
        <v>901.1192626953125</v>
      </c>
      <c r="Y114" s="1">
        <f t="shared" si="1"/>
        <v>-4.8976743892432673E-2</v>
      </c>
    </row>
    <row r="115" spans="23:25" x14ac:dyDescent="0.25">
      <c r="W115" s="4">
        <v>45448</v>
      </c>
      <c r="X115" s="1">
        <v>927.089111328125</v>
      </c>
      <c r="Y115" s="1">
        <f t="shared" si="1"/>
        <v>2.8819546654828887E-2</v>
      </c>
    </row>
    <row r="116" spans="23:25" x14ac:dyDescent="0.25">
      <c r="W116" s="4">
        <v>45449</v>
      </c>
      <c r="X116" s="1">
        <v>935.363525390625</v>
      </c>
      <c r="Y116" s="1">
        <f t="shared" si="1"/>
        <v>8.9251550486297848E-3</v>
      </c>
    </row>
    <row r="117" spans="23:25" x14ac:dyDescent="0.25">
      <c r="W117" s="4">
        <v>45450</v>
      </c>
      <c r="X117" s="1">
        <v>967.51434326171875</v>
      </c>
      <c r="Y117" s="1">
        <f t="shared" si="1"/>
        <v>3.437253751974878E-2</v>
      </c>
    </row>
    <row r="118" spans="23:25" x14ac:dyDescent="0.25">
      <c r="W118" s="4">
        <v>45453</v>
      </c>
      <c r="X118" s="1">
        <v>972.1500244140625</v>
      </c>
      <c r="Y118" s="1">
        <f t="shared" si="1"/>
        <v>4.7913306760041241E-3</v>
      </c>
    </row>
    <row r="119" spans="23:25" x14ac:dyDescent="0.25">
      <c r="W119" s="4">
        <v>45454</v>
      </c>
      <c r="X119" s="1">
        <v>987.0999755859375</v>
      </c>
      <c r="Y119" s="1">
        <f t="shared" si="1"/>
        <v>1.5378234630900378E-2</v>
      </c>
    </row>
    <row r="120" spans="23:25" x14ac:dyDescent="0.25">
      <c r="W120" s="4">
        <v>45455</v>
      </c>
      <c r="X120" s="1">
        <v>988.70001220703125</v>
      </c>
      <c r="Y120" s="1">
        <f t="shared" si="1"/>
        <v>1.6209468753598522E-3</v>
      </c>
    </row>
    <row r="121" spans="23:25" x14ac:dyDescent="0.25">
      <c r="W121" s="4">
        <v>45456</v>
      </c>
      <c r="X121" s="1">
        <v>985.8499755859375</v>
      </c>
      <c r="Y121" s="1">
        <f t="shared" si="1"/>
        <v>-2.8826100798075016E-3</v>
      </c>
    </row>
    <row r="122" spans="23:25" x14ac:dyDescent="0.25">
      <c r="W122" s="4">
        <v>45457</v>
      </c>
      <c r="X122" s="1">
        <v>993.4000244140625</v>
      </c>
      <c r="Y122" s="1">
        <f t="shared" si="1"/>
        <v>7.6584155957784006E-3</v>
      </c>
    </row>
    <row r="123" spans="23:25" x14ac:dyDescent="0.25">
      <c r="W123" s="4">
        <v>45461</v>
      </c>
      <c r="X123" s="1">
        <v>985.9000244140625</v>
      </c>
      <c r="Y123" s="1">
        <f t="shared" si="1"/>
        <v>-7.5498286849989826E-3</v>
      </c>
    </row>
    <row r="124" spans="23:25" x14ac:dyDescent="0.25">
      <c r="W124" s="4">
        <v>45462</v>
      </c>
      <c r="X124" s="1">
        <v>977.3499755859375</v>
      </c>
      <c r="Y124" s="1">
        <f t="shared" si="1"/>
        <v>-8.6723284475080931E-3</v>
      </c>
    </row>
    <row r="125" spans="23:25" x14ac:dyDescent="0.25">
      <c r="W125" s="4">
        <v>45463</v>
      </c>
      <c r="X125" s="1">
        <v>978.25</v>
      </c>
      <c r="Y125" s="1">
        <f t="shared" si="1"/>
        <v>9.208824234359092E-4</v>
      </c>
    </row>
    <row r="126" spans="23:25" x14ac:dyDescent="0.25">
      <c r="W126" s="4">
        <v>45464</v>
      </c>
      <c r="X126" s="1">
        <v>961.79998779296875</v>
      </c>
      <c r="Y126" s="1">
        <f t="shared" si="1"/>
        <v>-1.6815754875574962E-2</v>
      </c>
    </row>
    <row r="127" spans="23:25" x14ac:dyDescent="0.25">
      <c r="W127" s="4">
        <v>45467</v>
      </c>
      <c r="X127" s="1">
        <v>958.04998779296875</v>
      </c>
      <c r="Y127" s="1">
        <f t="shared" si="1"/>
        <v>-3.8989395379439573E-3</v>
      </c>
    </row>
    <row r="128" spans="23:25" x14ac:dyDescent="0.25">
      <c r="W128" s="4">
        <v>45468</v>
      </c>
      <c r="X128" s="1">
        <v>955</v>
      </c>
      <c r="Y128" s="1">
        <f t="shared" si="1"/>
        <v>-3.1835372181309163E-3</v>
      </c>
    </row>
    <row r="129" spans="23:25" x14ac:dyDescent="0.25">
      <c r="W129" s="4">
        <v>45469</v>
      </c>
      <c r="X129" s="1">
        <v>951.8499755859375</v>
      </c>
      <c r="Y129" s="1">
        <f t="shared" si="1"/>
        <v>-3.2984548838350669E-3</v>
      </c>
    </row>
    <row r="130" spans="23:25" x14ac:dyDescent="0.25">
      <c r="W130" s="4">
        <v>45470</v>
      </c>
      <c r="X130" s="1">
        <v>972.0999755859375</v>
      </c>
      <c r="Y130" s="1">
        <f t="shared" si="1"/>
        <v>2.1274361001621722E-2</v>
      </c>
    </row>
    <row r="131" spans="23:25" x14ac:dyDescent="0.25">
      <c r="W131" s="4">
        <v>45471</v>
      </c>
      <c r="X131" s="1">
        <v>989.75</v>
      </c>
      <c r="Y131" s="1">
        <f t="shared" si="1"/>
        <v>1.8156593825057854E-2</v>
      </c>
    </row>
    <row r="132" spans="23:25" x14ac:dyDescent="0.25">
      <c r="W132" s="4">
        <v>45474</v>
      </c>
      <c r="X132" s="1">
        <v>1002.049987792969</v>
      </c>
      <c r="Y132" s="1">
        <f t="shared" si="1"/>
        <v>1.2427368318230769E-2</v>
      </c>
    </row>
    <row r="133" spans="23:25" x14ac:dyDescent="0.25">
      <c r="W133" s="4">
        <v>45475</v>
      </c>
      <c r="X133" s="1">
        <v>981.29998779296875</v>
      </c>
      <c r="Y133" s="1">
        <f t="shared" si="1"/>
        <v>-2.0707549775737633E-2</v>
      </c>
    </row>
    <row r="134" spans="23:25" x14ac:dyDescent="0.25">
      <c r="W134" s="4">
        <v>45476</v>
      </c>
      <c r="X134" s="1">
        <v>975.6500244140625</v>
      </c>
      <c r="Y134" s="1">
        <f t="shared" ref="Y134:Y197" si="2" xml:space="preserve"> (X134/X133) -1</f>
        <v>-5.7576311517271161E-3</v>
      </c>
    </row>
    <row r="135" spans="23:25" x14ac:dyDescent="0.25">
      <c r="W135" s="4">
        <v>45477</v>
      </c>
      <c r="X135" s="1">
        <v>998.20001220703125</v>
      </c>
      <c r="Y135" s="1">
        <f t="shared" si="2"/>
        <v>2.3112783507089452E-2</v>
      </c>
    </row>
    <row r="136" spans="23:25" x14ac:dyDescent="0.25">
      <c r="W136" s="4">
        <v>45478</v>
      </c>
      <c r="X136" s="1">
        <v>993.6500244140625</v>
      </c>
      <c r="Y136" s="1">
        <f t="shared" si="2"/>
        <v>-4.5581924837976295E-3</v>
      </c>
    </row>
    <row r="137" spans="23:25" x14ac:dyDescent="0.25">
      <c r="W137" s="4">
        <v>45481</v>
      </c>
      <c r="X137" s="1">
        <v>1002.599975585938</v>
      </c>
      <c r="Y137" s="1">
        <f t="shared" si="2"/>
        <v>9.0071463311773847E-3</v>
      </c>
    </row>
    <row r="138" spans="23:25" x14ac:dyDescent="0.25">
      <c r="W138" s="4">
        <v>45482</v>
      </c>
      <c r="X138" s="1">
        <v>1014.950012207031</v>
      </c>
      <c r="Y138" s="1">
        <f t="shared" si="2"/>
        <v>1.2318010095577314E-2</v>
      </c>
    </row>
    <row r="139" spans="23:25" x14ac:dyDescent="0.25">
      <c r="W139" s="4">
        <v>45483</v>
      </c>
      <c r="X139" s="1">
        <v>1005.5</v>
      </c>
      <c r="Y139" s="1">
        <f t="shared" si="2"/>
        <v>-9.3108154030973056E-3</v>
      </c>
    </row>
    <row r="140" spans="23:25" x14ac:dyDescent="0.25">
      <c r="W140" s="4">
        <v>45484</v>
      </c>
      <c r="X140" s="1">
        <v>1020.799987792969</v>
      </c>
      <c r="Y140" s="1">
        <f t="shared" si="2"/>
        <v>1.521629815312675E-2</v>
      </c>
    </row>
    <row r="141" spans="23:25" x14ac:dyDescent="0.25">
      <c r="W141" s="4">
        <v>45485</v>
      </c>
      <c r="X141" s="1">
        <v>1016.75</v>
      </c>
      <c r="Y141" s="1">
        <f t="shared" si="2"/>
        <v>-3.9674645781738738E-3</v>
      </c>
    </row>
    <row r="142" spans="23:25" x14ac:dyDescent="0.25">
      <c r="W142" s="4">
        <v>45488</v>
      </c>
      <c r="X142" s="1">
        <v>1024.449951171875</v>
      </c>
      <c r="Y142" s="1">
        <f t="shared" si="2"/>
        <v>7.5731017180968863E-3</v>
      </c>
    </row>
    <row r="143" spans="23:25" x14ac:dyDescent="0.25">
      <c r="W143" s="4">
        <v>45489</v>
      </c>
      <c r="X143" s="1">
        <v>1021.150024414062</v>
      </c>
      <c r="Y143" s="1">
        <f t="shared" si="2"/>
        <v>-3.2211693250979723E-3</v>
      </c>
    </row>
    <row r="144" spans="23:25" x14ac:dyDescent="0.25">
      <c r="W144" s="4">
        <v>45491</v>
      </c>
      <c r="X144" s="1">
        <v>1024.550048828125</v>
      </c>
      <c r="Y144" s="1">
        <f t="shared" si="2"/>
        <v>3.3296032245739848E-3</v>
      </c>
    </row>
    <row r="145" spans="23:25" x14ac:dyDescent="0.25">
      <c r="W145" s="4">
        <v>45492</v>
      </c>
      <c r="X145" s="1">
        <v>990</v>
      </c>
      <c r="Y145" s="1">
        <f t="shared" si="2"/>
        <v>-3.3722167958161853E-2</v>
      </c>
    </row>
    <row r="146" spans="23:25" x14ac:dyDescent="0.25">
      <c r="W146" s="4">
        <v>45495</v>
      </c>
      <c r="X146" s="1">
        <v>1003.150024414062</v>
      </c>
      <c r="Y146" s="1">
        <f t="shared" si="2"/>
        <v>1.3282852943496959E-2</v>
      </c>
    </row>
    <row r="147" spans="23:25" x14ac:dyDescent="0.25">
      <c r="W147" s="4">
        <v>45496</v>
      </c>
      <c r="X147" s="1">
        <v>1001.799987792969</v>
      </c>
      <c r="Y147" s="1">
        <f t="shared" si="2"/>
        <v>-1.3457973266577383E-3</v>
      </c>
    </row>
    <row r="148" spans="23:25" x14ac:dyDescent="0.25">
      <c r="W148" s="4">
        <v>45497</v>
      </c>
      <c r="X148" s="1">
        <v>1027.699951171875</v>
      </c>
      <c r="Y148" s="1">
        <f t="shared" si="2"/>
        <v>2.5853427524954675E-2</v>
      </c>
    </row>
    <row r="149" spans="23:25" x14ac:dyDescent="0.25">
      <c r="W149" s="4">
        <v>45498</v>
      </c>
      <c r="X149" s="1">
        <v>1090.949951171875</v>
      </c>
      <c r="Y149" s="1">
        <f t="shared" si="2"/>
        <v>6.1545200939123079E-2</v>
      </c>
    </row>
    <row r="150" spans="23:25" x14ac:dyDescent="0.25">
      <c r="W150" s="4">
        <v>45499</v>
      </c>
      <c r="X150" s="1">
        <v>1118.300048828125</v>
      </c>
      <c r="Y150" s="1">
        <f t="shared" si="2"/>
        <v>2.5069983849278499E-2</v>
      </c>
    </row>
    <row r="151" spans="23:25" x14ac:dyDescent="0.25">
      <c r="W151" s="4">
        <v>45502</v>
      </c>
      <c r="X151" s="1">
        <v>1124</v>
      </c>
      <c r="Y151" s="1">
        <f t="shared" si="2"/>
        <v>5.0969783805767666E-3</v>
      </c>
    </row>
    <row r="152" spans="23:25" x14ac:dyDescent="0.25">
      <c r="W152" s="4">
        <v>45503</v>
      </c>
      <c r="X152" s="1">
        <v>1161.849975585938</v>
      </c>
      <c r="Y152" s="1">
        <f t="shared" si="2"/>
        <v>3.3674355503503506E-2</v>
      </c>
    </row>
    <row r="153" spans="23:25" x14ac:dyDescent="0.25">
      <c r="W153" s="4">
        <v>45504</v>
      </c>
      <c r="X153" s="1">
        <v>1156.650024414062</v>
      </c>
      <c r="Y153" s="1">
        <f t="shared" si="2"/>
        <v>-4.4755788450686618E-3</v>
      </c>
    </row>
    <row r="154" spans="23:25" x14ac:dyDescent="0.25">
      <c r="W154" s="4">
        <v>45505</v>
      </c>
      <c r="X154" s="1">
        <v>1144.400024414062</v>
      </c>
      <c r="Y154" s="1">
        <f t="shared" si="2"/>
        <v>-1.0590930481504612E-2</v>
      </c>
    </row>
    <row r="155" spans="23:25" x14ac:dyDescent="0.25">
      <c r="W155" s="4">
        <v>45506</v>
      </c>
      <c r="X155" s="1">
        <v>1096.650024414062</v>
      </c>
      <c r="Y155" s="1">
        <f t="shared" si="2"/>
        <v>-4.172492046603038E-2</v>
      </c>
    </row>
    <row r="156" spans="23:25" x14ac:dyDescent="0.25">
      <c r="W156" s="4">
        <v>45509</v>
      </c>
      <c r="X156" s="1">
        <v>1016.450012207031</v>
      </c>
      <c r="Y156" s="1">
        <f t="shared" si="2"/>
        <v>-7.3131820016948179E-2</v>
      </c>
    </row>
    <row r="157" spans="23:25" x14ac:dyDescent="0.25">
      <c r="W157" s="4">
        <v>45510</v>
      </c>
      <c r="X157" s="1">
        <v>1013.75</v>
      </c>
      <c r="Y157" s="1">
        <f t="shared" si="2"/>
        <v>-2.656315780023899E-3</v>
      </c>
    </row>
    <row r="158" spans="23:25" x14ac:dyDescent="0.25">
      <c r="W158" s="4">
        <v>45511</v>
      </c>
      <c r="X158" s="1">
        <v>1025.300048828125</v>
      </c>
      <c r="Y158" s="1">
        <f t="shared" si="2"/>
        <v>1.1393389719482228E-2</v>
      </c>
    </row>
    <row r="159" spans="23:25" x14ac:dyDescent="0.25">
      <c r="W159" s="4">
        <v>45512</v>
      </c>
      <c r="X159" s="1">
        <v>1041.75</v>
      </c>
      <c r="Y159" s="1">
        <f t="shared" si="2"/>
        <v>1.6044036270822959E-2</v>
      </c>
    </row>
    <row r="160" spans="23:25" x14ac:dyDescent="0.25">
      <c r="W160" s="4">
        <v>45513</v>
      </c>
      <c r="X160" s="1">
        <v>1068.099975585938</v>
      </c>
      <c r="Y160" s="1">
        <f t="shared" si="2"/>
        <v>2.5293953046256812E-2</v>
      </c>
    </row>
    <row r="161" spans="23:25" x14ac:dyDescent="0.25">
      <c r="W161" s="4">
        <v>45516</v>
      </c>
      <c r="X161" s="1">
        <v>1076.150024414062</v>
      </c>
      <c r="Y161" s="1">
        <f t="shared" si="2"/>
        <v>7.5367933827616973E-3</v>
      </c>
    </row>
    <row r="162" spans="23:25" x14ac:dyDescent="0.25">
      <c r="W162" s="4">
        <v>45517</v>
      </c>
      <c r="X162" s="1">
        <v>1053.449951171875</v>
      </c>
      <c r="Y162" s="1">
        <f t="shared" si="2"/>
        <v>-2.1093781282536916E-2</v>
      </c>
    </row>
    <row r="163" spans="23:25" x14ac:dyDescent="0.25">
      <c r="W163" s="4">
        <v>45518</v>
      </c>
      <c r="X163" s="1">
        <v>1062.349975585938</v>
      </c>
      <c r="Y163" s="1">
        <f t="shared" si="2"/>
        <v>8.4484549115622087E-3</v>
      </c>
    </row>
    <row r="164" spans="23:25" x14ac:dyDescent="0.25">
      <c r="W164" s="4">
        <v>45520</v>
      </c>
      <c r="X164" s="1">
        <v>1098.349975585938</v>
      </c>
      <c r="Y164" s="1">
        <f t="shared" si="2"/>
        <v>3.3887137786344113E-2</v>
      </c>
    </row>
    <row r="165" spans="23:25" x14ac:dyDescent="0.25">
      <c r="W165" s="4">
        <v>45523</v>
      </c>
      <c r="X165" s="1">
        <v>1087.699951171875</v>
      </c>
      <c r="Y165" s="1">
        <f t="shared" si="2"/>
        <v>-9.6963851693823155E-3</v>
      </c>
    </row>
    <row r="166" spans="23:25" x14ac:dyDescent="0.25">
      <c r="W166" s="4">
        <v>45524</v>
      </c>
      <c r="X166" s="1">
        <v>1086.900024414062</v>
      </c>
      <c r="Y166" s="1">
        <f t="shared" si="2"/>
        <v>-7.3542961636718918E-4</v>
      </c>
    </row>
    <row r="167" spans="23:25" x14ac:dyDescent="0.25">
      <c r="W167" s="4">
        <v>45525</v>
      </c>
      <c r="X167" s="1">
        <v>1085.199951171875</v>
      </c>
      <c r="Y167" s="1">
        <f t="shared" si="2"/>
        <v>-1.5641486834113705E-3</v>
      </c>
    </row>
    <row r="168" spans="23:25" x14ac:dyDescent="0.25">
      <c r="W168" s="4">
        <v>45526</v>
      </c>
      <c r="X168" s="1">
        <v>1068.449951171875</v>
      </c>
      <c r="Y168" s="1">
        <f t="shared" si="2"/>
        <v>-1.5434943562163017E-2</v>
      </c>
    </row>
    <row r="169" spans="23:25" x14ac:dyDescent="0.25">
      <c r="W169" s="4">
        <v>45527</v>
      </c>
      <c r="X169" s="1">
        <v>1085.150024414062</v>
      </c>
      <c r="Y169" s="1">
        <f t="shared" si="2"/>
        <v>1.5630187660049311E-2</v>
      </c>
    </row>
    <row r="170" spans="23:25" x14ac:dyDescent="0.25">
      <c r="W170" s="4">
        <v>45530</v>
      </c>
      <c r="X170" s="1">
        <v>1092.400024414062</v>
      </c>
      <c r="Y170" s="1">
        <f t="shared" si="2"/>
        <v>6.6811038445258042E-3</v>
      </c>
    </row>
    <row r="171" spans="23:25" x14ac:dyDescent="0.25">
      <c r="W171" s="4">
        <v>45531</v>
      </c>
      <c r="X171" s="1">
        <v>1077.25</v>
      </c>
      <c r="Y171" s="1">
        <f t="shared" si="2"/>
        <v>-1.3868568359093669E-2</v>
      </c>
    </row>
    <row r="172" spans="23:25" x14ac:dyDescent="0.25">
      <c r="W172" s="4">
        <v>45532</v>
      </c>
      <c r="X172" s="1">
        <v>1074.550048828125</v>
      </c>
      <c r="Y172" s="1">
        <f t="shared" si="2"/>
        <v>-2.5063366645393659E-3</v>
      </c>
    </row>
    <row r="173" spans="23:25" x14ac:dyDescent="0.25">
      <c r="W173" s="4">
        <v>45533</v>
      </c>
      <c r="X173" s="1">
        <v>1121.650024414062</v>
      </c>
      <c r="Y173" s="1">
        <f t="shared" si="2"/>
        <v>4.3832277181786949E-2</v>
      </c>
    </row>
    <row r="174" spans="23:25" x14ac:dyDescent="0.25">
      <c r="W174" s="4">
        <v>45534</v>
      </c>
      <c r="X174" s="1">
        <v>1111.349975585938</v>
      </c>
      <c r="Y174" s="1">
        <f t="shared" si="2"/>
        <v>-9.1829435242108959E-3</v>
      </c>
    </row>
    <row r="175" spans="23:25" x14ac:dyDescent="0.25">
      <c r="W175" s="4">
        <v>45537</v>
      </c>
      <c r="X175" s="1">
        <v>1092.650024414062</v>
      </c>
      <c r="Y175" s="1">
        <f t="shared" si="2"/>
        <v>-1.6826338761573911E-2</v>
      </c>
    </row>
    <row r="176" spans="23:25" x14ac:dyDescent="0.25">
      <c r="W176" s="4">
        <v>45538</v>
      </c>
      <c r="X176" s="1">
        <v>1085.099975585938</v>
      </c>
      <c r="Y176" s="1">
        <f t="shared" si="2"/>
        <v>-6.9098509673056752E-3</v>
      </c>
    </row>
    <row r="177" spans="23:25" x14ac:dyDescent="0.25">
      <c r="W177" s="4">
        <v>45539</v>
      </c>
      <c r="X177" s="1">
        <v>1080.449951171875</v>
      </c>
      <c r="Y177" s="1">
        <f t="shared" si="2"/>
        <v>-4.2853419211921207E-3</v>
      </c>
    </row>
    <row r="178" spans="23:25" x14ac:dyDescent="0.25">
      <c r="W178" s="4">
        <v>45540</v>
      </c>
      <c r="X178" s="1">
        <v>1069.150024414062</v>
      </c>
      <c r="Y178" s="1">
        <f t="shared" si="2"/>
        <v>-1.0458537894843634E-2</v>
      </c>
    </row>
    <row r="179" spans="23:25" x14ac:dyDescent="0.25">
      <c r="W179" s="4">
        <v>45541</v>
      </c>
      <c r="X179" s="1">
        <v>1049.349975585938</v>
      </c>
      <c r="Y179" s="1">
        <f t="shared" si="2"/>
        <v>-1.8519429804975562E-2</v>
      </c>
    </row>
    <row r="180" spans="23:25" x14ac:dyDescent="0.25">
      <c r="W180" s="4">
        <v>45544</v>
      </c>
      <c r="X180" s="1">
        <v>1038.699951171875</v>
      </c>
      <c r="Y180" s="1">
        <f t="shared" si="2"/>
        <v>-1.0149163445795306E-2</v>
      </c>
    </row>
    <row r="181" spans="23:25" x14ac:dyDescent="0.25">
      <c r="W181" s="4">
        <v>45545</v>
      </c>
      <c r="X181" s="1">
        <v>1035.800048828125</v>
      </c>
      <c r="Y181" s="1">
        <f t="shared" si="2"/>
        <v>-2.7918575912883048E-3</v>
      </c>
    </row>
    <row r="182" spans="23:25" x14ac:dyDescent="0.25">
      <c r="W182" s="4">
        <v>45546</v>
      </c>
      <c r="X182" s="1">
        <v>976.29998779296875</v>
      </c>
      <c r="Y182" s="1">
        <f t="shared" si="2"/>
        <v>-5.7443578133128059E-2</v>
      </c>
    </row>
    <row r="183" spans="23:25" x14ac:dyDescent="0.25">
      <c r="W183" s="4">
        <v>45547</v>
      </c>
      <c r="X183" s="1">
        <v>986.1500244140625</v>
      </c>
      <c r="Y183" s="1">
        <f t="shared" si="2"/>
        <v>1.0089149589524116E-2</v>
      </c>
    </row>
    <row r="184" spans="23:25" x14ac:dyDescent="0.25">
      <c r="W184" s="4">
        <v>45548</v>
      </c>
      <c r="X184" s="1">
        <v>992.0999755859375</v>
      </c>
      <c r="Y184" s="1">
        <f t="shared" si="2"/>
        <v>6.0335152102342082E-3</v>
      </c>
    </row>
    <row r="185" spans="23:25" x14ac:dyDescent="0.25">
      <c r="W185" s="4">
        <v>45551</v>
      </c>
      <c r="X185" s="1">
        <v>988.4000244140625</v>
      </c>
      <c r="Y185" s="1">
        <f t="shared" si="2"/>
        <v>-3.7294136306069703E-3</v>
      </c>
    </row>
    <row r="186" spans="23:25" x14ac:dyDescent="0.25">
      <c r="W186" s="4">
        <v>45552</v>
      </c>
      <c r="X186" s="1">
        <v>974.95001220703125</v>
      </c>
      <c r="Y186" s="1">
        <f t="shared" si="2"/>
        <v>-1.360786308661277E-2</v>
      </c>
    </row>
    <row r="187" spans="23:25" x14ac:dyDescent="0.25">
      <c r="W187" s="4">
        <v>45553</v>
      </c>
      <c r="X187" s="1">
        <v>962.04998779296875</v>
      </c>
      <c r="Y187" s="1">
        <f t="shared" si="2"/>
        <v>-1.3231472642233455E-2</v>
      </c>
    </row>
    <row r="188" spans="23:25" x14ac:dyDescent="0.25">
      <c r="W188" s="4">
        <v>45554</v>
      </c>
      <c r="X188" s="1">
        <v>967</v>
      </c>
      <c r="Y188" s="1">
        <f t="shared" si="2"/>
        <v>5.1452754740812789E-3</v>
      </c>
    </row>
    <row r="189" spans="23:25" x14ac:dyDescent="0.25">
      <c r="W189" s="4">
        <v>45555</v>
      </c>
      <c r="X189" s="1">
        <v>970.8499755859375</v>
      </c>
      <c r="Y189" s="1">
        <f t="shared" si="2"/>
        <v>3.9813604818381698E-3</v>
      </c>
    </row>
    <row r="190" spans="23:25" x14ac:dyDescent="0.25">
      <c r="W190" s="4">
        <v>45558</v>
      </c>
      <c r="X190" s="1">
        <v>971.79998779296875</v>
      </c>
      <c r="Y190" s="1">
        <f t="shared" si="2"/>
        <v>9.7853657199498123E-4</v>
      </c>
    </row>
    <row r="191" spans="23:25" x14ac:dyDescent="0.25">
      <c r="W191" s="4">
        <v>45559</v>
      </c>
      <c r="X191" s="1">
        <v>977.29998779296875</v>
      </c>
      <c r="Y191" s="1">
        <f t="shared" si="2"/>
        <v>5.6596008119849106E-3</v>
      </c>
    </row>
    <row r="192" spans="23:25" x14ac:dyDescent="0.25">
      <c r="W192" s="4">
        <v>45560</v>
      </c>
      <c r="X192" s="1">
        <v>963.5999755859375</v>
      </c>
      <c r="Y192" s="1">
        <f t="shared" si="2"/>
        <v>-1.4018226110868892E-2</v>
      </c>
    </row>
    <row r="193" spans="23:25" x14ac:dyDescent="0.25">
      <c r="W193" s="4">
        <v>45561</v>
      </c>
      <c r="X193" s="1">
        <v>993.1500244140625</v>
      </c>
      <c r="Y193" s="1">
        <f t="shared" si="2"/>
        <v>3.0666303006241291E-2</v>
      </c>
    </row>
    <row r="194" spans="23:25" x14ac:dyDescent="0.25">
      <c r="W194" s="4">
        <v>45562</v>
      </c>
      <c r="X194" s="1">
        <v>993</v>
      </c>
      <c r="Y194" s="1">
        <f t="shared" si="2"/>
        <v>-1.5105916565927302E-4</v>
      </c>
    </row>
    <row r="195" spans="23:25" x14ac:dyDescent="0.25">
      <c r="W195" s="4">
        <v>45565</v>
      </c>
      <c r="X195" s="1">
        <v>974.6500244140625</v>
      </c>
      <c r="Y195" s="1">
        <f t="shared" si="2"/>
        <v>-1.8479330902253288E-2</v>
      </c>
    </row>
    <row r="196" spans="23:25" x14ac:dyDescent="0.25">
      <c r="W196" s="4">
        <v>45566</v>
      </c>
      <c r="X196" s="1">
        <v>965.20001220703125</v>
      </c>
      <c r="Y196" s="1">
        <f t="shared" si="2"/>
        <v>-9.6958005133302994E-3</v>
      </c>
    </row>
    <row r="197" spans="23:25" x14ac:dyDescent="0.25">
      <c r="W197" s="4">
        <v>45568</v>
      </c>
      <c r="X197" s="1">
        <v>925.70001220703125</v>
      </c>
      <c r="Y197" s="1">
        <f t="shared" si="2"/>
        <v>-4.0924160278115962E-2</v>
      </c>
    </row>
    <row r="198" spans="23:25" x14ac:dyDescent="0.25">
      <c r="W198" s="4">
        <v>45569</v>
      </c>
      <c r="X198" s="1">
        <v>930.75</v>
      </c>
      <c r="Y198" s="1">
        <f t="shared" ref="Y198:Y250" si="3" xml:space="preserve"> (X198/X197) -1</f>
        <v>5.4553178420391202E-3</v>
      </c>
    </row>
    <row r="199" spans="23:25" x14ac:dyDescent="0.25">
      <c r="W199" s="4">
        <v>45572</v>
      </c>
      <c r="X199" s="1">
        <v>927.8499755859375</v>
      </c>
      <c r="Y199" s="1">
        <f t="shared" si="3"/>
        <v>-3.1157930852135918E-3</v>
      </c>
    </row>
    <row r="200" spans="23:25" x14ac:dyDescent="0.25">
      <c r="W200" s="4">
        <v>45573</v>
      </c>
      <c r="X200" s="1">
        <v>919.79998779296875</v>
      </c>
      <c r="Y200" s="1">
        <f t="shared" si="3"/>
        <v>-8.6759584036041337E-3</v>
      </c>
    </row>
    <row r="201" spans="23:25" x14ac:dyDescent="0.25">
      <c r="W201" s="4">
        <v>45574</v>
      </c>
      <c r="X201" s="1">
        <v>939.1500244140625</v>
      </c>
      <c r="Y201" s="1">
        <f t="shared" si="3"/>
        <v>2.1037222089471452E-2</v>
      </c>
    </row>
    <row r="202" spans="23:25" x14ac:dyDescent="0.25">
      <c r="W202" s="4">
        <v>45575</v>
      </c>
      <c r="X202" s="1">
        <v>928.5</v>
      </c>
      <c r="Y202" s="1">
        <f t="shared" si="3"/>
        <v>-1.1340067228031048E-2</v>
      </c>
    </row>
    <row r="203" spans="23:25" x14ac:dyDescent="0.25">
      <c r="W203" s="4">
        <v>45576</v>
      </c>
      <c r="X203" s="1">
        <v>930.70001220703125</v>
      </c>
      <c r="Y203" s="1">
        <f t="shared" si="3"/>
        <v>2.369426178816747E-3</v>
      </c>
    </row>
    <row r="204" spans="23:25" x14ac:dyDescent="0.25">
      <c r="W204" s="4">
        <v>45579</v>
      </c>
      <c r="X204" s="1">
        <v>928.25</v>
      </c>
      <c r="Y204" s="1">
        <f t="shared" si="3"/>
        <v>-2.6324402867701213E-3</v>
      </c>
    </row>
    <row r="205" spans="23:25" x14ac:dyDescent="0.25">
      <c r="W205" s="4">
        <v>45580</v>
      </c>
      <c r="X205" s="1">
        <v>917.29998779296875</v>
      </c>
      <c r="Y205" s="1">
        <f t="shared" si="3"/>
        <v>-1.1796404209029054E-2</v>
      </c>
    </row>
    <row r="206" spans="23:25" x14ac:dyDescent="0.25">
      <c r="W206" s="4">
        <v>45581</v>
      </c>
      <c r="X206" s="1">
        <v>907.45001220703125</v>
      </c>
      <c r="Y206" s="1">
        <f t="shared" si="3"/>
        <v>-1.0738009066844745E-2</v>
      </c>
    </row>
    <row r="207" spans="23:25" x14ac:dyDescent="0.25">
      <c r="W207" s="4">
        <v>45582</v>
      </c>
      <c r="X207" s="1">
        <v>891.5999755859375</v>
      </c>
      <c r="Y207" s="1">
        <f t="shared" si="3"/>
        <v>-1.7466567202467198E-2</v>
      </c>
    </row>
    <row r="208" spans="23:25" x14ac:dyDescent="0.25">
      <c r="W208" s="4">
        <v>45583</v>
      </c>
      <c r="X208" s="1">
        <v>910.1500244140625</v>
      </c>
      <c r="Y208" s="1">
        <f t="shared" si="3"/>
        <v>2.0805349188053102E-2</v>
      </c>
    </row>
    <row r="209" spans="23:25" x14ac:dyDescent="0.25">
      <c r="W209" s="4">
        <v>45586</v>
      </c>
      <c r="X209" s="1">
        <v>903.29998779296875</v>
      </c>
      <c r="Y209" s="1">
        <f t="shared" si="3"/>
        <v>-7.5262719742316131E-3</v>
      </c>
    </row>
    <row r="210" spans="23:25" x14ac:dyDescent="0.25">
      <c r="W210" s="4">
        <v>45587</v>
      </c>
      <c r="X210" s="1">
        <v>879.5</v>
      </c>
      <c r="Y210" s="1">
        <f t="shared" si="3"/>
        <v>-2.6347822555737199E-2</v>
      </c>
    </row>
    <row r="211" spans="23:25" x14ac:dyDescent="0.25">
      <c r="W211" s="4">
        <v>45588</v>
      </c>
      <c r="X211" s="1">
        <v>877.6500244140625</v>
      </c>
      <c r="Y211" s="1">
        <f t="shared" si="3"/>
        <v>-2.1034401204519382E-3</v>
      </c>
    </row>
    <row r="212" spans="23:25" x14ac:dyDescent="0.25">
      <c r="W212" s="4">
        <v>45589</v>
      </c>
      <c r="X212" s="1">
        <v>880</v>
      </c>
      <c r="Y212" s="1">
        <f t="shared" si="3"/>
        <v>2.6775770757898609E-3</v>
      </c>
    </row>
    <row r="213" spans="23:25" x14ac:dyDescent="0.25">
      <c r="W213" s="4">
        <v>45590</v>
      </c>
      <c r="X213" s="1">
        <v>864.29998779296875</v>
      </c>
      <c r="Y213" s="1">
        <f t="shared" si="3"/>
        <v>-1.7840922962535477E-2</v>
      </c>
    </row>
    <row r="214" spans="23:25" x14ac:dyDescent="0.25">
      <c r="W214" s="4">
        <v>45593</v>
      </c>
      <c r="X214" s="1">
        <v>878.45001220703125</v>
      </c>
      <c r="Y214" s="1">
        <f t="shared" si="3"/>
        <v>1.6371658699423586E-2</v>
      </c>
    </row>
    <row r="215" spans="23:25" x14ac:dyDescent="0.25">
      <c r="W215" s="4">
        <v>45594</v>
      </c>
      <c r="X215" s="1">
        <v>842.75</v>
      </c>
      <c r="Y215" s="1">
        <f t="shared" si="3"/>
        <v>-4.0639776550674744E-2</v>
      </c>
    </row>
    <row r="216" spans="23:25" x14ac:dyDescent="0.25">
      <c r="W216" s="4">
        <v>45595</v>
      </c>
      <c r="X216" s="1">
        <v>840.20001220703125</v>
      </c>
      <c r="Y216" s="1">
        <f t="shared" si="3"/>
        <v>-3.0257938807104479E-3</v>
      </c>
    </row>
    <row r="217" spans="23:25" x14ac:dyDescent="0.25">
      <c r="W217" s="4">
        <v>45596</v>
      </c>
      <c r="X217" s="1">
        <v>834.04998779296875</v>
      </c>
      <c r="Y217" s="1">
        <f t="shared" si="3"/>
        <v>-7.3197147401934393E-3</v>
      </c>
    </row>
    <row r="218" spans="23:25" x14ac:dyDescent="0.25">
      <c r="W218" s="4">
        <v>45597</v>
      </c>
      <c r="X218" s="1">
        <v>843.45001220703125</v>
      </c>
      <c r="Y218" s="1">
        <f t="shared" si="3"/>
        <v>1.1270336972171835E-2</v>
      </c>
    </row>
    <row r="219" spans="23:25" x14ac:dyDescent="0.25">
      <c r="W219" s="4">
        <v>45600</v>
      </c>
      <c r="X219" s="1">
        <v>824.0999755859375</v>
      </c>
      <c r="Y219" s="1">
        <f t="shared" si="3"/>
        <v>-2.2941533393853519E-2</v>
      </c>
    </row>
    <row r="220" spans="23:25" x14ac:dyDescent="0.25">
      <c r="W220" s="4">
        <v>45601</v>
      </c>
      <c r="X220" s="1">
        <v>835.6500244140625</v>
      </c>
      <c r="Y220" s="1">
        <f t="shared" si="3"/>
        <v>1.4015349072074468E-2</v>
      </c>
    </row>
    <row r="221" spans="23:25" x14ac:dyDescent="0.25">
      <c r="W221" s="4">
        <v>45602</v>
      </c>
      <c r="X221" s="1">
        <v>839.70001220703125</v>
      </c>
      <c r="Y221" s="1">
        <f t="shared" si="3"/>
        <v>4.8465119064748929E-3</v>
      </c>
    </row>
    <row r="222" spans="23:25" x14ac:dyDescent="0.25">
      <c r="W222" s="4">
        <v>45603</v>
      </c>
      <c r="X222" s="1">
        <v>819.75</v>
      </c>
      <c r="Y222" s="1">
        <f t="shared" si="3"/>
        <v>-2.3758499365261976E-2</v>
      </c>
    </row>
    <row r="223" spans="23:25" x14ac:dyDescent="0.25">
      <c r="W223" s="4">
        <v>45604</v>
      </c>
      <c r="X223" s="1">
        <v>805.45001220703125</v>
      </c>
      <c r="Y223" s="1">
        <f t="shared" si="3"/>
        <v>-1.7444327896271705E-2</v>
      </c>
    </row>
    <row r="224" spans="23:25" x14ac:dyDescent="0.25">
      <c r="W224" s="4">
        <v>45607</v>
      </c>
      <c r="X224" s="1">
        <v>804.70001220703125</v>
      </c>
      <c r="Y224" s="1">
        <f t="shared" si="3"/>
        <v>-9.3115648225627901E-4</v>
      </c>
    </row>
    <row r="225" spans="23:25" x14ac:dyDescent="0.25">
      <c r="W225" s="4">
        <v>45608</v>
      </c>
      <c r="X225" s="1">
        <v>784.8499755859375</v>
      </c>
      <c r="Y225" s="1">
        <f t="shared" si="3"/>
        <v>-2.4667623114173365E-2</v>
      </c>
    </row>
    <row r="226" spans="23:25" x14ac:dyDescent="0.25">
      <c r="W226" s="4">
        <v>45609</v>
      </c>
      <c r="X226" s="1">
        <v>786.25</v>
      </c>
      <c r="Y226" s="1">
        <f t="shared" si="3"/>
        <v>1.7838115023414147E-3</v>
      </c>
    </row>
    <row r="227" spans="23:25" x14ac:dyDescent="0.25">
      <c r="W227" s="4">
        <v>45610</v>
      </c>
      <c r="X227" s="1">
        <v>774.29998779296875</v>
      </c>
      <c r="Y227" s="1">
        <f t="shared" si="3"/>
        <v>-1.5198743665540526E-2</v>
      </c>
    </row>
    <row r="228" spans="23:25" x14ac:dyDescent="0.25">
      <c r="W228" s="4">
        <v>45614</v>
      </c>
      <c r="X228" s="1">
        <v>771.9000244140625</v>
      </c>
      <c r="Y228" s="1">
        <f t="shared" si="3"/>
        <v>-3.0995265617231871E-3</v>
      </c>
    </row>
    <row r="229" spans="23:25" x14ac:dyDescent="0.25">
      <c r="W229" s="4">
        <v>45615</v>
      </c>
      <c r="X229" s="1">
        <v>783.20001220703125</v>
      </c>
      <c r="Y229" s="1">
        <f t="shared" si="3"/>
        <v>1.4639185691885936E-2</v>
      </c>
    </row>
    <row r="230" spans="23:25" x14ac:dyDescent="0.25">
      <c r="W230" s="4">
        <v>45617</v>
      </c>
      <c r="X230" s="1">
        <v>773.8499755859375</v>
      </c>
      <c r="Y230" s="1">
        <f t="shared" si="3"/>
        <v>-1.1938248819411634E-2</v>
      </c>
    </row>
    <row r="231" spans="23:25" x14ac:dyDescent="0.25">
      <c r="W231" s="4">
        <v>45618</v>
      </c>
      <c r="X231" s="1">
        <v>791</v>
      </c>
      <c r="Y231" s="1">
        <f t="shared" si="3"/>
        <v>2.2161949932319791E-2</v>
      </c>
    </row>
    <row r="232" spans="23:25" x14ac:dyDescent="0.25">
      <c r="W232" s="4">
        <v>45621</v>
      </c>
      <c r="X232" s="1">
        <v>796.5999755859375</v>
      </c>
      <c r="Y232" s="1">
        <f t="shared" si="3"/>
        <v>7.0796151528920159E-3</v>
      </c>
    </row>
    <row r="233" spans="23:25" x14ac:dyDescent="0.25">
      <c r="W233" s="4">
        <v>45622</v>
      </c>
      <c r="X233" s="1">
        <v>783</v>
      </c>
      <c r="Y233" s="1">
        <f t="shared" si="3"/>
        <v>-1.7072528248490149E-2</v>
      </c>
    </row>
    <row r="234" spans="23:25" x14ac:dyDescent="0.25">
      <c r="W234" s="4">
        <v>45623</v>
      </c>
      <c r="X234" s="1">
        <v>783.95001220703125</v>
      </c>
      <c r="Y234" s="1">
        <f t="shared" si="3"/>
        <v>1.2132978378431858E-3</v>
      </c>
    </row>
    <row r="235" spans="23:25" x14ac:dyDescent="0.25">
      <c r="W235" s="4">
        <v>45624</v>
      </c>
      <c r="X235" s="1">
        <v>779.45001220703125</v>
      </c>
      <c r="Y235" s="1">
        <f t="shared" si="3"/>
        <v>-5.7401619107464441E-3</v>
      </c>
    </row>
    <row r="236" spans="23:25" x14ac:dyDescent="0.25">
      <c r="W236" s="4">
        <v>45625</v>
      </c>
      <c r="X236" s="1">
        <v>786.45001220703125</v>
      </c>
      <c r="Y236" s="1">
        <f t="shared" si="3"/>
        <v>8.9806913725991588E-3</v>
      </c>
    </row>
    <row r="237" spans="23:25" x14ac:dyDescent="0.25">
      <c r="W237" s="4">
        <v>45628</v>
      </c>
      <c r="X237" s="1">
        <v>790.04998779296875</v>
      </c>
      <c r="Y237" s="1">
        <f t="shared" si="3"/>
        <v>4.5775008329325129E-3</v>
      </c>
    </row>
    <row r="238" spans="23:25" x14ac:dyDescent="0.25">
      <c r="W238" s="4">
        <v>45629</v>
      </c>
      <c r="X238" s="1">
        <v>801.25</v>
      </c>
      <c r="Y238" s="1">
        <f t="shared" si="3"/>
        <v>1.4176333624558168E-2</v>
      </c>
    </row>
    <row r="239" spans="23:25" x14ac:dyDescent="0.25">
      <c r="W239" s="4">
        <v>45630</v>
      </c>
      <c r="X239" s="1">
        <v>788.0999755859375</v>
      </c>
      <c r="Y239" s="1">
        <f t="shared" si="3"/>
        <v>-1.6411886944227794E-2</v>
      </c>
    </row>
    <row r="240" spans="23:25" x14ac:dyDescent="0.25">
      <c r="W240" s="4">
        <v>45631</v>
      </c>
      <c r="X240" s="1">
        <v>792.54998779296875</v>
      </c>
      <c r="Y240" s="1">
        <f t="shared" si="3"/>
        <v>5.6465072260949434E-3</v>
      </c>
    </row>
    <row r="241" spans="23:25" x14ac:dyDescent="0.25">
      <c r="W241" s="4">
        <v>45632</v>
      </c>
      <c r="X241" s="1">
        <v>816.79998779296875</v>
      </c>
      <c r="Y241" s="1">
        <f t="shared" si="3"/>
        <v>3.059743911867252E-2</v>
      </c>
    </row>
    <row r="242" spans="23:25" x14ac:dyDescent="0.25">
      <c r="W242" s="4">
        <v>45635</v>
      </c>
      <c r="X242" s="1">
        <v>798.75</v>
      </c>
      <c r="Y242" s="1">
        <f t="shared" si="3"/>
        <v>-2.2098418294227318E-2</v>
      </c>
    </row>
    <row r="243" spans="23:25" x14ac:dyDescent="0.25">
      <c r="W243" s="4">
        <v>45636</v>
      </c>
      <c r="X243" s="1">
        <v>799.9000244140625</v>
      </c>
      <c r="Y243" s="1">
        <f t="shared" si="3"/>
        <v>1.4397801741001803E-3</v>
      </c>
    </row>
    <row r="244" spans="23:25" x14ac:dyDescent="0.25">
      <c r="W244" s="4">
        <v>45637</v>
      </c>
      <c r="X244" s="1">
        <v>799.0999755859375</v>
      </c>
      <c r="Y244" s="1">
        <f t="shared" si="3"/>
        <v>-1.0001860278864294E-3</v>
      </c>
    </row>
    <row r="245" spans="23:25" x14ac:dyDescent="0.25">
      <c r="W245" s="4">
        <v>45638</v>
      </c>
      <c r="X245" s="1">
        <v>786.3499755859375</v>
      </c>
      <c r="Y245" s="1">
        <f t="shared" si="3"/>
        <v>-1.5955450368586366E-2</v>
      </c>
    </row>
    <row r="246" spans="23:25" x14ac:dyDescent="0.25">
      <c r="W246" s="4">
        <v>45639</v>
      </c>
      <c r="X246" s="1">
        <v>790.29998779296875</v>
      </c>
      <c r="Y246" s="1">
        <f t="shared" si="3"/>
        <v>5.0232241745642447E-3</v>
      </c>
    </row>
    <row r="247" spans="23:25" x14ac:dyDescent="0.25">
      <c r="W247" s="4">
        <v>45642</v>
      </c>
      <c r="X247" s="1">
        <v>784.79998779296875</v>
      </c>
      <c r="Y247" s="1">
        <f t="shared" si="3"/>
        <v>-6.9593826204649156E-3</v>
      </c>
    </row>
    <row r="248" spans="23:25" x14ac:dyDescent="0.25">
      <c r="W248" s="4">
        <v>45643</v>
      </c>
      <c r="X248" s="1">
        <v>779.75</v>
      </c>
      <c r="Y248" s="1">
        <f t="shared" si="3"/>
        <v>-6.4347449942888657E-3</v>
      </c>
    </row>
    <row r="249" spans="23:25" x14ac:dyDescent="0.25">
      <c r="W249" s="4">
        <v>45644</v>
      </c>
      <c r="X249" s="1">
        <v>755.70001220703125</v>
      </c>
      <c r="Y249" s="1">
        <f t="shared" si="3"/>
        <v>-3.0843203325384705E-2</v>
      </c>
    </row>
    <row r="250" spans="23:25" x14ac:dyDescent="0.25">
      <c r="W250" s="4">
        <v>45645</v>
      </c>
      <c r="X250" s="1">
        <v>743.6500244140625</v>
      </c>
      <c r="Y250" s="1">
        <f t="shared" si="3"/>
        <v>-1.5945464600134907E-2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09B9-2F0E-4143-968A-2C52FDCF521E}">
  <dimension ref="A1:G250"/>
  <sheetViews>
    <sheetView workbookViewId="0">
      <selection activeCell="K11" sqref="K11"/>
    </sheetView>
  </sheetViews>
  <sheetFormatPr baseColWidth="10" defaultRowHeight="16" x14ac:dyDescent="0.2"/>
  <cols>
    <col min="1" max="7" width="31.33203125" style="12" customWidth="1"/>
    <col min="8" max="16384" width="10.83203125" style="12"/>
  </cols>
  <sheetData>
    <row r="1" spans="1:7" x14ac:dyDescent="0.2">
      <c r="A1" s="13" t="s">
        <v>0</v>
      </c>
      <c r="B1" s="13" t="s">
        <v>3</v>
      </c>
      <c r="C1" s="13" t="s">
        <v>73</v>
      </c>
      <c r="D1" s="13" t="s">
        <v>74</v>
      </c>
      <c r="E1" s="13" t="s">
        <v>75</v>
      </c>
      <c r="F1" s="13" t="s">
        <v>76</v>
      </c>
      <c r="G1" s="13" t="s">
        <v>77</v>
      </c>
    </row>
    <row r="2" spans="1:7" x14ac:dyDescent="0.2">
      <c r="A2" s="13" t="s">
        <v>1</v>
      </c>
      <c r="B2" s="13" t="s">
        <v>5</v>
      </c>
      <c r="C2" s="13" t="s">
        <v>5</v>
      </c>
      <c r="D2" s="13" t="s">
        <v>5</v>
      </c>
      <c r="E2" s="13" t="s">
        <v>5</v>
      </c>
      <c r="F2" s="13" t="s">
        <v>5</v>
      </c>
      <c r="G2" s="13" t="s">
        <v>5</v>
      </c>
    </row>
    <row r="3" spans="1:7" x14ac:dyDescent="0.2">
      <c r="A3" s="13" t="s">
        <v>2</v>
      </c>
    </row>
    <row r="4" spans="1:7" x14ac:dyDescent="0.2">
      <c r="A4" s="14">
        <v>45279</v>
      </c>
      <c r="B4" s="12">
        <v>726.70745849609375</v>
      </c>
      <c r="C4" s="12">
        <v>728.95001220703125</v>
      </c>
      <c r="D4" s="12">
        <v>732.5999755859375</v>
      </c>
      <c r="E4" s="12">
        <v>726</v>
      </c>
      <c r="F4" s="12">
        <v>732.5999755859375</v>
      </c>
      <c r="G4" s="12">
        <v>4511101</v>
      </c>
    </row>
    <row r="5" spans="1:7" x14ac:dyDescent="0.2">
      <c r="A5" s="14">
        <v>45280</v>
      </c>
      <c r="B5" s="12">
        <v>703.080322265625</v>
      </c>
      <c r="C5" s="12">
        <v>705.25</v>
      </c>
      <c r="D5" s="12">
        <v>733</v>
      </c>
      <c r="E5" s="12">
        <v>703.04998779296875</v>
      </c>
      <c r="F5" s="12">
        <v>730.95001220703125</v>
      </c>
      <c r="G5" s="12">
        <v>8107602</v>
      </c>
    </row>
    <row r="6" spans="1:7" x14ac:dyDescent="0.2">
      <c r="A6" s="14">
        <v>45281</v>
      </c>
      <c r="B6" s="12">
        <v>706.66925048828125</v>
      </c>
      <c r="C6" s="12">
        <v>708.8499755859375</v>
      </c>
      <c r="D6" s="12">
        <v>711.9000244140625</v>
      </c>
      <c r="E6" s="12">
        <v>696.25</v>
      </c>
      <c r="F6" s="12">
        <v>703</v>
      </c>
      <c r="G6" s="12">
        <v>7702232</v>
      </c>
    </row>
    <row r="7" spans="1:7" x14ac:dyDescent="0.2">
      <c r="A7" s="14">
        <v>45282</v>
      </c>
      <c r="B7" s="12">
        <v>722.47052001953125</v>
      </c>
      <c r="C7" s="12">
        <v>724.70001220703125</v>
      </c>
      <c r="D7" s="12">
        <v>731</v>
      </c>
      <c r="E7" s="12">
        <v>712</v>
      </c>
      <c r="F7" s="12">
        <v>716.79998779296875</v>
      </c>
      <c r="G7" s="12">
        <v>12062238</v>
      </c>
    </row>
    <row r="8" spans="1:7" x14ac:dyDescent="0.2">
      <c r="A8" s="14">
        <v>45286</v>
      </c>
      <c r="B8" s="12">
        <v>717.33636474609375</v>
      </c>
      <c r="C8" s="12">
        <v>719.54998779296875</v>
      </c>
      <c r="D8" s="12">
        <v>727.5</v>
      </c>
      <c r="E8" s="12">
        <v>716.5999755859375</v>
      </c>
      <c r="F8" s="12">
        <v>727.4000244140625</v>
      </c>
      <c r="G8" s="12">
        <v>7229143</v>
      </c>
    </row>
    <row r="9" spans="1:7" x14ac:dyDescent="0.2">
      <c r="A9" s="14">
        <v>45287</v>
      </c>
      <c r="B9" s="12">
        <v>738.62066650390625</v>
      </c>
      <c r="C9" s="12">
        <v>740.9000244140625</v>
      </c>
      <c r="D9" s="12">
        <v>741.8499755859375</v>
      </c>
      <c r="E9" s="12">
        <v>725.1500244140625</v>
      </c>
      <c r="F9" s="12">
        <v>728</v>
      </c>
      <c r="G9" s="12">
        <v>15052800</v>
      </c>
    </row>
    <row r="10" spans="1:7" x14ac:dyDescent="0.2">
      <c r="A10" s="14">
        <v>45288</v>
      </c>
      <c r="B10" s="12">
        <v>751.5806884765625</v>
      </c>
      <c r="C10" s="12">
        <v>753.9000244140625</v>
      </c>
      <c r="D10" s="12">
        <v>757.95001220703125</v>
      </c>
      <c r="E10" s="12">
        <v>739.04998779296875</v>
      </c>
      <c r="F10" s="12">
        <v>742.6500244140625</v>
      </c>
      <c r="G10" s="12">
        <v>14906199</v>
      </c>
    </row>
    <row r="11" spans="1:7" x14ac:dyDescent="0.2">
      <c r="A11" s="14">
        <v>45289</v>
      </c>
      <c r="B11" s="12">
        <v>777.550537109375</v>
      </c>
      <c r="C11" s="12">
        <v>779.95001220703125</v>
      </c>
      <c r="D11" s="12">
        <v>802.9000244140625</v>
      </c>
      <c r="E11" s="12">
        <v>754</v>
      </c>
      <c r="F11" s="12">
        <v>755</v>
      </c>
      <c r="G11" s="12">
        <v>41170191</v>
      </c>
    </row>
    <row r="12" spans="1:7" x14ac:dyDescent="0.2">
      <c r="A12" s="14">
        <v>45292</v>
      </c>
      <c r="B12" s="12">
        <v>788.167724609375</v>
      </c>
      <c r="C12" s="12">
        <v>790.5999755859375</v>
      </c>
      <c r="D12" s="12">
        <v>798.70001220703125</v>
      </c>
      <c r="E12" s="12">
        <v>781.04998779296875</v>
      </c>
      <c r="F12" s="12">
        <v>785</v>
      </c>
      <c r="G12" s="12">
        <v>12570717</v>
      </c>
    </row>
    <row r="13" spans="1:7" x14ac:dyDescent="0.2">
      <c r="A13" s="14">
        <v>45293</v>
      </c>
      <c r="B13" s="12">
        <v>781.98687744140625</v>
      </c>
      <c r="C13" s="12">
        <v>784.4000244140625</v>
      </c>
      <c r="D13" s="12">
        <v>804</v>
      </c>
      <c r="E13" s="12">
        <v>779</v>
      </c>
      <c r="F13" s="12">
        <v>800.5</v>
      </c>
      <c r="G13" s="12">
        <v>13791090</v>
      </c>
    </row>
    <row r="14" spans="1:7" x14ac:dyDescent="0.2">
      <c r="A14" s="14">
        <v>45294</v>
      </c>
      <c r="B14" s="12">
        <v>779.04595947265625</v>
      </c>
      <c r="C14" s="12">
        <v>781.45001220703125</v>
      </c>
      <c r="D14" s="12">
        <v>790</v>
      </c>
      <c r="E14" s="12">
        <v>776.25</v>
      </c>
      <c r="F14" s="12">
        <v>786.04998779296875</v>
      </c>
      <c r="G14" s="12">
        <v>8559060</v>
      </c>
    </row>
    <row r="15" spans="1:7" x14ac:dyDescent="0.2">
      <c r="A15" s="14">
        <v>45295</v>
      </c>
      <c r="B15" s="12">
        <v>793.30194091796875</v>
      </c>
      <c r="C15" s="12">
        <v>795.75</v>
      </c>
      <c r="D15" s="12">
        <v>801.79998779296875</v>
      </c>
      <c r="E15" s="12">
        <v>791.29998779296875</v>
      </c>
      <c r="F15" s="12">
        <v>798</v>
      </c>
      <c r="G15" s="12">
        <v>14298444</v>
      </c>
    </row>
    <row r="16" spans="1:7" x14ac:dyDescent="0.2">
      <c r="A16" s="14">
        <v>45296</v>
      </c>
      <c r="B16" s="12">
        <v>788.5167236328125</v>
      </c>
      <c r="C16" s="12">
        <v>790.95001220703125</v>
      </c>
      <c r="D16" s="12">
        <v>805.9000244140625</v>
      </c>
      <c r="E16" s="12">
        <v>787.0999755859375</v>
      </c>
      <c r="F16" s="12">
        <v>799</v>
      </c>
      <c r="G16" s="12">
        <v>11091198</v>
      </c>
    </row>
    <row r="17" spans="1:7" x14ac:dyDescent="0.2">
      <c r="A17" s="14">
        <v>45299</v>
      </c>
      <c r="B17" s="12">
        <v>786.67236328125</v>
      </c>
      <c r="C17" s="12">
        <v>789.0999755859375</v>
      </c>
      <c r="D17" s="12">
        <v>800.3499755859375</v>
      </c>
      <c r="E17" s="12">
        <v>787.5</v>
      </c>
      <c r="F17" s="12">
        <v>798.4000244140625</v>
      </c>
      <c r="G17" s="12">
        <v>7668471</v>
      </c>
    </row>
    <row r="18" spans="1:7" x14ac:dyDescent="0.2">
      <c r="A18" s="14">
        <v>45300</v>
      </c>
      <c r="B18" s="12">
        <v>797.3394775390625</v>
      </c>
      <c r="C18" s="12">
        <v>799.79998779296875</v>
      </c>
      <c r="D18" s="12">
        <v>809.20001220703125</v>
      </c>
      <c r="E18" s="12">
        <v>793.1500244140625</v>
      </c>
      <c r="F18" s="12">
        <v>799.95001220703125</v>
      </c>
      <c r="G18" s="12">
        <v>12872757</v>
      </c>
    </row>
    <row r="19" spans="1:7" x14ac:dyDescent="0.2">
      <c r="A19" s="14">
        <v>45301</v>
      </c>
      <c r="B19" s="12">
        <v>805.962890625</v>
      </c>
      <c r="C19" s="12">
        <v>808.45001220703125</v>
      </c>
      <c r="D19" s="12">
        <v>811</v>
      </c>
      <c r="E19" s="12">
        <v>792.6500244140625</v>
      </c>
      <c r="F19" s="12">
        <v>800</v>
      </c>
      <c r="G19" s="12">
        <v>9980044</v>
      </c>
    </row>
    <row r="20" spans="1:7" x14ac:dyDescent="0.2">
      <c r="A20" s="14">
        <v>45302</v>
      </c>
      <c r="B20" s="12">
        <v>813.1407470703125</v>
      </c>
      <c r="C20" s="12">
        <v>815.6500244140625</v>
      </c>
      <c r="D20" s="12">
        <v>817.5</v>
      </c>
      <c r="E20" s="12">
        <v>808.45001220703125</v>
      </c>
      <c r="F20" s="12">
        <v>813.5</v>
      </c>
      <c r="G20" s="12">
        <v>11075167</v>
      </c>
    </row>
    <row r="21" spans="1:7" x14ac:dyDescent="0.2">
      <c r="A21" s="14">
        <v>45303</v>
      </c>
      <c r="B21" s="12">
        <v>813.938232421875</v>
      </c>
      <c r="C21" s="12">
        <v>816.45001220703125</v>
      </c>
      <c r="D21" s="12">
        <v>818.54998779296875</v>
      </c>
      <c r="E21" s="12">
        <v>809.1500244140625</v>
      </c>
      <c r="F21" s="12">
        <v>818.1500244140625</v>
      </c>
      <c r="G21" s="12">
        <v>7664094</v>
      </c>
    </row>
    <row r="22" spans="1:7" x14ac:dyDescent="0.2">
      <c r="A22" s="14">
        <v>45306</v>
      </c>
      <c r="B22" s="12">
        <v>809.9505615234375</v>
      </c>
      <c r="C22" s="12">
        <v>812.45001220703125</v>
      </c>
      <c r="D22" s="12">
        <v>820.4000244140625</v>
      </c>
      <c r="E22" s="12">
        <v>810.29998779296875</v>
      </c>
      <c r="F22" s="12">
        <v>820</v>
      </c>
      <c r="G22" s="12">
        <v>4835856</v>
      </c>
    </row>
    <row r="23" spans="1:7" x14ac:dyDescent="0.2">
      <c r="A23" s="14">
        <v>45307</v>
      </c>
      <c r="B23" s="12">
        <v>816.330810546875</v>
      </c>
      <c r="C23" s="12">
        <v>818.8499755859375</v>
      </c>
      <c r="D23" s="12">
        <v>827</v>
      </c>
      <c r="E23" s="12">
        <v>812.45001220703125</v>
      </c>
      <c r="F23" s="12">
        <v>812.45001220703125</v>
      </c>
      <c r="G23" s="12">
        <v>10159066</v>
      </c>
    </row>
    <row r="24" spans="1:7" x14ac:dyDescent="0.2">
      <c r="A24" s="14">
        <v>45308</v>
      </c>
      <c r="B24" s="12">
        <v>803.07177734375</v>
      </c>
      <c r="C24" s="12">
        <v>805.54998779296875</v>
      </c>
      <c r="D24" s="12">
        <v>813.70001220703125</v>
      </c>
      <c r="E24" s="12">
        <v>804</v>
      </c>
      <c r="F24" s="12">
        <v>811</v>
      </c>
      <c r="G24" s="12">
        <v>7895439</v>
      </c>
    </row>
    <row r="25" spans="1:7" x14ac:dyDescent="0.2">
      <c r="A25" s="14">
        <v>45309</v>
      </c>
      <c r="B25" s="12">
        <v>816.53021240234375</v>
      </c>
      <c r="C25" s="12">
        <v>819.04998779296875</v>
      </c>
      <c r="D25" s="12">
        <v>822.95001220703125</v>
      </c>
      <c r="E25" s="12">
        <v>797</v>
      </c>
      <c r="F25" s="12">
        <v>807</v>
      </c>
      <c r="G25" s="12">
        <v>11500495</v>
      </c>
    </row>
    <row r="26" spans="1:7" x14ac:dyDescent="0.2">
      <c r="A26" s="14">
        <v>45310</v>
      </c>
      <c r="B26" s="12">
        <v>821.01641845703125</v>
      </c>
      <c r="C26" s="12">
        <v>823.54998779296875</v>
      </c>
      <c r="D26" s="12">
        <v>826</v>
      </c>
      <c r="E26" s="12">
        <v>819.5</v>
      </c>
      <c r="F26" s="12">
        <v>823.8499755859375</v>
      </c>
      <c r="G26" s="12">
        <v>5706888</v>
      </c>
    </row>
    <row r="27" spans="1:7" x14ac:dyDescent="0.2">
      <c r="A27" s="14">
        <v>45314</v>
      </c>
      <c r="B27" s="12">
        <v>797.98748779296875</v>
      </c>
      <c r="C27" s="12">
        <v>800.45001220703125</v>
      </c>
      <c r="D27" s="12">
        <v>827.5999755859375</v>
      </c>
      <c r="E27" s="12">
        <v>796.29998779296875</v>
      </c>
      <c r="F27" s="12">
        <v>824.9000244140625</v>
      </c>
      <c r="G27" s="12">
        <v>9436209</v>
      </c>
    </row>
    <row r="28" spans="1:7" x14ac:dyDescent="0.2">
      <c r="A28" s="14">
        <v>45315</v>
      </c>
      <c r="B28" s="12">
        <v>808.40533447265625</v>
      </c>
      <c r="C28" s="12">
        <v>810.9000244140625</v>
      </c>
      <c r="D28" s="12">
        <v>812</v>
      </c>
      <c r="E28" s="12">
        <v>788.5</v>
      </c>
      <c r="F28" s="12">
        <v>802.4000244140625</v>
      </c>
      <c r="G28" s="12">
        <v>7217542</v>
      </c>
    </row>
    <row r="29" spans="1:7" x14ac:dyDescent="0.2">
      <c r="A29" s="14">
        <v>45316</v>
      </c>
      <c r="B29" s="12">
        <v>809.35235595703125</v>
      </c>
      <c r="C29" s="12">
        <v>811.8499755859375</v>
      </c>
      <c r="D29" s="12">
        <v>814.1500244140625</v>
      </c>
      <c r="E29" s="12">
        <v>800.29998779296875</v>
      </c>
      <c r="F29" s="12">
        <v>814</v>
      </c>
      <c r="G29" s="12">
        <v>10109720</v>
      </c>
    </row>
    <row r="30" spans="1:7" x14ac:dyDescent="0.2">
      <c r="A30" s="14">
        <v>45320</v>
      </c>
      <c r="B30" s="12">
        <v>838.4127197265625</v>
      </c>
      <c r="C30" s="12">
        <v>841</v>
      </c>
      <c r="D30" s="12">
        <v>843.79998779296875</v>
      </c>
      <c r="E30" s="12">
        <v>811.04998779296875</v>
      </c>
      <c r="F30" s="12">
        <v>811.8499755859375</v>
      </c>
      <c r="G30" s="12">
        <v>12823686</v>
      </c>
    </row>
    <row r="31" spans="1:7" x14ac:dyDescent="0.2">
      <c r="A31" s="14">
        <v>45321</v>
      </c>
      <c r="B31" s="12">
        <v>856.207763671875</v>
      </c>
      <c r="C31" s="12">
        <v>858.8499755859375</v>
      </c>
      <c r="D31" s="12">
        <v>885.95001220703125</v>
      </c>
      <c r="E31" s="12">
        <v>842.8499755859375</v>
      </c>
      <c r="F31" s="12">
        <v>843</v>
      </c>
      <c r="G31" s="12">
        <v>19734613</v>
      </c>
    </row>
    <row r="32" spans="1:7" x14ac:dyDescent="0.2">
      <c r="A32" s="14">
        <v>45322</v>
      </c>
      <c r="B32" s="12">
        <v>881.4798583984375</v>
      </c>
      <c r="C32" s="12">
        <v>884.20001220703125</v>
      </c>
      <c r="D32" s="12">
        <v>896.5</v>
      </c>
      <c r="E32" s="12">
        <v>865.20001220703125</v>
      </c>
      <c r="F32" s="12">
        <v>865.20001220703125</v>
      </c>
      <c r="G32" s="12">
        <v>24562392</v>
      </c>
    </row>
    <row r="33" spans="1:7" x14ac:dyDescent="0.2">
      <c r="A33" s="14">
        <v>45323</v>
      </c>
      <c r="B33" s="12">
        <v>875.79736328125</v>
      </c>
      <c r="C33" s="12">
        <v>878.5</v>
      </c>
      <c r="D33" s="12">
        <v>900.1500244140625</v>
      </c>
      <c r="E33" s="12">
        <v>876.29998779296875</v>
      </c>
      <c r="F33" s="12">
        <v>900</v>
      </c>
      <c r="G33" s="12">
        <v>14505885</v>
      </c>
    </row>
    <row r="34" spans="1:7" x14ac:dyDescent="0.2">
      <c r="A34" s="14">
        <v>45324</v>
      </c>
      <c r="B34" s="12">
        <v>876.04656982421875</v>
      </c>
      <c r="C34" s="12">
        <v>878.75</v>
      </c>
      <c r="D34" s="12">
        <v>895.75</v>
      </c>
      <c r="E34" s="12">
        <v>876.8499755859375</v>
      </c>
      <c r="F34" s="12">
        <v>886</v>
      </c>
      <c r="G34" s="12">
        <v>13003437</v>
      </c>
    </row>
    <row r="35" spans="1:7" x14ac:dyDescent="0.2">
      <c r="A35" s="14">
        <v>45327</v>
      </c>
      <c r="B35" s="12">
        <v>923.94873046875</v>
      </c>
      <c r="C35" s="12">
        <v>926.79998779296875</v>
      </c>
      <c r="D35" s="12">
        <v>950</v>
      </c>
      <c r="E35" s="12">
        <v>915.3499755859375</v>
      </c>
      <c r="F35" s="12">
        <v>934</v>
      </c>
      <c r="G35" s="12">
        <v>38686871</v>
      </c>
    </row>
    <row r="36" spans="1:7" x14ac:dyDescent="0.2">
      <c r="A36" s="14">
        <v>45328</v>
      </c>
      <c r="B36" s="12">
        <v>936.6595458984375</v>
      </c>
      <c r="C36" s="12">
        <v>939.54998779296875</v>
      </c>
      <c r="D36" s="12">
        <v>941.29998779296875</v>
      </c>
      <c r="E36" s="12">
        <v>928.4000244140625</v>
      </c>
      <c r="F36" s="12">
        <v>936.4000244140625</v>
      </c>
      <c r="G36" s="12">
        <v>12714803</v>
      </c>
    </row>
    <row r="37" spans="1:7" x14ac:dyDescent="0.2">
      <c r="A37" s="14">
        <v>45329</v>
      </c>
      <c r="B37" s="12">
        <v>930.92718505859375</v>
      </c>
      <c r="C37" s="12">
        <v>933.79998779296875</v>
      </c>
      <c r="D37" s="12">
        <v>944</v>
      </c>
      <c r="E37" s="12">
        <v>928.04998779296875</v>
      </c>
      <c r="F37" s="12">
        <v>944</v>
      </c>
      <c r="G37" s="12">
        <v>7913010</v>
      </c>
    </row>
    <row r="38" spans="1:7" x14ac:dyDescent="0.2">
      <c r="A38" s="14">
        <v>45330</v>
      </c>
      <c r="B38" s="12">
        <v>921.4564208984375</v>
      </c>
      <c r="C38" s="12">
        <v>924.29998779296875</v>
      </c>
      <c r="D38" s="12">
        <v>939.70001220703125</v>
      </c>
      <c r="E38" s="12">
        <v>918.79998779296875</v>
      </c>
      <c r="F38" s="12">
        <v>937</v>
      </c>
      <c r="G38" s="12">
        <v>11576253</v>
      </c>
    </row>
    <row r="39" spans="1:7" x14ac:dyDescent="0.2">
      <c r="A39" s="14">
        <v>45331</v>
      </c>
      <c r="B39" s="12">
        <v>912.18505859375</v>
      </c>
      <c r="C39" s="12">
        <v>915</v>
      </c>
      <c r="D39" s="12">
        <v>927.4000244140625</v>
      </c>
      <c r="E39" s="12">
        <v>906.04998779296875</v>
      </c>
      <c r="F39" s="12">
        <v>926</v>
      </c>
      <c r="G39" s="12">
        <v>7904881</v>
      </c>
    </row>
    <row r="40" spans="1:7" x14ac:dyDescent="0.2">
      <c r="A40" s="14">
        <v>45334</v>
      </c>
      <c r="B40" s="12">
        <v>908.79547119140625</v>
      </c>
      <c r="C40" s="12">
        <v>911.5999755859375</v>
      </c>
      <c r="D40" s="12">
        <v>925</v>
      </c>
      <c r="E40" s="12">
        <v>908</v>
      </c>
      <c r="F40" s="12">
        <v>916.0999755859375</v>
      </c>
      <c r="G40" s="12">
        <v>7286778</v>
      </c>
    </row>
    <row r="41" spans="1:7" x14ac:dyDescent="0.2">
      <c r="A41" s="14">
        <v>45335</v>
      </c>
      <c r="B41" s="12">
        <v>904.1099853515625</v>
      </c>
      <c r="C41" s="12">
        <v>906.9000244140625</v>
      </c>
      <c r="D41" s="12">
        <v>919.0999755859375</v>
      </c>
      <c r="E41" s="12">
        <v>894</v>
      </c>
      <c r="F41" s="12">
        <v>911.5999755859375</v>
      </c>
      <c r="G41" s="12">
        <v>8574218</v>
      </c>
    </row>
    <row r="42" spans="1:7" x14ac:dyDescent="0.2">
      <c r="A42" s="14">
        <v>45336</v>
      </c>
      <c r="B42" s="12">
        <v>915.47491455078125</v>
      </c>
      <c r="C42" s="12">
        <v>918.29998779296875</v>
      </c>
      <c r="D42" s="12">
        <v>919.95001220703125</v>
      </c>
      <c r="E42" s="12">
        <v>894.3499755859375</v>
      </c>
      <c r="F42" s="12">
        <v>900</v>
      </c>
      <c r="G42" s="12">
        <v>6570939</v>
      </c>
    </row>
    <row r="43" spans="1:7" x14ac:dyDescent="0.2">
      <c r="A43" s="14">
        <v>45337</v>
      </c>
      <c r="B43" s="12">
        <v>917.71795654296875</v>
      </c>
      <c r="C43" s="12">
        <v>920.54998779296875</v>
      </c>
      <c r="D43" s="12">
        <v>927</v>
      </c>
      <c r="E43" s="12">
        <v>916.3499755859375</v>
      </c>
      <c r="F43" s="12">
        <v>923.70001220703125</v>
      </c>
      <c r="G43" s="12">
        <v>6430799</v>
      </c>
    </row>
    <row r="44" spans="1:7" x14ac:dyDescent="0.2">
      <c r="A44" s="14">
        <v>45338</v>
      </c>
      <c r="B44" s="12">
        <v>935.71246337890625</v>
      </c>
      <c r="C44" s="12">
        <v>938.5999755859375</v>
      </c>
      <c r="D44" s="12">
        <v>948.79998779296875</v>
      </c>
      <c r="E44" s="12">
        <v>924.0999755859375</v>
      </c>
      <c r="F44" s="12">
        <v>925</v>
      </c>
      <c r="G44" s="12">
        <v>12826164</v>
      </c>
    </row>
    <row r="45" spans="1:7" x14ac:dyDescent="0.2">
      <c r="A45" s="14">
        <v>45341</v>
      </c>
      <c r="B45" s="12">
        <v>929.73089599609375</v>
      </c>
      <c r="C45" s="12">
        <v>932.5999755859375</v>
      </c>
      <c r="D45" s="12">
        <v>942.95001220703125</v>
      </c>
      <c r="E45" s="12">
        <v>931.04998779296875</v>
      </c>
      <c r="F45" s="12">
        <v>942.95001220703125</v>
      </c>
      <c r="G45" s="12">
        <v>4632214</v>
      </c>
    </row>
    <row r="46" spans="1:7" x14ac:dyDescent="0.2">
      <c r="A46" s="14">
        <v>45342</v>
      </c>
      <c r="B46" s="12">
        <v>923.5001220703125</v>
      </c>
      <c r="C46" s="12">
        <v>926.3499755859375</v>
      </c>
      <c r="D46" s="12">
        <v>934.6500244140625</v>
      </c>
      <c r="E46" s="12">
        <v>920.4000244140625</v>
      </c>
      <c r="F46" s="12">
        <v>934.45001220703125</v>
      </c>
      <c r="G46" s="12">
        <v>4733639</v>
      </c>
    </row>
    <row r="47" spans="1:7" x14ac:dyDescent="0.2">
      <c r="A47" s="14">
        <v>45343</v>
      </c>
      <c r="B47" s="12">
        <v>918.2164306640625</v>
      </c>
      <c r="C47" s="12">
        <v>921.04998779296875</v>
      </c>
      <c r="D47" s="12">
        <v>937.20001220703125</v>
      </c>
      <c r="E47" s="12">
        <v>916.5</v>
      </c>
      <c r="F47" s="12">
        <v>926.3499755859375</v>
      </c>
      <c r="G47" s="12">
        <v>6011018</v>
      </c>
    </row>
    <row r="48" spans="1:7" x14ac:dyDescent="0.2">
      <c r="A48" s="14">
        <v>45344</v>
      </c>
      <c r="B48" s="12">
        <v>929.43182373046875</v>
      </c>
      <c r="C48" s="12">
        <v>932.29998779296875</v>
      </c>
      <c r="D48" s="12">
        <v>933.8499755859375</v>
      </c>
      <c r="E48" s="12">
        <v>914.5999755859375</v>
      </c>
      <c r="F48" s="12">
        <v>924.6500244140625</v>
      </c>
      <c r="G48" s="12">
        <v>6437014</v>
      </c>
    </row>
    <row r="49" spans="1:7" x14ac:dyDescent="0.2">
      <c r="A49" s="14">
        <v>45345</v>
      </c>
      <c r="B49" s="12">
        <v>934.51617431640625</v>
      </c>
      <c r="C49" s="12">
        <v>937.4000244140625</v>
      </c>
      <c r="D49" s="12">
        <v>939.79998779296875</v>
      </c>
      <c r="E49" s="12">
        <v>929.4000244140625</v>
      </c>
      <c r="F49" s="12">
        <v>933.0999755859375</v>
      </c>
      <c r="G49" s="12">
        <v>7047473</v>
      </c>
    </row>
    <row r="50" spans="1:7" x14ac:dyDescent="0.2">
      <c r="A50" s="14">
        <v>45348</v>
      </c>
      <c r="B50" s="12">
        <v>934.06756591796875</v>
      </c>
      <c r="C50" s="12">
        <v>936.95001220703125</v>
      </c>
      <c r="D50" s="12">
        <v>945</v>
      </c>
      <c r="E50" s="12">
        <v>930.70001220703125</v>
      </c>
      <c r="F50" s="12">
        <v>937.0999755859375</v>
      </c>
      <c r="G50" s="12">
        <v>5600234</v>
      </c>
    </row>
    <row r="51" spans="1:7" x14ac:dyDescent="0.2">
      <c r="A51" s="14">
        <v>45349</v>
      </c>
      <c r="B51" s="12">
        <v>959.73834228515625</v>
      </c>
      <c r="C51" s="12">
        <v>962.70001220703125</v>
      </c>
      <c r="D51" s="12">
        <v>965</v>
      </c>
      <c r="E51" s="12">
        <v>935.5</v>
      </c>
      <c r="F51" s="12">
        <v>936.75</v>
      </c>
      <c r="G51" s="12">
        <v>12810206</v>
      </c>
    </row>
    <row r="52" spans="1:7" x14ac:dyDescent="0.2">
      <c r="A52" s="14">
        <v>45350</v>
      </c>
      <c r="B52" s="12">
        <v>955.10260009765625</v>
      </c>
      <c r="C52" s="12">
        <v>958.04998779296875</v>
      </c>
      <c r="D52" s="12">
        <v>976</v>
      </c>
      <c r="E52" s="12">
        <v>950.29998779296875</v>
      </c>
      <c r="F52" s="12">
        <v>966.1500244140625</v>
      </c>
      <c r="G52" s="12">
        <v>15219187</v>
      </c>
    </row>
    <row r="53" spans="1:7" x14ac:dyDescent="0.2">
      <c r="A53" s="14">
        <v>45351</v>
      </c>
      <c r="B53" s="12">
        <v>947.27679443359375</v>
      </c>
      <c r="C53" s="12">
        <v>950.20001220703125</v>
      </c>
      <c r="D53" s="12">
        <v>959.25</v>
      </c>
      <c r="E53" s="12">
        <v>942.9000244140625</v>
      </c>
      <c r="F53" s="12">
        <v>959</v>
      </c>
      <c r="G53" s="12">
        <v>10346657</v>
      </c>
    </row>
    <row r="54" spans="1:7" x14ac:dyDescent="0.2">
      <c r="A54" s="14">
        <v>45352</v>
      </c>
      <c r="B54" s="12">
        <v>974.39312744140625</v>
      </c>
      <c r="C54" s="12">
        <v>977.4000244140625</v>
      </c>
      <c r="D54" s="12">
        <v>980.4000244140625</v>
      </c>
      <c r="E54" s="12">
        <v>956.70001220703125</v>
      </c>
      <c r="F54" s="12">
        <v>958.95001220703125</v>
      </c>
      <c r="G54" s="12">
        <v>10645369</v>
      </c>
    </row>
    <row r="55" spans="1:7" x14ac:dyDescent="0.2">
      <c r="A55" s="14">
        <v>45355</v>
      </c>
      <c r="B55" s="12">
        <v>984.1629638671875</v>
      </c>
      <c r="C55" s="12">
        <v>987.20001220703125</v>
      </c>
      <c r="D55" s="12">
        <v>995</v>
      </c>
      <c r="E55" s="12">
        <v>980.0999755859375</v>
      </c>
      <c r="F55" s="12">
        <v>993.25</v>
      </c>
      <c r="G55" s="12">
        <v>6084495</v>
      </c>
    </row>
    <row r="56" spans="1:7" x14ac:dyDescent="0.2">
      <c r="A56" s="14">
        <v>45356</v>
      </c>
      <c r="B56" s="12">
        <v>1018.756225585938</v>
      </c>
      <c r="C56" s="12">
        <v>1021.900024414062</v>
      </c>
      <c r="D56" s="12">
        <v>1065.599975585938</v>
      </c>
      <c r="E56" s="12">
        <v>1005.349975585938</v>
      </c>
      <c r="F56" s="12">
        <v>1027</v>
      </c>
      <c r="G56" s="12">
        <v>59811033</v>
      </c>
    </row>
    <row r="57" spans="1:7" x14ac:dyDescent="0.2">
      <c r="A57" s="14">
        <v>45357</v>
      </c>
      <c r="B57" s="12">
        <v>1014.519287109375</v>
      </c>
      <c r="C57" s="12">
        <v>1017.650024414062</v>
      </c>
      <c r="D57" s="12">
        <v>1030.650024414062</v>
      </c>
      <c r="E57" s="12">
        <v>1009</v>
      </c>
      <c r="F57" s="12">
        <v>1025</v>
      </c>
      <c r="G57" s="12">
        <v>14214823</v>
      </c>
    </row>
    <row r="58" spans="1:7" x14ac:dyDescent="0.2">
      <c r="A58" s="14">
        <v>45358</v>
      </c>
      <c r="B58" s="12">
        <v>1036.102661132812</v>
      </c>
      <c r="C58" s="12">
        <v>1039.300048828125</v>
      </c>
      <c r="D58" s="12">
        <v>1047</v>
      </c>
      <c r="E58" s="12">
        <v>1014.049987792969</v>
      </c>
      <c r="F58" s="12">
        <v>1025</v>
      </c>
      <c r="G58" s="12">
        <v>16877082</v>
      </c>
    </row>
    <row r="59" spans="1:7" x14ac:dyDescent="0.2">
      <c r="A59" s="14">
        <v>45362</v>
      </c>
      <c r="B59" s="12">
        <v>1024.83740234375</v>
      </c>
      <c r="C59" s="12">
        <v>1028</v>
      </c>
      <c r="D59" s="12">
        <v>1035.949951171875</v>
      </c>
      <c r="E59" s="12">
        <v>1021</v>
      </c>
      <c r="F59" s="12">
        <v>1034.75</v>
      </c>
      <c r="G59" s="12">
        <v>7502450</v>
      </c>
    </row>
    <row r="60" spans="1:7" x14ac:dyDescent="0.2">
      <c r="A60" s="14">
        <v>45363</v>
      </c>
      <c r="B60" s="12">
        <v>1013.372802734375</v>
      </c>
      <c r="C60" s="12">
        <v>1016.5</v>
      </c>
      <c r="D60" s="12">
        <v>1037</v>
      </c>
      <c r="E60" s="12">
        <v>1011.299987792969</v>
      </c>
      <c r="F60" s="12">
        <v>1027.800048828125</v>
      </c>
      <c r="G60" s="12">
        <v>8763820</v>
      </c>
    </row>
    <row r="61" spans="1:7" x14ac:dyDescent="0.2">
      <c r="A61" s="14">
        <v>45364</v>
      </c>
      <c r="B61" s="12">
        <v>970.2060546875</v>
      </c>
      <c r="C61" s="12">
        <v>973.20001220703125</v>
      </c>
      <c r="D61" s="12">
        <v>1021</v>
      </c>
      <c r="E61" s="12">
        <v>963.54998779296875</v>
      </c>
      <c r="F61" s="12">
        <v>1019</v>
      </c>
      <c r="G61" s="12">
        <v>16564155</v>
      </c>
    </row>
    <row r="62" spans="1:7" x14ac:dyDescent="0.2">
      <c r="A62" s="14">
        <v>45365</v>
      </c>
      <c r="B62" s="12">
        <v>964.77276611328125</v>
      </c>
      <c r="C62" s="12">
        <v>967.75</v>
      </c>
      <c r="D62" s="12">
        <v>982</v>
      </c>
      <c r="E62" s="12">
        <v>955.4000244140625</v>
      </c>
      <c r="F62" s="12">
        <v>964.95001220703125</v>
      </c>
      <c r="G62" s="12">
        <v>22931801</v>
      </c>
    </row>
    <row r="63" spans="1:7" x14ac:dyDescent="0.2">
      <c r="A63" s="14">
        <v>45366</v>
      </c>
      <c r="B63" s="12">
        <v>942.94012451171875</v>
      </c>
      <c r="C63" s="12">
        <v>945.8499755859375</v>
      </c>
      <c r="D63" s="12">
        <v>979.75</v>
      </c>
      <c r="E63" s="12">
        <v>940</v>
      </c>
      <c r="F63" s="12">
        <v>968.4000244140625</v>
      </c>
      <c r="G63" s="12">
        <v>23390913</v>
      </c>
    </row>
    <row r="64" spans="1:7" x14ac:dyDescent="0.2">
      <c r="A64" s="14">
        <v>45369</v>
      </c>
      <c r="B64" s="12">
        <v>969.45831298828125</v>
      </c>
      <c r="C64" s="12">
        <v>972.45001220703125</v>
      </c>
      <c r="D64" s="12">
        <v>974.79998779296875</v>
      </c>
      <c r="E64" s="12">
        <v>936.6500244140625</v>
      </c>
      <c r="F64" s="12">
        <v>945.8499755859375</v>
      </c>
      <c r="G64" s="12">
        <v>12121719</v>
      </c>
    </row>
    <row r="65" spans="1:7" x14ac:dyDescent="0.2">
      <c r="A65" s="14">
        <v>45370</v>
      </c>
      <c r="B65" s="12">
        <v>954.80352783203125</v>
      </c>
      <c r="C65" s="12">
        <v>957.75</v>
      </c>
      <c r="D65" s="12">
        <v>970.5999755859375</v>
      </c>
      <c r="E65" s="12">
        <v>951.5999755859375</v>
      </c>
      <c r="F65" s="12">
        <v>968.54998779296875</v>
      </c>
      <c r="G65" s="12">
        <v>9483750</v>
      </c>
    </row>
    <row r="66" spans="1:7" x14ac:dyDescent="0.2">
      <c r="A66" s="14">
        <v>45371</v>
      </c>
      <c r="B66" s="12">
        <v>937.5567626953125</v>
      </c>
      <c r="C66" s="12">
        <v>940.45001220703125</v>
      </c>
      <c r="D66" s="12">
        <v>965.1500244140625</v>
      </c>
      <c r="E66" s="12">
        <v>921.20001220703125</v>
      </c>
      <c r="F66" s="12">
        <v>960.9000244140625</v>
      </c>
      <c r="G66" s="12">
        <v>13900321</v>
      </c>
    </row>
    <row r="67" spans="1:7" x14ac:dyDescent="0.2">
      <c r="A67" s="14">
        <v>45372</v>
      </c>
      <c r="B67" s="12">
        <v>961.93157958984375</v>
      </c>
      <c r="C67" s="12">
        <v>964.9000244140625</v>
      </c>
      <c r="D67" s="12">
        <v>969.25</v>
      </c>
      <c r="E67" s="12">
        <v>946</v>
      </c>
      <c r="F67" s="12">
        <v>951</v>
      </c>
      <c r="G67" s="12">
        <v>11074207</v>
      </c>
    </row>
    <row r="68" spans="1:7" x14ac:dyDescent="0.2">
      <c r="A68" s="14">
        <v>45373</v>
      </c>
      <c r="B68" s="12">
        <v>976.78570556640625</v>
      </c>
      <c r="C68" s="12">
        <v>979.79998779296875</v>
      </c>
      <c r="D68" s="12">
        <v>986.20001220703125</v>
      </c>
      <c r="E68" s="12">
        <v>950.3499755859375</v>
      </c>
      <c r="F68" s="12">
        <v>964.9000244140625</v>
      </c>
      <c r="G68" s="12">
        <v>13638296</v>
      </c>
    </row>
    <row r="69" spans="1:7" x14ac:dyDescent="0.2">
      <c r="A69" s="14">
        <v>45377</v>
      </c>
      <c r="B69" s="12">
        <v>983.166015625</v>
      </c>
      <c r="C69" s="12">
        <v>986.20001220703125</v>
      </c>
      <c r="D69" s="12">
        <v>995</v>
      </c>
      <c r="E69" s="12">
        <v>976</v>
      </c>
      <c r="F69" s="12">
        <v>977</v>
      </c>
      <c r="G69" s="12">
        <v>9461531</v>
      </c>
    </row>
    <row r="70" spans="1:7" x14ac:dyDescent="0.2">
      <c r="A70" s="14">
        <v>45378</v>
      </c>
      <c r="B70" s="12">
        <v>975.6392822265625</v>
      </c>
      <c r="C70" s="12">
        <v>978.6500244140625</v>
      </c>
      <c r="D70" s="12">
        <v>995</v>
      </c>
      <c r="E70" s="12">
        <v>976.70001220703125</v>
      </c>
      <c r="F70" s="12">
        <v>991.5999755859375</v>
      </c>
      <c r="G70" s="12">
        <v>6640537</v>
      </c>
    </row>
    <row r="71" spans="1:7" x14ac:dyDescent="0.2">
      <c r="A71" s="14">
        <v>45379</v>
      </c>
      <c r="B71" s="12">
        <v>989.7457275390625</v>
      </c>
      <c r="C71" s="12">
        <v>992.79998779296875</v>
      </c>
      <c r="D71" s="12">
        <v>999.9000244140625</v>
      </c>
      <c r="E71" s="12">
        <v>979</v>
      </c>
      <c r="F71" s="12">
        <v>982.5</v>
      </c>
      <c r="G71" s="12">
        <v>9862996</v>
      </c>
    </row>
    <row r="72" spans="1:7" x14ac:dyDescent="0.2">
      <c r="A72" s="14">
        <v>45383</v>
      </c>
      <c r="B72" s="12">
        <v>989.1973876953125</v>
      </c>
      <c r="C72" s="12">
        <v>992.25</v>
      </c>
      <c r="D72" s="12">
        <v>1009.849975585938</v>
      </c>
      <c r="E72" s="12">
        <v>987.45001220703125</v>
      </c>
      <c r="F72" s="12">
        <v>1000</v>
      </c>
      <c r="G72" s="12">
        <v>8629407</v>
      </c>
    </row>
    <row r="73" spans="1:7" x14ac:dyDescent="0.2">
      <c r="A73" s="14">
        <v>45384</v>
      </c>
      <c r="B73" s="12">
        <v>1001.559265136719</v>
      </c>
      <c r="C73" s="12">
        <v>1004.650024414062</v>
      </c>
      <c r="D73" s="12">
        <v>1008</v>
      </c>
      <c r="E73" s="12">
        <v>993.4000244140625</v>
      </c>
      <c r="F73" s="12">
        <v>999</v>
      </c>
      <c r="G73" s="12">
        <v>7995931</v>
      </c>
    </row>
    <row r="74" spans="1:7" x14ac:dyDescent="0.2">
      <c r="A74" s="14">
        <v>45385</v>
      </c>
      <c r="B74" s="12">
        <v>1006.045471191406</v>
      </c>
      <c r="C74" s="12">
        <v>1009.150024414062</v>
      </c>
      <c r="D74" s="12">
        <v>1014.450012207031</v>
      </c>
      <c r="E74" s="12">
        <v>992.54998779296875</v>
      </c>
      <c r="F74" s="12">
        <v>1004</v>
      </c>
      <c r="G74" s="12">
        <v>8040366</v>
      </c>
    </row>
    <row r="75" spans="1:7" x14ac:dyDescent="0.2">
      <c r="A75" s="14">
        <v>45386</v>
      </c>
      <c r="B75" s="12">
        <v>1008.487854003906</v>
      </c>
      <c r="C75" s="12">
        <v>1011.599975585938</v>
      </c>
      <c r="D75" s="12">
        <v>1017</v>
      </c>
      <c r="E75" s="12">
        <v>998.1500244140625</v>
      </c>
      <c r="F75" s="12">
        <v>1016</v>
      </c>
      <c r="G75" s="12">
        <v>9138276</v>
      </c>
    </row>
    <row r="76" spans="1:7" x14ac:dyDescent="0.2">
      <c r="A76" s="14">
        <v>45387</v>
      </c>
      <c r="B76" s="12">
        <v>1004.001708984375</v>
      </c>
      <c r="C76" s="12">
        <v>1007.099975585938</v>
      </c>
      <c r="D76" s="12">
        <v>1012.5</v>
      </c>
      <c r="E76" s="12">
        <v>1004.400024414062</v>
      </c>
      <c r="F76" s="12">
        <v>1011.599975585938</v>
      </c>
      <c r="G76" s="12">
        <v>4519120</v>
      </c>
    </row>
    <row r="77" spans="1:7" x14ac:dyDescent="0.2">
      <c r="A77" s="14">
        <v>45390</v>
      </c>
      <c r="B77" s="12">
        <v>1010.082946777344</v>
      </c>
      <c r="C77" s="12">
        <v>1013.200012207031</v>
      </c>
      <c r="D77" s="12">
        <v>1016.400024414062</v>
      </c>
      <c r="E77" s="12">
        <v>1004</v>
      </c>
      <c r="F77" s="12">
        <v>1010.049987792969</v>
      </c>
      <c r="G77" s="12">
        <v>5188052</v>
      </c>
    </row>
    <row r="78" spans="1:7" x14ac:dyDescent="0.2">
      <c r="A78" s="14">
        <v>45391</v>
      </c>
      <c r="B78" s="12">
        <v>1005.397399902344</v>
      </c>
      <c r="C78" s="12">
        <v>1008.5</v>
      </c>
      <c r="D78" s="12">
        <v>1029.5</v>
      </c>
      <c r="E78" s="12">
        <v>1005</v>
      </c>
      <c r="F78" s="12">
        <v>1021</v>
      </c>
      <c r="G78" s="12">
        <v>8539041</v>
      </c>
    </row>
    <row r="79" spans="1:7" x14ac:dyDescent="0.2">
      <c r="A79" s="14">
        <v>45392</v>
      </c>
      <c r="B79" s="12">
        <v>1010.382019042969</v>
      </c>
      <c r="C79" s="12">
        <v>1013.5</v>
      </c>
      <c r="D79" s="12">
        <v>1021</v>
      </c>
      <c r="E79" s="12">
        <v>1010</v>
      </c>
      <c r="F79" s="12">
        <v>1012.25</v>
      </c>
      <c r="G79" s="12">
        <v>4554077</v>
      </c>
    </row>
    <row r="80" spans="1:7" x14ac:dyDescent="0.2">
      <c r="A80" s="14">
        <v>45394</v>
      </c>
      <c r="B80" s="12">
        <v>1015.366638183594</v>
      </c>
      <c r="C80" s="12">
        <v>1018.5</v>
      </c>
      <c r="D80" s="12">
        <v>1029</v>
      </c>
      <c r="E80" s="12">
        <v>1013.5</v>
      </c>
      <c r="F80" s="12">
        <v>1014</v>
      </c>
      <c r="G80" s="12">
        <v>11575194</v>
      </c>
    </row>
    <row r="81" spans="1:7" x14ac:dyDescent="0.2">
      <c r="A81" s="14">
        <v>45397</v>
      </c>
      <c r="B81" s="12">
        <v>995.72723388671875</v>
      </c>
      <c r="C81" s="12">
        <v>998.79998779296875</v>
      </c>
      <c r="D81" s="12">
        <v>1006.950012207031</v>
      </c>
      <c r="E81" s="12">
        <v>978.5</v>
      </c>
      <c r="F81" s="12">
        <v>998.0999755859375</v>
      </c>
      <c r="G81" s="12">
        <v>12632409</v>
      </c>
    </row>
    <row r="82" spans="1:7" x14ac:dyDescent="0.2">
      <c r="A82" s="14">
        <v>45398</v>
      </c>
      <c r="B82" s="12">
        <v>989.7457275390625</v>
      </c>
      <c r="C82" s="12">
        <v>992.79998779296875</v>
      </c>
      <c r="D82" s="12">
        <v>1004.900024414062</v>
      </c>
      <c r="E82" s="12">
        <v>982.0999755859375</v>
      </c>
      <c r="F82" s="12">
        <v>990</v>
      </c>
      <c r="G82" s="12">
        <v>9574762</v>
      </c>
    </row>
    <row r="83" spans="1:7" x14ac:dyDescent="0.2">
      <c r="A83" s="14">
        <v>45400</v>
      </c>
      <c r="B83" s="12">
        <v>968.3616943359375</v>
      </c>
      <c r="C83" s="12">
        <v>971.3499755859375</v>
      </c>
      <c r="D83" s="12">
        <v>1003.099975585938</v>
      </c>
      <c r="E83" s="12">
        <v>966.25</v>
      </c>
      <c r="F83" s="12">
        <v>996.3499755859375</v>
      </c>
      <c r="G83" s="12">
        <v>13540490</v>
      </c>
    </row>
    <row r="84" spans="1:7" x14ac:dyDescent="0.2">
      <c r="A84" s="14">
        <v>45401</v>
      </c>
      <c r="B84" s="12">
        <v>960.23681640625</v>
      </c>
      <c r="C84" s="12">
        <v>963.20001220703125</v>
      </c>
      <c r="D84" s="12">
        <v>967.95001220703125</v>
      </c>
      <c r="E84" s="12">
        <v>944</v>
      </c>
      <c r="F84" s="12">
        <v>964</v>
      </c>
      <c r="G84" s="12">
        <v>15381310</v>
      </c>
    </row>
    <row r="85" spans="1:7" x14ac:dyDescent="0.2">
      <c r="A85" s="14">
        <v>45404</v>
      </c>
      <c r="B85" s="12">
        <v>970.554931640625</v>
      </c>
      <c r="C85" s="12">
        <v>973.54998779296875</v>
      </c>
      <c r="D85" s="12">
        <v>978.75</v>
      </c>
      <c r="E85" s="12">
        <v>966</v>
      </c>
      <c r="F85" s="12">
        <v>978.75</v>
      </c>
      <c r="G85" s="12">
        <v>7187959</v>
      </c>
    </row>
    <row r="86" spans="1:7" x14ac:dyDescent="0.2">
      <c r="A86" s="14">
        <v>45405</v>
      </c>
      <c r="B86" s="12">
        <v>983.71435546875</v>
      </c>
      <c r="C86" s="12">
        <v>986.75</v>
      </c>
      <c r="D86" s="12">
        <v>994.5</v>
      </c>
      <c r="E86" s="12">
        <v>974.04998779296875</v>
      </c>
      <c r="F86" s="12">
        <v>976</v>
      </c>
      <c r="G86" s="12">
        <v>7994116</v>
      </c>
    </row>
    <row r="87" spans="1:7" x14ac:dyDescent="0.2">
      <c r="A87" s="14">
        <v>45406</v>
      </c>
      <c r="B87" s="12">
        <v>988.59930419921875</v>
      </c>
      <c r="C87" s="12">
        <v>991.6500244140625</v>
      </c>
      <c r="D87" s="12">
        <v>995.9000244140625</v>
      </c>
      <c r="E87" s="12">
        <v>988</v>
      </c>
      <c r="F87" s="12">
        <v>992.4000244140625</v>
      </c>
      <c r="G87" s="12">
        <v>4671450</v>
      </c>
    </row>
    <row r="88" spans="1:7" x14ac:dyDescent="0.2">
      <c r="A88" s="14">
        <v>45407</v>
      </c>
      <c r="B88" s="12">
        <v>998.16973876953125</v>
      </c>
      <c r="C88" s="12">
        <v>1001.25</v>
      </c>
      <c r="D88" s="12">
        <v>1003.299987792969</v>
      </c>
      <c r="E88" s="12">
        <v>989.5</v>
      </c>
      <c r="F88" s="12">
        <v>992.5</v>
      </c>
      <c r="G88" s="12">
        <v>8366455</v>
      </c>
    </row>
    <row r="89" spans="1:7" x14ac:dyDescent="0.2">
      <c r="A89" s="14">
        <v>45408</v>
      </c>
      <c r="B89" s="12">
        <v>996.42510986328125</v>
      </c>
      <c r="C89" s="12">
        <v>999.5</v>
      </c>
      <c r="D89" s="12">
        <v>1008.950012207031</v>
      </c>
      <c r="E89" s="12">
        <v>996.5999755859375</v>
      </c>
      <c r="F89" s="12">
        <v>1007.799987792969</v>
      </c>
      <c r="G89" s="12">
        <v>7937500</v>
      </c>
    </row>
    <row r="90" spans="1:7" x14ac:dyDescent="0.2">
      <c r="A90" s="14">
        <v>45411</v>
      </c>
      <c r="B90" s="12">
        <v>997.52166748046875</v>
      </c>
      <c r="C90" s="12">
        <v>1000.599975585938</v>
      </c>
      <c r="D90" s="12">
        <v>1005.75</v>
      </c>
      <c r="E90" s="12">
        <v>999</v>
      </c>
      <c r="F90" s="12">
        <v>1003.049987792969</v>
      </c>
      <c r="G90" s="12">
        <v>4764750</v>
      </c>
    </row>
    <row r="91" spans="1:7" x14ac:dyDescent="0.2">
      <c r="A91" s="14">
        <v>45412</v>
      </c>
      <c r="B91" s="12">
        <v>1004.79931640625</v>
      </c>
      <c r="C91" s="12">
        <v>1007.900024414062</v>
      </c>
      <c r="D91" s="12">
        <v>1019.450012207031</v>
      </c>
      <c r="E91" s="12">
        <v>997.5</v>
      </c>
      <c r="F91" s="12">
        <v>1005</v>
      </c>
      <c r="G91" s="12">
        <v>9047011</v>
      </c>
    </row>
    <row r="92" spans="1:7" x14ac:dyDescent="0.2">
      <c r="A92" s="14">
        <v>45414</v>
      </c>
      <c r="B92" s="12">
        <v>1024.638061523438</v>
      </c>
      <c r="C92" s="12">
        <v>1027.800048828125</v>
      </c>
      <c r="D92" s="12">
        <v>1030</v>
      </c>
      <c r="E92" s="12">
        <v>1011.549987792969</v>
      </c>
      <c r="F92" s="12">
        <v>1020</v>
      </c>
      <c r="G92" s="12">
        <v>12695047</v>
      </c>
    </row>
    <row r="93" spans="1:7" x14ac:dyDescent="0.2">
      <c r="A93" s="14">
        <v>45415</v>
      </c>
      <c r="B93" s="12">
        <v>1010.282348632812</v>
      </c>
      <c r="C93" s="12">
        <v>1013.400024414062</v>
      </c>
      <c r="D93" s="12">
        <v>1040.199951171875</v>
      </c>
      <c r="E93" s="12">
        <v>996</v>
      </c>
      <c r="F93" s="12">
        <v>1038</v>
      </c>
      <c r="G93" s="12">
        <v>11871773</v>
      </c>
    </row>
    <row r="94" spans="1:7" x14ac:dyDescent="0.2">
      <c r="A94" s="14">
        <v>45418</v>
      </c>
      <c r="B94" s="12">
        <v>1013.07373046875</v>
      </c>
      <c r="C94" s="12">
        <v>1016.200012207031</v>
      </c>
      <c r="D94" s="12">
        <v>1019.799987792969</v>
      </c>
      <c r="E94" s="12">
        <v>1005</v>
      </c>
      <c r="F94" s="12">
        <v>1015</v>
      </c>
      <c r="G94" s="12">
        <v>5724760</v>
      </c>
    </row>
    <row r="95" spans="1:7" x14ac:dyDescent="0.2">
      <c r="A95" s="14">
        <v>45419</v>
      </c>
      <c r="B95" s="12">
        <v>985.5087890625</v>
      </c>
      <c r="C95" s="12">
        <v>988.54998779296875</v>
      </c>
      <c r="D95" s="12">
        <v>1017.950012207031</v>
      </c>
      <c r="E95" s="12">
        <v>982.04998779296875</v>
      </c>
      <c r="F95" s="12">
        <v>1016.200012207031</v>
      </c>
      <c r="G95" s="12">
        <v>8877426</v>
      </c>
    </row>
    <row r="96" spans="1:7" x14ac:dyDescent="0.2">
      <c r="A96" s="14">
        <v>45420</v>
      </c>
      <c r="B96" s="12">
        <v>1008.986328125</v>
      </c>
      <c r="C96" s="12">
        <v>1012.099975585938</v>
      </c>
      <c r="D96" s="12">
        <v>1015</v>
      </c>
      <c r="E96" s="12">
        <v>977</v>
      </c>
      <c r="F96" s="12">
        <v>986.95001220703125</v>
      </c>
      <c r="G96" s="12">
        <v>7519352</v>
      </c>
    </row>
    <row r="97" spans="1:7" x14ac:dyDescent="0.2">
      <c r="A97" s="14">
        <v>45421</v>
      </c>
      <c r="B97" s="12">
        <v>1027.13037109375</v>
      </c>
      <c r="C97" s="12">
        <v>1030.300048828125</v>
      </c>
      <c r="D97" s="12">
        <v>1043.199951171875</v>
      </c>
      <c r="E97" s="12">
        <v>1007.299987792969</v>
      </c>
      <c r="F97" s="12">
        <v>1011</v>
      </c>
      <c r="G97" s="12">
        <v>19189798</v>
      </c>
    </row>
    <row r="98" spans="1:7" x14ac:dyDescent="0.2">
      <c r="A98" s="14">
        <v>45422</v>
      </c>
      <c r="B98" s="12">
        <v>1043.430053710938</v>
      </c>
      <c r="C98" s="12">
        <v>1046.650024414062</v>
      </c>
      <c r="D98" s="12">
        <v>1050.349975585938</v>
      </c>
      <c r="E98" s="12">
        <v>1030.400024414062</v>
      </c>
      <c r="F98" s="12">
        <v>1037</v>
      </c>
      <c r="G98" s="12">
        <v>13383183</v>
      </c>
    </row>
    <row r="99" spans="1:7" x14ac:dyDescent="0.2">
      <c r="A99" s="14">
        <v>45425</v>
      </c>
      <c r="B99" s="12">
        <v>956.79736328125</v>
      </c>
      <c r="C99" s="12">
        <v>959.75</v>
      </c>
      <c r="D99" s="12">
        <v>1008.700012207031</v>
      </c>
      <c r="E99" s="12">
        <v>947.20001220703125</v>
      </c>
      <c r="F99" s="12">
        <v>1005</v>
      </c>
      <c r="G99" s="12">
        <v>58974762</v>
      </c>
    </row>
    <row r="100" spans="1:7" x14ac:dyDescent="0.2">
      <c r="A100" s="14">
        <v>45426</v>
      </c>
      <c r="B100" s="12">
        <v>961.68231201171875</v>
      </c>
      <c r="C100" s="12">
        <v>964.6500244140625</v>
      </c>
      <c r="D100" s="12">
        <v>968</v>
      </c>
      <c r="E100" s="12">
        <v>953.25</v>
      </c>
      <c r="F100" s="12">
        <v>965.0999755859375</v>
      </c>
      <c r="G100" s="12">
        <v>16325689</v>
      </c>
    </row>
    <row r="101" spans="1:7" x14ac:dyDescent="0.2">
      <c r="A101" s="14">
        <v>45427</v>
      </c>
      <c r="B101" s="12">
        <v>944.38568115234375</v>
      </c>
      <c r="C101" s="12">
        <v>947.29998779296875</v>
      </c>
      <c r="D101" s="12">
        <v>972.95001220703125</v>
      </c>
      <c r="E101" s="12">
        <v>945.0999755859375</v>
      </c>
      <c r="F101" s="12">
        <v>970.95001220703125</v>
      </c>
      <c r="G101" s="12">
        <v>19668239</v>
      </c>
    </row>
    <row r="102" spans="1:7" x14ac:dyDescent="0.2">
      <c r="A102" s="14">
        <v>45428</v>
      </c>
      <c r="B102" s="12">
        <v>933.51922607421875</v>
      </c>
      <c r="C102" s="12">
        <v>936.4000244140625</v>
      </c>
      <c r="D102" s="12">
        <v>954.4000244140625</v>
      </c>
      <c r="E102" s="12">
        <v>919</v>
      </c>
      <c r="F102" s="12">
        <v>953.20001220703125</v>
      </c>
      <c r="G102" s="12">
        <v>31240770</v>
      </c>
    </row>
    <row r="103" spans="1:7" x14ac:dyDescent="0.2">
      <c r="A103" s="14">
        <v>45429</v>
      </c>
      <c r="B103" s="12">
        <v>942.7906494140625</v>
      </c>
      <c r="C103" s="12">
        <v>945.70001220703125</v>
      </c>
      <c r="D103" s="12">
        <v>953.4000244140625</v>
      </c>
      <c r="E103" s="12">
        <v>941</v>
      </c>
      <c r="F103" s="12">
        <v>944</v>
      </c>
      <c r="G103" s="12">
        <v>13205512</v>
      </c>
    </row>
    <row r="104" spans="1:7" x14ac:dyDescent="0.2">
      <c r="A104" s="14">
        <v>45433</v>
      </c>
      <c r="B104" s="12">
        <v>948.37335205078125</v>
      </c>
      <c r="C104" s="12">
        <v>951.29998779296875</v>
      </c>
      <c r="D104" s="12">
        <v>956.6500244140625</v>
      </c>
      <c r="E104" s="12">
        <v>948.70001220703125</v>
      </c>
      <c r="F104" s="12">
        <v>954</v>
      </c>
      <c r="G104" s="12">
        <v>10055258</v>
      </c>
    </row>
    <row r="105" spans="1:7" x14ac:dyDescent="0.2">
      <c r="A105" s="14">
        <v>45434</v>
      </c>
      <c r="B105" s="12">
        <v>944.5850830078125</v>
      </c>
      <c r="C105" s="12">
        <v>947.5</v>
      </c>
      <c r="D105" s="12">
        <v>954.9000244140625</v>
      </c>
      <c r="E105" s="12">
        <v>942.54998779296875</v>
      </c>
      <c r="F105" s="12">
        <v>952</v>
      </c>
      <c r="G105" s="12">
        <v>9495279</v>
      </c>
    </row>
    <row r="106" spans="1:7" x14ac:dyDescent="0.2">
      <c r="A106" s="14">
        <v>45435</v>
      </c>
      <c r="B106" s="12">
        <v>959.38934326171875</v>
      </c>
      <c r="C106" s="12">
        <v>962.3499755859375</v>
      </c>
      <c r="D106" s="12">
        <v>963.45001220703125</v>
      </c>
      <c r="E106" s="12">
        <v>945.04998779296875</v>
      </c>
      <c r="F106" s="12">
        <v>950</v>
      </c>
      <c r="G106" s="12">
        <v>11211074</v>
      </c>
    </row>
    <row r="107" spans="1:7" x14ac:dyDescent="0.2">
      <c r="A107" s="14">
        <v>45436</v>
      </c>
      <c r="B107" s="12">
        <v>957.59490966796875</v>
      </c>
      <c r="C107" s="12">
        <v>960.54998779296875</v>
      </c>
      <c r="D107" s="12">
        <v>970.95001220703125</v>
      </c>
      <c r="E107" s="12">
        <v>958</v>
      </c>
      <c r="F107" s="12">
        <v>962.5</v>
      </c>
      <c r="G107" s="12">
        <v>9590588</v>
      </c>
    </row>
    <row r="108" spans="1:7" x14ac:dyDescent="0.2">
      <c r="A108" s="14">
        <v>45439</v>
      </c>
      <c r="B108" s="12">
        <v>955.55120849609375</v>
      </c>
      <c r="C108" s="12">
        <v>958.5</v>
      </c>
      <c r="D108" s="12">
        <v>966.45001220703125</v>
      </c>
      <c r="E108" s="12">
        <v>952</v>
      </c>
      <c r="F108" s="12">
        <v>964.9000244140625</v>
      </c>
      <c r="G108" s="12">
        <v>6916555</v>
      </c>
    </row>
    <row r="109" spans="1:7" x14ac:dyDescent="0.2">
      <c r="A109" s="14">
        <v>45440</v>
      </c>
      <c r="B109" s="12">
        <v>944.6348876953125</v>
      </c>
      <c r="C109" s="12">
        <v>947.54998779296875</v>
      </c>
      <c r="D109" s="12">
        <v>961.9000244140625</v>
      </c>
      <c r="E109" s="12">
        <v>946</v>
      </c>
      <c r="F109" s="12">
        <v>959</v>
      </c>
      <c r="G109" s="12">
        <v>6618946</v>
      </c>
    </row>
    <row r="110" spans="1:7" x14ac:dyDescent="0.2">
      <c r="A110" s="14">
        <v>45441</v>
      </c>
      <c r="B110" s="12">
        <v>940.69708251953125</v>
      </c>
      <c r="C110" s="12">
        <v>943.5999755859375</v>
      </c>
      <c r="D110" s="12">
        <v>950.5</v>
      </c>
      <c r="E110" s="12">
        <v>938.79998779296875</v>
      </c>
      <c r="F110" s="12">
        <v>946.95001220703125</v>
      </c>
      <c r="G110" s="12">
        <v>8184019</v>
      </c>
    </row>
    <row r="111" spans="1:7" x14ac:dyDescent="0.2">
      <c r="A111" s="14">
        <v>45442</v>
      </c>
      <c r="B111" s="12">
        <v>921.1075439453125</v>
      </c>
      <c r="C111" s="12">
        <v>923.95001220703125</v>
      </c>
      <c r="D111" s="12">
        <v>951.45001220703125</v>
      </c>
      <c r="E111" s="12">
        <v>921</v>
      </c>
      <c r="F111" s="12">
        <v>943.5</v>
      </c>
      <c r="G111" s="12">
        <v>10170912</v>
      </c>
    </row>
    <row r="112" spans="1:7" x14ac:dyDescent="0.2">
      <c r="A112" s="14">
        <v>45443</v>
      </c>
      <c r="B112" s="12">
        <v>920.16046142578125</v>
      </c>
      <c r="C112" s="12">
        <v>923</v>
      </c>
      <c r="D112" s="12">
        <v>937.25</v>
      </c>
      <c r="E112" s="12">
        <v>920.0999755859375</v>
      </c>
      <c r="F112" s="12">
        <v>931.6500244140625</v>
      </c>
      <c r="G112" s="12">
        <v>14289102</v>
      </c>
    </row>
    <row r="113" spans="1:7" x14ac:dyDescent="0.2">
      <c r="A113" s="14">
        <v>45446</v>
      </c>
      <c r="B113" s="12">
        <v>947.5260009765625</v>
      </c>
      <c r="C113" s="12">
        <v>950.45001220703125</v>
      </c>
      <c r="D113" s="12">
        <v>963</v>
      </c>
      <c r="E113" s="12">
        <v>934</v>
      </c>
      <c r="F113" s="12">
        <v>963</v>
      </c>
      <c r="G113" s="12">
        <v>12314329</v>
      </c>
    </row>
    <row r="114" spans="1:7" x14ac:dyDescent="0.2">
      <c r="A114" s="14">
        <v>45447</v>
      </c>
      <c r="B114" s="12">
        <v>901.1192626953125</v>
      </c>
      <c r="C114" s="12">
        <v>903.9000244140625</v>
      </c>
      <c r="D114" s="12">
        <v>948</v>
      </c>
      <c r="E114" s="12">
        <v>855.4000244140625</v>
      </c>
      <c r="F114" s="12">
        <v>948</v>
      </c>
      <c r="G114" s="12">
        <v>26554598</v>
      </c>
    </row>
    <row r="115" spans="1:7" x14ac:dyDescent="0.2">
      <c r="A115" s="14">
        <v>45448</v>
      </c>
      <c r="B115" s="12">
        <v>927.089111328125</v>
      </c>
      <c r="C115" s="12">
        <v>929.95001220703125</v>
      </c>
      <c r="D115" s="12">
        <v>933.75</v>
      </c>
      <c r="E115" s="12">
        <v>890</v>
      </c>
      <c r="F115" s="12">
        <v>924.95001220703125</v>
      </c>
      <c r="G115" s="12">
        <v>13752553</v>
      </c>
    </row>
    <row r="116" spans="1:7" x14ac:dyDescent="0.2">
      <c r="A116" s="14">
        <v>45449</v>
      </c>
      <c r="B116" s="12">
        <v>935.363525390625</v>
      </c>
      <c r="C116" s="12">
        <v>938.25</v>
      </c>
      <c r="D116" s="12">
        <v>946</v>
      </c>
      <c r="E116" s="12">
        <v>931.20001220703125</v>
      </c>
      <c r="F116" s="12">
        <v>940</v>
      </c>
      <c r="G116" s="12">
        <v>11792640</v>
      </c>
    </row>
    <row r="117" spans="1:7" x14ac:dyDescent="0.2">
      <c r="A117" s="14">
        <v>45450</v>
      </c>
      <c r="B117" s="12">
        <v>967.51434326171875</v>
      </c>
      <c r="C117" s="12">
        <v>970.5</v>
      </c>
      <c r="D117" s="12">
        <v>973</v>
      </c>
      <c r="E117" s="12">
        <v>935.25</v>
      </c>
      <c r="F117" s="12">
        <v>940</v>
      </c>
      <c r="G117" s="12">
        <v>15577866</v>
      </c>
    </row>
    <row r="118" spans="1:7" x14ac:dyDescent="0.2">
      <c r="A118" s="14">
        <v>45453</v>
      </c>
      <c r="B118" s="12">
        <v>972.1500244140625</v>
      </c>
      <c r="C118" s="12">
        <v>975.1500244140625</v>
      </c>
      <c r="D118" s="12">
        <v>984.9000244140625</v>
      </c>
      <c r="E118" s="12">
        <v>969.0999755859375</v>
      </c>
      <c r="F118" s="12">
        <v>977</v>
      </c>
      <c r="G118" s="12">
        <v>9258931</v>
      </c>
    </row>
    <row r="119" spans="1:7" x14ac:dyDescent="0.2">
      <c r="A119" s="14">
        <v>45454</v>
      </c>
      <c r="B119" s="12">
        <v>987.0999755859375</v>
      </c>
      <c r="C119" s="12">
        <v>987.0999755859375</v>
      </c>
      <c r="D119" s="12">
        <v>992.54998779296875</v>
      </c>
      <c r="E119" s="12">
        <v>966.6500244140625</v>
      </c>
      <c r="F119" s="12">
        <v>973.79998779296875</v>
      </c>
      <c r="G119" s="12">
        <v>14828702</v>
      </c>
    </row>
    <row r="120" spans="1:7" x14ac:dyDescent="0.2">
      <c r="A120" s="14">
        <v>45455</v>
      </c>
      <c r="B120" s="12">
        <v>988.70001220703125</v>
      </c>
      <c r="C120" s="12">
        <v>988.70001220703125</v>
      </c>
      <c r="D120" s="12">
        <v>1010.25</v>
      </c>
      <c r="E120" s="12">
        <v>987</v>
      </c>
      <c r="F120" s="12">
        <v>994.5</v>
      </c>
      <c r="G120" s="12">
        <v>17527993</v>
      </c>
    </row>
    <row r="121" spans="1:7" x14ac:dyDescent="0.2">
      <c r="A121" s="14">
        <v>45456</v>
      </c>
      <c r="B121" s="12">
        <v>985.8499755859375</v>
      </c>
      <c r="C121" s="12">
        <v>985.8499755859375</v>
      </c>
      <c r="D121" s="12">
        <v>1002</v>
      </c>
      <c r="E121" s="12">
        <v>980.75</v>
      </c>
      <c r="F121" s="12">
        <v>1002</v>
      </c>
      <c r="G121" s="12">
        <v>12157226</v>
      </c>
    </row>
    <row r="122" spans="1:7" x14ac:dyDescent="0.2">
      <c r="A122" s="14">
        <v>45457</v>
      </c>
      <c r="B122" s="12">
        <v>993.4000244140625</v>
      </c>
      <c r="C122" s="12">
        <v>993.4000244140625</v>
      </c>
      <c r="D122" s="12">
        <v>997.25</v>
      </c>
      <c r="E122" s="12">
        <v>981.4000244140625</v>
      </c>
      <c r="F122" s="12">
        <v>990</v>
      </c>
      <c r="G122" s="12">
        <v>11591421</v>
      </c>
    </row>
    <row r="123" spans="1:7" x14ac:dyDescent="0.2">
      <c r="A123" s="14">
        <v>45461</v>
      </c>
      <c r="B123" s="12">
        <v>985.9000244140625</v>
      </c>
      <c r="C123" s="12">
        <v>985.9000244140625</v>
      </c>
      <c r="D123" s="12">
        <v>1003.549987792969</v>
      </c>
      <c r="E123" s="12">
        <v>984</v>
      </c>
      <c r="F123" s="12">
        <v>1000</v>
      </c>
      <c r="G123" s="12">
        <v>9845075</v>
      </c>
    </row>
    <row r="124" spans="1:7" x14ac:dyDescent="0.2">
      <c r="A124" s="14">
        <v>45462</v>
      </c>
      <c r="B124" s="12">
        <v>977.3499755859375</v>
      </c>
      <c r="C124" s="12">
        <v>977.3499755859375</v>
      </c>
      <c r="D124" s="12">
        <v>994.9000244140625</v>
      </c>
      <c r="E124" s="12">
        <v>975.1500244140625</v>
      </c>
      <c r="F124" s="12">
        <v>990</v>
      </c>
      <c r="G124" s="12">
        <v>7605719</v>
      </c>
    </row>
    <row r="125" spans="1:7" x14ac:dyDescent="0.2">
      <c r="A125" s="14">
        <v>45463</v>
      </c>
      <c r="B125" s="12">
        <v>978.25</v>
      </c>
      <c r="C125" s="12">
        <v>978.25</v>
      </c>
      <c r="D125" s="12">
        <v>988.4000244140625</v>
      </c>
      <c r="E125" s="12">
        <v>976.3499755859375</v>
      </c>
      <c r="F125" s="12">
        <v>980</v>
      </c>
      <c r="G125" s="12">
        <v>7299571</v>
      </c>
    </row>
    <row r="126" spans="1:7" x14ac:dyDescent="0.2">
      <c r="A126" s="14">
        <v>45464</v>
      </c>
      <c r="B126" s="12">
        <v>961.79998779296875</v>
      </c>
      <c r="C126" s="12">
        <v>961.79998779296875</v>
      </c>
      <c r="D126" s="12">
        <v>980.9000244140625</v>
      </c>
      <c r="E126" s="12">
        <v>958.0999755859375</v>
      </c>
      <c r="F126" s="12">
        <v>979</v>
      </c>
      <c r="G126" s="12">
        <v>14303735</v>
      </c>
    </row>
    <row r="127" spans="1:7" x14ac:dyDescent="0.2">
      <c r="A127" s="14">
        <v>45467</v>
      </c>
      <c r="B127" s="12">
        <v>958.04998779296875</v>
      </c>
      <c r="C127" s="12">
        <v>958.04998779296875</v>
      </c>
      <c r="D127" s="12">
        <v>963.5</v>
      </c>
      <c r="E127" s="12">
        <v>950.04998779296875</v>
      </c>
      <c r="F127" s="12">
        <v>960.9000244140625</v>
      </c>
      <c r="G127" s="12">
        <v>6655577</v>
      </c>
    </row>
    <row r="128" spans="1:7" x14ac:dyDescent="0.2">
      <c r="A128" s="14">
        <v>45468</v>
      </c>
      <c r="B128" s="12">
        <v>955</v>
      </c>
      <c r="C128" s="12">
        <v>955</v>
      </c>
      <c r="D128" s="12">
        <v>962.8499755859375</v>
      </c>
      <c r="E128" s="12">
        <v>949.29998779296875</v>
      </c>
      <c r="F128" s="12">
        <v>960</v>
      </c>
      <c r="G128" s="12">
        <v>7304128</v>
      </c>
    </row>
    <row r="129" spans="1:7" x14ac:dyDescent="0.2">
      <c r="A129" s="14">
        <v>45469</v>
      </c>
      <c r="B129" s="12">
        <v>951.8499755859375</v>
      </c>
      <c r="C129" s="12">
        <v>951.8499755859375</v>
      </c>
      <c r="D129" s="12">
        <v>962.5</v>
      </c>
      <c r="E129" s="12">
        <v>950.0999755859375</v>
      </c>
      <c r="F129" s="12">
        <v>956</v>
      </c>
      <c r="G129" s="12">
        <v>6908988</v>
      </c>
    </row>
    <row r="130" spans="1:7" x14ac:dyDescent="0.2">
      <c r="A130" s="14">
        <v>45470</v>
      </c>
      <c r="B130" s="12">
        <v>972.0999755859375</v>
      </c>
      <c r="C130" s="12">
        <v>972.0999755859375</v>
      </c>
      <c r="D130" s="12">
        <v>974.8499755859375</v>
      </c>
      <c r="E130" s="12">
        <v>948.04998779296875</v>
      </c>
      <c r="F130" s="12">
        <v>952.5</v>
      </c>
      <c r="G130" s="12">
        <v>19385412</v>
      </c>
    </row>
    <row r="131" spans="1:7" x14ac:dyDescent="0.2">
      <c r="A131" s="14">
        <v>45471</v>
      </c>
      <c r="B131" s="12">
        <v>989.75</v>
      </c>
      <c r="C131" s="12">
        <v>989.75</v>
      </c>
      <c r="D131" s="12">
        <v>998.5</v>
      </c>
      <c r="E131" s="12">
        <v>972.54998779296875</v>
      </c>
      <c r="F131" s="12">
        <v>975</v>
      </c>
      <c r="G131" s="12">
        <v>23025267</v>
      </c>
    </row>
    <row r="132" spans="1:7" x14ac:dyDescent="0.2">
      <c r="A132" s="14">
        <v>45474</v>
      </c>
      <c r="B132" s="12">
        <v>1002.049987792969</v>
      </c>
      <c r="C132" s="12">
        <v>1002.049987792969</v>
      </c>
      <c r="D132" s="12">
        <v>1005.5</v>
      </c>
      <c r="E132" s="12">
        <v>985.20001220703125</v>
      </c>
      <c r="F132" s="12">
        <v>989.75</v>
      </c>
      <c r="G132" s="12">
        <v>14006105</v>
      </c>
    </row>
    <row r="133" spans="1:7" x14ac:dyDescent="0.2">
      <c r="A133" s="14">
        <v>45475</v>
      </c>
      <c r="B133" s="12">
        <v>981.29998779296875</v>
      </c>
      <c r="C133" s="12">
        <v>981.29998779296875</v>
      </c>
      <c r="D133" s="12">
        <v>1005</v>
      </c>
      <c r="E133" s="12">
        <v>979.0999755859375</v>
      </c>
      <c r="F133" s="12">
        <v>1004.049987792969</v>
      </c>
      <c r="G133" s="12">
        <v>12284132</v>
      </c>
    </row>
    <row r="134" spans="1:7" x14ac:dyDescent="0.2">
      <c r="A134" s="14">
        <v>45476</v>
      </c>
      <c r="B134" s="12">
        <v>975.6500244140625</v>
      </c>
      <c r="C134" s="12">
        <v>975.6500244140625</v>
      </c>
      <c r="D134" s="12">
        <v>987.3499755859375</v>
      </c>
      <c r="E134" s="12">
        <v>973.5</v>
      </c>
      <c r="F134" s="12">
        <v>984.95001220703125</v>
      </c>
      <c r="G134" s="12">
        <v>7346258</v>
      </c>
    </row>
    <row r="135" spans="1:7" x14ac:dyDescent="0.2">
      <c r="A135" s="14">
        <v>45477</v>
      </c>
      <c r="B135" s="12">
        <v>998.20001220703125</v>
      </c>
      <c r="C135" s="12">
        <v>998.20001220703125</v>
      </c>
      <c r="D135" s="12">
        <v>1004</v>
      </c>
      <c r="E135" s="12">
        <v>979.5999755859375</v>
      </c>
      <c r="F135" s="12">
        <v>984</v>
      </c>
      <c r="G135" s="12">
        <v>12139832</v>
      </c>
    </row>
    <row r="136" spans="1:7" x14ac:dyDescent="0.2">
      <c r="A136" s="14">
        <v>45478</v>
      </c>
      <c r="B136" s="12">
        <v>993.6500244140625</v>
      </c>
      <c r="C136" s="12">
        <v>993.6500244140625</v>
      </c>
      <c r="D136" s="12">
        <v>1006.599975585938</v>
      </c>
      <c r="E136" s="12">
        <v>989.95001220703125</v>
      </c>
      <c r="F136" s="12">
        <v>1005</v>
      </c>
      <c r="G136" s="12">
        <v>9050375</v>
      </c>
    </row>
    <row r="137" spans="1:7" x14ac:dyDescent="0.2">
      <c r="A137" s="14">
        <v>45481</v>
      </c>
      <c r="B137" s="12">
        <v>1002.599975585938</v>
      </c>
      <c r="C137" s="12">
        <v>1002.599975585938</v>
      </c>
      <c r="D137" s="12">
        <v>1016.599975585938</v>
      </c>
      <c r="E137" s="12">
        <v>996.20001220703125</v>
      </c>
      <c r="F137" s="12">
        <v>1005</v>
      </c>
      <c r="G137" s="12">
        <v>13312085</v>
      </c>
    </row>
    <row r="138" spans="1:7" x14ac:dyDescent="0.2">
      <c r="A138" s="14">
        <v>45482</v>
      </c>
      <c r="B138" s="12">
        <v>1014.950012207031</v>
      </c>
      <c r="C138" s="12">
        <v>1014.950012207031</v>
      </c>
      <c r="D138" s="12">
        <v>1017</v>
      </c>
      <c r="E138" s="12">
        <v>998.0999755859375</v>
      </c>
      <c r="F138" s="12">
        <v>1000.950012207031</v>
      </c>
      <c r="G138" s="12">
        <v>10948094</v>
      </c>
    </row>
    <row r="139" spans="1:7" x14ac:dyDescent="0.2">
      <c r="A139" s="14">
        <v>45483</v>
      </c>
      <c r="B139" s="12">
        <v>1005.5</v>
      </c>
      <c r="C139" s="12">
        <v>1005.5</v>
      </c>
      <c r="D139" s="12">
        <v>1019.849975585938</v>
      </c>
      <c r="E139" s="12">
        <v>986.04998779296875</v>
      </c>
      <c r="F139" s="12">
        <v>1015</v>
      </c>
      <c r="G139" s="12">
        <v>13412206</v>
      </c>
    </row>
    <row r="140" spans="1:7" x14ac:dyDescent="0.2">
      <c r="A140" s="14">
        <v>45484</v>
      </c>
      <c r="B140" s="12">
        <v>1020.799987792969</v>
      </c>
      <c r="C140" s="12">
        <v>1020.799987792969</v>
      </c>
      <c r="D140" s="12">
        <v>1025.5</v>
      </c>
      <c r="E140" s="12">
        <v>1007.049987792969</v>
      </c>
      <c r="F140" s="12">
        <v>1008</v>
      </c>
      <c r="G140" s="12">
        <v>11983571</v>
      </c>
    </row>
    <row r="141" spans="1:7" x14ac:dyDescent="0.2">
      <c r="A141" s="14">
        <v>45485</v>
      </c>
      <c r="B141" s="12">
        <v>1016.75</v>
      </c>
      <c r="C141" s="12">
        <v>1016.75</v>
      </c>
      <c r="D141" s="12">
        <v>1025.900024414062</v>
      </c>
      <c r="E141" s="12">
        <v>1015</v>
      </c>
      <c r="F141" s="12">
        <v>1023.849975585938</v>
      </c>
      <c r="G141" s="12">
        <v>7339644</v>
      </c>
    </row>
    <row r="142" spans="1:7" x14ac:dyDescent="0.2">
      <c r="A142" s="14">
        <v>45488</v>
      </c>
      <c r="B142" s="12">
        <v>1024.449951171875</v>
      </c>
      <c r="C142" s="12">
        <v>1024.449951171875</v>
      </c>
      <c r="D142" s="12">
        <v>1029.800048828125</v>
      </c>
      <c r="E142" s="12">
        <v>1017.299987792969</v>
      </c>
      <c r="F142" s="12">
        <v>1021.349975585938</v>
      </c>
      <c r="G142" s="12">
        <v>5847297</v>
      </c>
    </row>
    <row r="143" spans="1:7" x14ac:dyDescent="0.2">
      <c r="A143" s="14">
        <v>45489</v>
      </c>
      <c r="B143" s="12">
        <v>1021.150024414062</v>
      </c>
      <c r="C143" s="12">
        <v>1021.150024414062</v>
      </c>
      <c r="D143" s="12">
        <v>1029.599975585938</v>
      </c>
      <c r="E143" s="12">
        <v>1019.200012207031</v>
      </c>
      <c r="F143" s="12">
        <v>1025.5</v>
      </c>
      <c r="G143" s="12">
        <v>4824555</v>
      </c>
    </row>
    <row r="144" spans="1:7" x14ac:dyDescent="0.2">
      <c r="A144" s="14">
        <v>45491</v>
      </c>
      <c r="B144" s="12">
        <v>1024.550048828125</v>
      </c>
      <c r="C144" s="12">
        <v>1024.550048828125</v>
      </c>
      <c r="D144" s="12">
        <v>1027</v>
      </c>
      <c r="E144" s="12">
        <v>1008</v>
      </c>
      <c r="F144" s="12">
        <v>1022.950012207031</v>
      </c>
      <c r="G144" s="12">
        <v>8010324</v>
      </c>
    </row>
    <row r="145" spans="1:7" x14ac:dyDescent="0.2">
      <c r="A145" s="14">
        <v>45492</v>
      </c>
      <c r="B145" s="12">
        <v>990</v>
      </c>
      <c r="C145" s="12">
        <v>990</v>
      </c>
      <c r="D145" s="12">
        <v>1024</v>
      </c>
      <c r="E145" s="12">
        <v>986.6500244140625</v>
      </c>
      <c r="F145" s="12">
        <v>1024</v>
      </c>
      <c r="G145" s="12">
        <v>7400178</v>
      </c>
    </row>
    <row r="146" spans="1:7" x14ac:dyDescent="0.2">
      <c r="A146" s="14">
        <v>45495</v>
      </c>
      <c r="B146" s="12">
        <v>1003.150024414062</v>
      </c>
      <c r="C146" s="12">
        <v>1003.150024414062</v>
      </c>
      <c r="D146" s="12">
        <v>1008</v>
      </c>
      <c r="E146" s="12">
        <v>976.54998779296875</v>
      </c>
      <c r="F146" s="12">
        <v>990</v>
      </c>
      <c r="G146" s="12">
        <v>7396198</v>
      </c>
    </row>
    <row r="147" spans="1:7" x14ac:dyDescent="0.2">
      <c r="A147" s="14">
        <v>45496</v>
      </c>
      <c r="B147" s="12">
        <v>1001.799987792969</v>
      </c>
      <c r="C147" s="12">
        <v>1001.799987792969</v>
      </c>
      <c r="D147" s="12">
        <v>1008.650024414062</v>
      </c>
      <c r="E147" s="12">
        <v>967.20001220703125</v>
      </c>
      <c r="F147" s="12">
        <v>1007.900024414062</v>
      </c>
      <c r="G147" s="12">
        <v>10384177</v>
      </c>
    </row>
    <row r="148" spans="1:7" x14ac:dyDescent="0.2">
      <c r="A148" s="14">
        <v>45497</v>
      </c>
      <c r="B148" s="12">
        <v>1027.699951171875</v>
      </c>
      <c r="C148" s="12">
        <v>1027.699951171875</v>
      </c>
      <c r="D148" s="12">
        <v>1034.25</v>
      </c>
      <c r="E148" s="12">
        <v>995.1500244140625</v>
      </c>
      <c r="F148" s="12">
        <v>997.79998779296875</v>
      </c>
      <c r="G148" s="12">
        <v>11469098</v>
      </c>
    </row>
    <row r="149" spans="1:7" x14ac:dyDescent="0.2">
      <c r="A149" s="14">
        <v>45498</v>
      </c>
      <c r="B149" s="12">
        <v>1090.949951171875</v>
      </c>
      <c r="C149" s="12">
        <v>1090.949951171875</v>
      </c>
      <c r="D149" s="12">
        <v>1094</v>
      </c>
      <c r="E149" s="12">
        <v>1024.349975585938</v>
      </c>
      <c r="F149" s="12">
        <v>1029</v>
      </c>
      <c r="G149" s="12">
        <v>32766835</v>
      </c>
    </row>
    <row r="150" spans="1:7" x14ac:dyDescent="0.2">
      <c r="A150" s="14">
        <v>45499</v>
      </c>
      <c r="B150" s="12">
        <v>1118.300048828125</v>
      </c>
      <c r="C150" s="12">
        <v>1118.300048828125</v>
      </c>
      <c r="D150" s="12">
        <v>1120.5</v>
      </c>
      <c r="E150" s="12">
        <v>1083.599975585938</v>
      </c>
      <c r="F150" s="12">
        <v>1111.949951171875</v>
      </c>
      <c r="G150" s="12">
        <v>21232845</v>
      </c>
    </row>
    <row r="151" spans="1:7" x14ac:dyDescent="0.2">
      <c r="A151" s="14">
        <v>45502</v>
      </c>
      <c r="B151" s="12">
        <v>1124</v>
      </c>
      <c r="C151" s="12">
        <v>1124</v>
      </c>
      <c r="D151" s="12">
        <v>1139.900024414062</v>
      </c>
      <c r="E151" s="12">
        <v>1118.599975585938</v>
      </c>
      <c r="F151" s="12">
        <v>1124</v>
      </c>
      <c r="G151" s="12">
        <v>11850624</v>
      </c>
    </row>
    <row r="152" spans="1:7" x14ac:dyDescent="0.2">
      <c r="A152" s="14">
        <v>45503</v>
      </c>
      <c r="B152" s="12">
        <v>1161.849975585938</v>
      </c>
      <c r="C152" s="12">
        <v>1161.849975585938</v>
      </c>
      <c r="D152" s="12">
        <v>1179</v>
      </c>
      <c r="E152" s="12">
        <v>1118.599975585938</v>
      </c>
      <c r="F152" s="12">
        <v>1125.800048828125</v>
      </c>
      <c r="G152" s="12">
        <v>28592304</v>
      </c>
    </row>
    <row r="153" spans="1:7" x14ac:dyDescent="0.2">
      <c r="A153" s="14">
        <v>45504</v>
      </c>
      <c r="B153" s="12">
        <v>1156.650024414062</v>
      </c>
      <c r="C153" s="12">
        <v>1156.650024414062</v>
      </c>
      <c r="D153" s="12">
        <v>1167.900024414062</v>
      </c>
      <c r="E153" s="12">
        <v>1145.300048828125</v>
      </c>
      <c r="F153" s="12">
        <v>1164</v>
      </c>
      <c r="G153" s="12">
        <v>10860623</v>
      </c>
    </row>
    <row r="154" spans="1:7" x14ac:dyDescent="0.2">
      <c r="A154" s="14">
        <v>45505</v>
      </c>
      <c r="B154" s="12">
        <v>1144.400024414062</v>
      </c>
      <c r="C154" s="12">
        <v>1144.400024414062</v>
      </c>
      <c r="D154" s="12">
        <v>1176</v>
      </c>
      <c r="E154" s="12">
        <v>1136.5</v>
      </c>
      <c r="F154" s="12">
        <v>1167</v>
      </c>
      <c r="G154" s="12">
        <v>14375948</v>
      </c>
    </row>
    <row r="155" spans="1:7" x14ac:dyDescent="0.2">
      <c r="A155" s="14">
        <v>45506</v>
      </c>
      <c r="B155" s="12">
        <v>1096.650024414062</v>
      </c>
      <c r="C155" s="12">
        <v>1096.650024414062</v>
      </c>
      <c r="D155" s="12">
        <v>1120</v>
      </c>
      <c r="E155" s="12">
        <v>1090.050048828125</v>
      </c>
      <c r="F155" s="12">
        <v>1120</v>
      </c>
      <c r="G155" s="12">
        <v>21967812</v>
      </c>
    </row>
    <row r="156" spans="1:7" x14ac:dyDescent="0.2">
      <c r="A156" s="14">
        <v>45509</v>
      </c>
      <c r="B156" s="12">
        <v>1016.450012207031</v>
      </c>
      <c r="C156" s="12">
        <v>1016.450012207031</v>
      </c>
      <c r="D156" s="12">
        <v>1065</v>
      </c>
      <c r="E156" s="12">
        <v>1014.049987792969</v>
      </c>
      <c r="F156" s="12">
        <v>1059.949951171875</v>
      </c>
      <c r="G156" s="12">
        <v>26651144</v>
      </c>
    </row>
    <row r="157" spans="1:7" x14ac:dyDescent="0.2">
      <c r="A157" s="14">
        <v>45510</v>
      </c>
      <c r="B157" s="12">
        <v>1013.75</v>
      </c>
      <c r="C157" s="12">
        <v>1013.75</v>
      </c>
      <c r="D157" s="12">
        <v>1060.650024414062</v>
      </c>
      <c r="E157" s="12">
        <v>1008.400024414062</v>
      </c>
      <c r="F157" s="12">
        <v>1030</v>
      </c>
      <c r="G157" s="12">
        <v>16726393</v>
      </c>
    </row>
    <row r="158" spans="1:7" x14ac:dyDescent="0.2">
      <c r="A158" s="14">
        <v>45511</v>
      </c>
      <c r="B158" s="12">
        <v>1025.300048828125</v>
      </c>
      <c r="C158" s="12">
        <v>1025.300048828125</v>
      </c>
      <c r="D158" s="12">
        <v>1040.199951171875</v>
      </c>
      <c r="E158" s="12">
        <v>1015.049987792969</v>
      </c>
      <c r="F158" s="12">
        <v>1036.050048828125</v>
      </c>
      <c r="G158" s="12">
        <v>9978703</v>
      </c>
    </row>
    <row r="159" spans="1:7" x14ac:dyDescent="0.2">
      <c r="A159" s="14">
        <v>45512</v>
      </c>
      <c r="B159" s="12">
        <v>1041.75</v>
      </c>
      <c r="C159" s="12">
        <v>1041.75</v>
      </c>
      <c r="D159" s="12">
        <v>1056.400024414062</v>
      </c>
      <c r="E159" s="12">
        <v>1027</v>
      </c>
      <c r="F159" s="12">
        <v>1034.949951171875</v>
      </c>
      <c r="G159" s="12">
        <v>19529790</v>
      </c>
    </row>
    <row r="160" spans="1:7" x14ac:dyDescent="0.2">
      <c r="A160" s="14">
        <v>45513</v>
      </c>
      <c r="B160" s="12">
        <v>1068.099975585938</v>
      </c>
      <c r="C160" s="12">
        <v>1068.099975585938</v>
      </c>
      <c r="D160" s="12">
        <v>1082.949951171875</v>
      </c>
      <c r="E160" s="12">
        <v>1052.050048828125</v>
      </c>
      <c r="F160" s="12">
        <v>1055</v>
      </c>
      <c r="G160" s="12">
        <v>15443008</v>
      </c>
    </row>
    <row r="161" spans="1:7" x14ac:dyDescent="0.2">
      <c r="A161" s="14">
        <v>45516</v>
      </c>
      <c r="B161" s="12">
        <v>1076.150024414062</v>
      </c>
      <c r="C161" s="12">
        <v>1076.150024414062</v>
      </c>
      <c r="D161" s="12">
        <v>1079.900024414062</v>
      </c>
      <c r="E161" s="12">
        <v>1055</v>
      </c>
      <c r="F161" s="12">
        <v>1065</v>
      </c>
      <c r="G161" s="12">
        <v>11311050</v>
      </c>
    </row>
    <row r="162" spans="1:7" x14ac:dyDescent="0.2">
      <c r="A162" s="14">
        <v>45517</v>
      </c>
      <c r="B162" s="12">
        <v>1053.449951171875</v>
      </c>
      <c r="C162" s="12">
        <v>1053.449951171875</v>
      </c>
      <c r="D162" s="12">
        <v>1075.5</v>
      </c>
      <c r="E162" s="12">
        <v>1048.199951171875</v>
      </c>
      <c r="F162" s="12">
        <v>1074.849975585938</v>
      </c>
      <c r="G162" s="12">
        <v>7508231</v>
      </c>
    </row>
    <row r="163" spans="1:7" x14ac:dyDescent="0.2">
      <c r="A163" s="14">
        <v>45518</v>
      </c>
      <c r="B163" s="12">
        <v>1062.349975585938</v>
      </c>
      <c r="C163" s="12">
        <v>1062.349975585938</v>
      </c>
      <c r="D163" s="12">
        <v>1067.050048828125</v>
      </c>
      <c r="E163" s="12">
        <v>1047</v>
      </c>
      <c r="F163" s="12">
        <v>1057</v>
      </c>
      <c r="G163" s="12">
        <v>8211830</v>
      </c>
    </row>
    <row r="164" spans="1:7" x14ac:dyDescent="0.2">
      <c r="A164" s="14">
        <v>45520</v>
      </c>
      <c r="B164" s="12">
        <v>1098.349975585938</v>
      </c>
      <c r="C164" s="12">
        <v>1098.349975585938</v>
      </c>
      <c r="D164" s="12">
        <v>1099.949951171875</v>
      </c>
      <c r="E164" s="12">
        <v>1070</v>
      </c>
      <c r="F164" s="12">
        <v>1072</v>
      </c>
      <c r="G164" s="12">
        <v>11435650</v>
      </c>
    </row>
    <row r="165" spans="1:7" x14ac:dyDescent="0.2">
      <c r="A165" s="14">
        <v>45523</v>
      </c>
      <c r="B165" s="12">
        <v>1087.699951171875</v>
      </c>
      <c r="C165" s="12">
        <v>1087.699951171875</v>
      </c>
      <c r="D165" s="12">
        <v>1107</v>
      </c>
      <c r="E165" s="12">
        <v>1085</v>
      </c>
      <c r="F165" s="12">
        <v>1105.900024414062</v>
      </c>
      <c r="G165" s="12">
        <v>6911441</v>
      </c>
    </row>
    <row r="166" spans="1:7" x14ac:dyDescent="0.2">
      <c r="A166" s="14">
        <v>45524</v>
      </c>
      <c r="B166" s="12">
        <v>1086.900024414062</v>
      </c>
      <c r="C166" s="12">
        <v>1086.900024414062</v>
      </c>
      <c r="D166" s="12">
        <v>1098.050048828125</v>
      </c>
      <c r="E166" s="12">
        <v>1082.050048828125</v>
      </c>
      <c r="F166" s="12">
        <v>1097</v>
      </c>
      <c r="G166" s="12">
        <v>5625723</v>
      </c>
    </row>
    <row r="167" spans="1:7" x14ac:dyDescent="0.2">
      <c r="A167" s="14">
        <v>45525</v>
      </c>
      <c r="B167" s="12">
        <v>1085.199951171875</v>
      </c>
      <c r="C167" s="12">
        <v>1085.199951171875</v>
      </c>
      <c r="D167" s="12">
        <v>1095.300048828125</v>
      </c>
      <c r="E167" s="12">
        <v>1083.300048828125</v>
      </c>
      <c r="F167" s="12">
        <v>1089</v>
      </c>
      <c r="G167" s="12">
        <v>4869876</v>
      </c>
    </row>
    <row r="168" spans="1:7" x14ac:dyDescent="0.2">
      <c r="A168" s="14">
        <v>45526</v>
      </c>
      <c r="B168" s="12">
        <v>1068.449951171875</v>
      </c>
      <c r="C168" s="12">
        <v>1068.449951171875</v>
      </c>
      <c r="D168" s="12">
        <v>1094.75</v>
      </c>
      <c r="E168" s="12">
        <v>1064.949951171875</v>
      </c>
      <c r="F168" s="12">
        <v>1090</v>
      </c>
      <c r="G168" s="12">
        <v>9377476</v>
      </c>
    </row>
    <row r="169" spans="1:7" x14ac:dyDescent="0.2">
      <c r="A169" s="14">
        <v>45527</v>
      </c>
      <c r="B169" s="12">
        <v>1085.150024414062</v>
      </c>
      <c r="C169" s="12">
        <v>1085.150024414062</v>
      </c>
      <c r="D169" s="12">
        <v>1092.599975585938</v>
      </c>
      <c r="E169" s="12">
        <v>1071</v>
      </c>
      <c r="F169" s="12">
        <v>1073</v>
      </c>
      <c r="G169" s="12">
        <v>10179655</v>
      </c>
    </row>
    <row r="170" spans="1:7" x14ac:dyDescent="0.2">
      <c r="A170" s="14">
        <v>45530</v>
      </c>
      <c r="B170" s="12">
        <v>1092.400024414062</v>
      </c>
      <c r="C170" s="12">
        <v>1092.400024414062</v>
      </c>
      <c r="D170" s="12">
        <v>1103.349975585938</v>
      </c>
      <c r="E170" s="12">
        <v>1082.849975585938</v>
      </c>
      <c r="F170" s="12">
        <v>1089</v>
      </c>
      <c r="G170" s="12">
        <v>9415039</v>
      </c>
    </row>
    <row r="171" spans="1:7" x14ac:dyDescent="0.2">
      <c r="A171" s="14">
        <v>45531</v>
      </c>
      <c r="B171" s="12">
        <v>1077.25</v>
      </c>
      <c r="C171" s="12">
        <v>1077.25</v>
      </c>
      <c r="D171" s="12">
        <v>1096.650024414062</v>
      </c>
      <c r="E171" s="12">
        <v>1075</v>
      </c>
      <c r="F171" s="12">
        <v>1093.050048828125</v>
      </c>
      <c r="G171" s="12">
        <v>8813305</v>
      </c>
    </row>
    <row r="172" spans="1:7" x14ac:dyDescent="0.2">
      <c r="A172" s="14">
        <v>45532</v>
      </c>
      <c r="B172" s="12">
        <v>1074.550048828125</v>
      </c>
      <c r="C172" s="12">
        <v>1074.550048828125</v>
      </c>
      <c r="D172" s="12">
        <v>1088.699951171875</v>
      </c>
      <c r="E172" s="12">
        <v>1070.099975585938</v>
      </c>
      <c r="F172" s="12">
        <v>1082.949951171875</v>
      </c>
      <c r="G172" s="12">
        <v>8145376</v>
      </c>
    </row>
    <row r="173" spans="1:7" x14ac:dyDescent="0.2">
      <c r="A173" s="14">
        <v>45533</v>
      </c>
      <c r="B173" s="12">
        <v>1121.650024414062</v>
      </c>
      <c r="C173" s="12">
        <v>1121.650024414062</v>
      </c>
      <c r="D173" s="12">
        <v>1142</v>
      </c>
      <c r="E173" s="12">
        <v>1066</v>
      </c>
      <c r="F173" s="12">
        <v>1079.050048828125</v>
      </c>
      <c r="G173" s="12">
        <v>40658159</v>
      </c>
    </row>
    <row r="174" spans="1:7" x14ac:dyDescent="0.2">
      <c r="A174" s="14">
        <v>45534</v>
      </c>
      <c r="B174" s="12">
        <v>1111.349975585938</v>
      </c>
      <c r="C174" s="12">
        <v>1111.349975585938</v>
      </c>
      <c r="D174" s="12">
        <v>1115</v>
      </c>
      <c r="E174" s="12">
        <v>1097.449951171875</v>
      </c>
      <c r="F174" s="12">
        <v>1113.949951171875</v>
      </c>
      <c r="G174" s="12">
        <v>17647545</v>
      </c>
    </row>
    <row r="175" spans="1:7" x14ac:dyDescent="0.2">
      <c r="A175" s="14">
        <v>45537</v>
      </c>
      <c r="B175" s="12">
        <v>1092.650024414062</v>
      </c>
      <c r="C175" s="12">
        <v>1092.650024414062</v>
      </c>
      <c r="D175" s="12">
        <v>1105</v>
      </c>
      <c r="E175" s="12">
        <v>1087.349975585938</v>
      </c>
      <c r="F175" s="12">
        <v>1105</v>
      </c>
      <c r="G175" s="12">
        <v>8116675</v>
      </c>
    </row>
    <row r="176" spans="1:7" x14ac:dyDescent="0.2">
      <c r="A176" s="14">
        <v>45538</v>
      </c>
      <c r="B176" s="12">
        <v>1085.099975585938</v>
      </c>
      <c r="C176" s="12">
        <v>1085.099975585938</v>
      </c>
      <c r="D176" s="12">
        <v>1100</v>
      </c>
      <c r="E176" s="12">
        <v>1082.199951171875</v>
      </c>
      <c r="F176" s="12">
        <v>1097.599975585938</v>
      </c>
      <c r="G176" s="12">
        <v>5088731</v>
      </c>
    </row>
    <row r="177" spans="1:7" x14ac:dyDescent="0.2">
      <c r="A177" s="14">
        <v>45539</v>
      </c>
      <c r="B177" s="12">
        <v>1080.449951171875</v>
      </c>
      <c r="C177" s="12">
        <v>1080.449951171875</v>
      </c>
      <c r="D177" s="12">
        <v>1085</v>
      </c>
      <c r="E177" s="12">
        <v>1072.099975585938</v>
      </c>
      <c r="F177" s="12">
        <v>1079</v>
      </c>
      <c r="G177" s="12">
        <v>4665908</v>
      </c>
    </row>
    <row r="178" spans="1:7" x14ac:dyDescent="0.2">
      <c r="A178" s="14">
        <v>45540</v>
      </c>
      <c r="B178" s="12">
        <v>1069.150024414062</v>
      </c>
      <c r="C178" s="12">
        <v>1069.150024414062</v>
      </c>
      <c r="D178" s="12">
        <v>1085.849975585938</v>
      </c>
      <c r="E178" s="12">
        <v>1066.949951171875</v>
      </c>
      <c r="F178" s="12">
        <v>1081</v>
      </c>
      <c r="G178" s="12">
        <v>7900593</v>
      </c>
    </row>
    <row r="179" spans="1:7" x14ac:dyDescent="0.2">
      <c r="A179" s="14">
        <v>45541</v>
      </c>
      <c r="B179" s="12">
        <v>1049.349975585938</v>
      </c>
      <c r="C179" s="12">
        <v>1049.349975585938</v>
      </c>
      <c r="D179" s="12">
        <v>1072.949951171875</v>
      </c>
      <c r="E179" s="12">
        <v>1040.5</v>
      </c>
      <c r="F179" s="12">
        <v>1068.800048828125</v>
      </c>
      <c r="G179" s="12">
        <v>8717377</v>
      </c>
    </row>
    <row r="180" spans="1:7" x14ac:dyDescent="0.2">
      <c r="A180" s="14">
        <v>45544</v>
      </c>
      <c r="B180" s="12">
        <v>1038.699951171875</v>
      </c>
      <c r="C180" s="12">
        <v>1038.699951171875</v>
      </c>
      <c r="D180" s="12">
        <v>1049.949951171875</v>
      </c>
      <c r="E180" s="12">
        <v>1026.25</v>
      </c>
      <c r="F180" s="12">
        <v>1049.349975585938</v>
      </c>
      <c r="G180" s="12">
        <v>7206054</v>
      </c>
    </row>
    <row r="181" spans="1:7" x14ac:dyDescent="0.2">
      <c r="A181" s="14">
        <v>45545</v>
      </c>
      <c r="B181" s="12">
        <v>1035.800048828125</v>
      </c>
      <c r="C181" s="12">
        <v>1035.800048828125</v>
      </c>
      <c r="D181" s="12">
        <v>1049</v>
      </c>
      <c r="E181" s="12">
        <v>1032.199951171875</v>
      </c>
      <c r="F181" s="12">
        <v>1049</v>
      </c>
      <c r="G181" s="12">
        <v>6919238</v>
      </c>
    </row>
    <row r="182" spans="1:7" x14ac:dyDescent="0.2">
      <c r="A182" s="14">
        <v>45546</v>
      </c>
      <c r="B182" s="12">
        <v>976.29998779296875</v>
      </c>
      <c r="C182" s="12">
        <v>976.29998779296875</v>
      </c>
      <c r="D182" s="12">
        <v>1011.549987792969</v>
      </c>
      <c r="E182" s="12">
        <v>971.25</v>
      </c>
      <c r="F182" s="12">
        <v>1000</v>
      </c>
      <c r="G182" s="12">
        <v>36140411</v>
      </c>
    </row>
    <row r="183" spans="1:7" x14ac:dyDescent="0.2">
      <c r="A183" s="14">
        <v>45547</v>
      </c>
      <c r="B183" s="12">
        <v>986.1500244140625</v>
      </c>
      <c r="C183" s="12">
        <v>986.1500244140625</v>
      </c>
      <c r="D183" s="12">
        <v>988</v>
      </c>
      <c r="E183" s="12">
        <v>958</v>
      </c>
      <c r="F183" s="12">
        <v>976.29998779296875</v>
      </c>
      <c r="G183" s="12">
        <v>25675836</v>
      </c>
    </row>
    <row r="184" spans="1:7" x14ac:dyDescent="0.2">
      <c r="A184" s="14">
        <v>45548</v>
      </c>
      <c r="B184" s="12">
        <v>992.0999755859375</v>
      </c>
      <c r="C184" s="12">
        <v>992.0999755859375</v>
      </c>
      <c r="D184" s="12">
        <v>1006</v>
      </c>
      <c r="E184" s="12">
        <v>988</v>
      </c>
      <c r="F184" s="12">
        <v>994.9000244140625</v>
      </c>
      <c r="G184" s="12">
        <v>13203676</v>
      </c>
    </row>
    <row r="185" spans="1:7" x14ac:dyDescent="0.2">
      <c r="A185" s="14">
        <v>45551</v>
      </c>
      <c r="B185" s="12">
        <v>988.4000244140625</v>
      </c>
      <c r="C185" s="12">
        <v>988.4000244140625</v>
      </c>
      <c r="D185" s="12">
        <v>999.9000244140625</v>
      </c>
      <c r="E185" s="12">
        <v>984.5</v>
      </c>
      <c r="F185" s="12">
        <v>997</v>
      </c>
      <c r="G185" s="12">
        <v>5836274</v>
      </c>
    </row>
    <row r="186" spans="1:7" x14ac:dyDescent="0.2">
      <c r="A186" s="14">
        <v>45552</v>
      </c>
      <c r="B186" s="12">
        <v>974.95001220703125</v>
      </c>
      <c r="C186" s="12">
        <v>974.95001220703125</v>
      </c>
      <c r="D186" s="12">
        <v>995</v>
      </c>
      <c r="E186" s="12">
        <v>960</v>
      </c>
      <c r="F186" s="12">
        <v>995</v>
      </c>
      <c r="G186" s="12">
        <v>44516613</v>
      </c>
    </row>
    <row r="187" spans="1:7" x14ac:dyDescent="0.2">
      <c r="A187" s="14">
        <v>45553</v>
      </c>
      <c r="B187" s="12">
        <v>962.04998779296875</v>
      </c>
      <c r="C187" s="12">
        <v>962.04998779296875</v>
      </c>
      <c r="D187" s="12">
        <v>983.70001220703125</v>
      </c>
      <c r="E187" s="12">
        <v>957.1500244140625</v>
      </c>
      <c r="F187" s="12">
        <v>978.20001220703125</v>
      </c>
      <c r="G187" s="12">
        <v>12044431</v>
      </c>
    </row>
    <row r="188" spans="1:7" x14ac:dyDescent="0.2">
      <c r="A188" s="14">
        <v>45554</v>
      </c>
      <c r="B188" s="12">
        <v>967</v>
      </c>
      <c r="C188" s="12">
        <v>967</v>
      </c>
      <c r="D188" s="12">
        <v>978.95001220703125</v>
      </c>
      <c r="E188" s="12">
        <v>956.3499755859375</v>
      </c>
      <c r="F188" s="12">
        <v>970.4000244140625</v>
      </c>
      <c r="G188" s="12">
        <v>13466770</v>
      </c>
    </row>
    <row r="189" spans="1:7" x14ac:dyDescent="0.2">
      <c r="A189" s="14">
        <v>45555</v>
      </c>
      <c r="B189" s="12">
        <v>970.8499755859375</v>
      </c>
      <c r="C189" s="12">
        <v>970.8499755859375</v>
      </c>
      <c r="D189" s="12">
        <v>977.5</v>
      </c>
      <c r="E189" s="12">
        <v>949.20001220703125</v>
      </c>
      <c r="F189" s="12">
        <v>967</v>
      </c>
      <c r="G189" s="12">
        <v>16764981</v>
      </c>
    </row>
    <row r="190" spans="1:7" x14ac:dyDescent="0.2">
      <c r="A190" s="14">
        <v>45558</v>
      </c>
      <c r="B190" s="12">
        <v>971.79998779296875</v>
      </c>
      <c r="C190" s="12">
        <v>971.79998779296875</v>
      </c>
      <c r="D190" s="12">
        <v>979.20001220703125</v>
      </c>
      <c r="E190" s="12">
        <v>966.04998779296875</v>
      </c>
      <c r="F190" s="12">
        <v>973.5</v>
      </c>
      <c r="G190" s="12">
        <v>10254297</v>
      </c>
    </row>
    <row r="191" spans="1:7" x14ac:dyDescent="0.2">
      <c r="A191" s="14">
        <v>45559</v>
      </c>
      <c r="B191" s="12">
        <v>977.29998779296875</v>
      </c>
      <c r="C191" s="12">
        <v>977.29998779296875</v>
      </c>
      <c r="D191" s="12">
        <v>985</v>
      </c>
      <c r="E191" s="12">
        <v>972.5999755859375</v>
      </c>
      <c r="F191" s="12">
        <v>974</v>
      </c>
      <c r="G191" s="12">
        <v>12755422</v>
      </c>
    </row>
    <row r="192" spans="1:7" x14ac:dyDescent="0.2">
      <c r="A192" s="14">
        <v>45560</v>
      </c>
      <c r="B192" s="12">
        <v>963.5999755859375</v>
      </c>
      <c r="C192" s="12">
        <v>963.5999755859375</v>
      </c>
      <c r="D192" s="12">
        <v>982.5</v>
      </c>
      <c r="E192" s="12">
        <v>959.25</v>
      </c>
      <c r="F192" s="12">
        <v>982.4000244140625</v>
      </c>
      <c r="G192" s="12">
        <v>12959075</v>
      </c>
    </row>
    <row r="193" spans="1:7" x14ac:dyDescent="0.2">
      <c r="A193" s="14">
        <v>45561</v>
      </c>
      <c r="B193" s="12">
        <v>993.1500244140625</v>
      </c>
      <c r="C193" s="12">
        <v>993.1500244140625</v>
      </c>
      <c r="D193" s="12">
        <v>994.95001220703125</v>
      </c>
      <c r="E193" s="12">
        <v>965.5999755859375</v>
      </c>
      <c r="F193" s="12">
        <v>970.79998779296875</v>
      </c>
      <c r="G193" s="12">
        <v>21640021</v>
      </c>
    </row>
    <row r="194" spans="1:7" x14ac:dyDescent="0.2">
      <c r="A194" s="14">
        <v>45562</v>
      </c>
      <c r="B194" s="12">
        <v>993</v>
      </c>
      <c r="C194" s="12">
        <v>993</v>
      </c>
      <c r="D194" s="12">
        <v>1000.400024414062</v>
      </c>
      <c r="E194" s="12">
        <v>989.1500244140625</v>
      </c>
      <c r="F194" s="12">
        <v>996</v>
      </c>
      <c r="G194" s="12">
        <v>10360030</v>
      </c>
    </row>
    <row r="195" spans="1:7" x14ac:dyDescent="0.2">
      <c r="A195" s="14">
        <v>45565</v>
      </c>
      <c r="B195" s="12">
        <v>974.6500244140625</v>
      </c>
      <c r="C195" s="12">
        <v>974.6500244140625</v>
      </c>
      <c r="D195" s="12">
        <v>996.95001220703125</v>
      </c>
      <c r="E195" s="12">
        <v>971.79998779296875</v>
      </c>
      <c r="F195" s="12">
        <v>993</v>
      </c>
      <c r="G195" s="12">
        <v>12225895</v>
      </c>
    </row>
    <row r="196" spans="1:7" x14ac:dyDescent="0.2">
      <c r="A196" s="14">
        <v>45566</v>
      </c>
      <c r="B196" s="12">
        <v>965.20001220703125</v>
      </c>
      <c r="C196" s="12">
        <v>965.20001220703125</v>
      </c>
      <c r="D196" s="12">
        <v>984.5</v>
      </c>
      <c r="E196" s="12">
        <v>958.9000244140625</v>
      </c>
      <c r="F196" s="12">
        <v>976.9000244140625</v>
      </c>
      <c r="G196" s="12">
        <v>10085203</v>
      </c>
    </row>
    <row r="197" spans="1:7" x14ac:dyDescent="0.2">
      <c r="A197" s="14">
        <v>45568</v>
      </c>
      <c r="B197" s="12">
        <v>925.70001220703125</v>
      </c>
      <c r="C197" s="12">
        <v>925.70001220703125</v>
      </c>
      <c r="D197" s="12">
        <v>950.1500244140625</v>
      </c>
      <c r="E197" s="12">
        <v>925</v>
      </c>
      <c r="F197" s="12">
        <v>939</v>
      </c>
      <c r="G197" s="12">
        <v>24418517</v>
      </c>
    </row>
    <row r="198" spans="1:7" x14ac:dyDescent="0.2">
      <c r="A198" s="14">
        <v>45569</v>
      </c>
      <c r="B198" s="12">
        <v>930.75</v>
      </c>
      <c r="C198" s="12">
        <v>930.75</v>
      </c>
      <c r="D198" s="12">
        <v>949.20001220703125</v>
      </c>
      <c r="E198" s="12">
        <v>920</v>
      </c>
      <c r="F198" s="12">
        <v>930</v>
      </c>
      <c r="G198" s="12">
        <v>19187758</v>
      </c>
    </row>
    <row r="199" spans="1:7" x14ac:dyDescent="0.2">
      <c r="A199" s="14">
        <v>45572</v>
      </c>
      <c r="B199" s="12">
        <v>927.8499755859375</v>
      </c>
      <c r="C199" s="12">
        <v>927.8499755859375</v>
      </c>
      <c r="D199" s="12">
        <v>944.45001220703125</v>
      </c>
      <c r="E199" s="12">
        <v>915</v>
      </c>
      <c r="F199" s="12">
        <v>942</v>
      </c>
      <c r="G199" s="12">
        <v>11772546</v>
      </c>
    </row>
    <row r="200" spans="1:7" x14ac:dyDescent="0.2">
      <c r="A200" s="14">
        <v>45573</v>
      </c>
      <c r="B200" s="12">
        <v>919.79998779296875</v>
      </c>
      <c r="C200" s="12">
        <v>919.79998779296875</v>
      </c>
      <c r="D200" s="12">
        <v>924.79998779296875</v>
      </c>
      <c r="E200" s="12">
        <v>893.8499755859375</v>
      </c>
      <c r="F200" s="12">
        <v>916</v>
      </c>
      <c r="G200" s="12">
        <v>21177886</v>
      </c>
    </row>
    <row r="201" spans="1:7" x14ac:dyDescent="0.2">
      <c r="A201" s="14">
        <v>45574</v>
      </c>
      <c r="B201" s="12">
        <v>939.1500244140625</v>
      </c>
      <c r="C201" s="12">
        <v>939.1500244140625</v>
      </c>
      <c r="D201" s="12">
        <v>948.45001220703125</v>
      </c>
      <c r="E201" s="12">
        <v>925.5</v>
      </c>
      <c r="F201" s="12">
        <v>926.79998779296875</v>
      </c>
      <c r="G201" s="12">
        <v>11557737</v>
      </c>
    </row>
    <row r="202" spans="1:7" x14ac:dyDescent="0.2">
      <c r="A202" s="14">
        <v>45575</v>
      </c>
      <c r="B202" s="12">
        <v>928.5</v>
      </c>
      <c r="C202" s="12">
        <v>928.5</v>
      </c>
      <c r="D202" s="12">
        <v>943.5999755859375</v>
      </c>
      <c r="E202" s="12">
        <v>912.3499755859375</v>
      </c>
      <c r="F202" s="12">
        <v>933.75</v>
      </c>
      <c r="G202" s="12">
        <v>13249851</v>
      </c>
    </row>
    <row r="203" spans="1:7" x14ac:dyDescent="0.2">
      <c r="A203" s="14">
        <v>45576</v>
      </c>
      <c r="B203" s="12">
        <v>930.70001220703125</v>
      </c>
      <c r="C203" s="12">
        <v>930.70001220703125</v>
      </c>
      <c r="D203" s="12">
        <v>937</v>
      </c>
      <c r="E203" s="12">
        <v>928.5</v>
      </c>
      <c r="F203" s="12">
        <v>932</v>
      </c>
      <c r="G203" s="12">
        <v>4459529</v>
      </c>
    </row>
    <row r="204" spans="1:7" x14ac:dyDescent="0.2">
      <c r="A204" s="14">
        <v>45579</v>
      </c>
      <c r="B204" s="12">
        <v>928.25</v>
      </c>
      <c r="C204" s="12">
        <v>928.25</v>
      </c>
      <c r="D204" s="12">
        <v>940</v>
      </c>
      <c r="E204" s="12">
        <v>925.3499755859375</v>
      </c>
      <c r="F204" s="12">
        <v>930</v>
      </c>
      <c r="G204" s="12">
        <v>5740649</v>
      </c>
    </row>
    <row r="205" spans="1:7" x14ac:dyDescent="0.2">
      <c r="A205" s="14">
        <v>45580</v>
      </c>
      <c r="B205" s="12">
        <v>917.29998779296875</v>
      </c>
      <c r="C205" s="12">
        <v>917.29998779296875</v>
      </c>
      <c r="D205" s="12">
        <v>935.3499755859375</v>
      </c>
      <c r="E205" s="12">
        <v>913</v>
      </c>
      <c r="F205" s="12">
        <v>932.95001220703125</v>
      </c>
      <c r="G205" s="12">
        <v>9058919</v>
      </c>
    </row>
    <row r="206" spans="1:7" x14ac:dyDescent="0.2">
      <c r="A206" s="14">
        <v>45581</v>
      </c>
      <c r="B206" s="12">
        <v>907.45001220703125</v>
      </c>
      <c r="C206" s="12">
        <v>907.45001220703125</v>
      </c>
      <c r="D206" s="12">
        <v>923</v>
      </c>
      <c r="E206" s="12">
        <v>900</v>
      </c>
      <c r="F206" s="12">
        <v>917.04998779296875</v>
      </c>
      <c r="G206" s="12">
        <v>10298258</v>
      </c>
    </row>
    <row r="207" spans="1:7" x14ac:dyDescent="0.2">
      <c r="A207" s="14">
        <v>45582</v>
      </c>
      <c r="B207" s="12">
        <v>891.5999755859375</v>
      </c>
      <c r="C207" s="12">
        <v>891.5999755859375</v>
      </c>
      <c r="D207" s="12">
        <v>914.95001220703125</v>
      </c>
      <c r="E207" s="12">
        <v>890.04998779296875</v>
      </c>
      <c r="F207" s="12">
        <v>914.95001220703125</v>
      </c>
      <c r="G207" s="12">
        <v>13864583</v>
      </c>
    </row>
    <row r="208" spans="1:7" x14ac:dyDescent="0.2">
      <c r="A208" s="14">
        <v>45583</v>
      </c>
      <c r="B208" s="12">
        <v>910.1500244140625</v>
      </c>
      <c r="C208" s="12">
        <v>910.1500244140625</v>
      </c>
      <c r="D208" s="12">
        <v>917.70001220703125</v>
      </c>
      <c r="E208" s="12">
        <v>886.79998779296875</v>
      </c>
      <c r="F208" s="12">
        <v>894.29998779296875</v>
      </c>
      <c r="G208" s="12">
        <v>11527914</v>
      </c>
    </row>
    <row r="209" spans="1:7" x14ac:dyDescent="0.2">
      <c r="A209" s="14">
        <v>45586</v>
      </c>
      <c r="B209" s="12">
        <v>903.29998779296875</v>
      </c>
      <c r="C209" s="12">
        <v>903.29998779296875</v>
      </c>
      <c r="D209" s="12">
        <v>917.6500244140625</v>
      </c>
      <c r="E209" s="12">
        <v>898.0999755859375</v>
      </c>
      <c r="F209" s="12">
        <v>912.04998779296875</v>
      </c>
      <c r="G209" s="12">
        <v>7390557</v>
      </c>
    </row>
    <row r="210" spans="1:7" x14ac:dyDescent="0.2">
      <c r="A210" s="14">
        <v>45587</v>
      </c>
      <c r="B210" s="12">
        <v>879.5</v>
      </c>
      <c r="C210" s="12">
        <v>879.5</v>
      </c>
      <c r="D210" s="12">
        <v>906.0999755859375</v>
      </c>
      <c r="E210" s="12">
        <v>875.25</v>
      </c>
      <c r="F210" s="12">
        <v>905</v>
      </c>
      <c r="G210" s="12">
        <v>13617490</v>
      </c>
    </row>
    <row r="211" spans="1:7" x14ac:dyDescent="0.2">
      <c r="A211" s="14">
        <v>45588</v>
      </c>
      <c r="B211" s="12">
        <v>877.6500244140625</v>
      </c>
      <c r="C211" s="12">
        <v>877.6500244140625</v>
      </c>
      <c r="D211" s="12">
        <v>885.5999755859375</v>
      </c>
      <c r="E211" s="12">
        <v>863.29998779296875</v>
      </c>
      <c r="F211" s="12">
        <v>879</v>
      </c>
      <c r="G211" s="12">
        <v>10553771</v>
      </c>
    </row>
    <row r="212" spans="1:7" x14ac:dyDescent="0.2">
      <c r="A212" s="14">
        <v>45589</v>
      </c>
      <c r="B212" s="12">
        <v>880</v>
      </c>
      <c r="C212" s="12">
        <v>880</v>
      </c>
      <c r="D212" s="12">
        <v>890</v>
      </c>
      <c r="E212" s="12">
        <v>875.25</v>
      </c>
      <c r="F212" s="12">
        <v>875.25</v>
      </c>
      <c r="G212" s="12">
        <v>7233484</v>
      </c>
    </row>
    <row r="213" spans="1:7" x14ac:dyDescent="0.2">
      <c r="A213" s="14">
        <v>45590</v>
      </c>
      <c r="B213" s="12">
        <v>864.29998779296875</v>
      </c>
      <c r="C213" s="12">
        <v>864.29998779296875</v>
      </c>
      <c r="D213" s="12">
        <v>885.75</v>
      </c>
      <c r="E213" s="12">
        <v>857.29998779296875</v>
      </c>
      <c r="F213" s="12">
        <v>883.9000244140625</v>
      </c>
      <c r="G213" s="12">
        <v>10873022</v>
      </c>
    </row>
    <row r="214" spans="1:7" x14ac:dyDescent="0.2">
      <c r="A214" s="14">
        <v>45593</v>
      </c>
      <c r="B214" s="12">
        <v>878.45001220703125</v>
      </c>
      <c r="C214" s="12">
        <v>878.45001220703125</v>
      </c>
      <c r="D214" s="12">
        <v>886.75</v>
      </c>
      <c r="E214" s="12">
        <v>860.20001220703125</v>
      </c>
      <c r="F214" s="12">
        <v>867.8499755859375</v>
      </c>
      <c r="G214" s="12">
        <v>7106045</v>
      </c>
    </row>
    <row r="215" spans="1:7" x14ac:dyDescent="0.2">
      <c r="A215" s="14">
        <v>45594</v>
      </c>
      <c r="B215" s="12">
        <v>842.75</v>
      </c>
      <c r="C215" s="12">
        <v>842.75</v>
      </c>
      <c r="D215" s="12">
        <v>882.5</v>
      </c>
      <c r="E215" s="12">
        <v>825.70001220703125</v>
      </c>
      <c r="F215" s="12">
        <v>880.25</v>
      </c>
      <c r="G215" s="12">
        <v>26818871</v>
      </c>
    </row>
    <row r="216" spans="1:7" x14ac:dyDescent="0.2">
      <c r="A216" s="14">
        <v>45595</v>
      </c>
      <c r="B216" s="12">
        <v>840.20001220703125</v>
      </c>
      <c r="C216" s="12">
        <v>840.20001220703125</v>
      </c>
      <c r="D216" s="12">
        <v>853.5999755859375</v>
      </c>
      <c r="E216" s="12">
        <v>838.04998779296875</v>
      </c>
      <c r="F216" s="12">
        <v>846</v>
      </c>
      <c r="G216" s="12">
        <v>12933218</v>
      </c>
    </row>
    <row r="217" spans="1:7" x14ac:dyDescent="0.2">
      <c r="A217" s="14">
        <v>45596</v>
      </c>
      <c r="B217" s="12">
        <v>834.04998779296875</v>
      </c>
      <c r="C217" s="12">
        <v>834.04998779296875</v>
      </c>
      <c r="D217" s="12">
        <v>843.8499755859375</v>
      </c>
      <c r="E217" s="12">
        <v>831.8499755859375</v>
      </c>
      <c r="F217" s="12">
        <v>843.8499755859375</v>
      </c>
      <c r="G217" s="12">
        <v>11904413</v>
      </c>
    </row>
    <row r="218" spans="1:7" x14ac:dyDescent="0.2">
      <c r="A218" s="14">
        <v>45597</v>
      </c>
      <c r="B218" s="12">
        <v>843.45001220703125</v>
      </c>
      <c r="C218" s="12">
        <v>843.45001220703125</v>
      </c>
      <c r="D218" s="12">
        <v>847.95001220703125</v>
      </c>
      <c r="E218" s="12">
        <v>840</v>
      </c>
      <c r="F218" s="12">
        <v>847.95001220703125</v>
      </c>
      <c r="G218" s="12">
        <v>2900548</v>
      </c>
    </row>
    <row r="219" spans="1:7" x14ac:dyDescent="0.2">
      <c r="A219" s="14">
        <v>45600</v>
      </c>
      <c r="B219" s="12">
        <v>824.0999755859375</v>
      </c>
      <c r="C219" s="12">
        <v>824.0999755859375</v>
      </c>
      <c r="D219" s="12">
        <v>844.45001220703125</v>
      </c>
      <c r="E219" s="12">
        <v>814.5</v>
      </c>
      <c r="F219" s="12">
        <v>840</v>
      </c>
      <c r="G219" s="12">
        <v>15514419</v>
      </c>
    </row>
    <row r="220" spans="1:7" x14ac:dyDescent="0.2">
      <c r="A220" s="14">
        <v>45601</v>
      </c>
      <c r="B220" s="12">
        <v>835.6500244140625</v>
      </c>
      <c r="C220" s="12">
        <v>835.6500244140625</v>
      </c>
      <c r="D220" s="12">
        <v>843.5999755859375</v>
      </c>
      <c r="E220" s="12">
        <v>820.4000244140625</v>
      </c>
      <c r="F220" s="12">
        <v>821.5</v>
      </c>
      <c r="G220" s="12">
        <v>10215249</v>
      </c>
    </row>
    <row r="221" spans="1:7" x14ac:dyDescent="0.2">
      <c r="A221" s="14">
        <v>45602</v>
      </c>
      <c r="B221" s="12">
        <v>839.70001220703125</v>
      </c>
      <c r="C221" s="12">
        <v>839.70001220703125</v>
      </c>
      <c r="D221" s="12">
        <v>843.9000244140625</v>
      </c>
      <c r="E221" s="12">
        <v>826</v>
      </c>
      <c r="F221" s="12">
        <v>843.9000244140625</v>
      </c>
      <c r="G221" s="12">
        <v>10579596</v>
      </c>
    </row>
    <row r="222" spans="1:7" x14ac:dyDescent="0.2">
      <c r="A222" s="14">
        <v>45603</v>
      </c>
      <c r="B222" s="12">
        <v>819.75</v>
      </c>
      <c r="C222" s="12">
        <v>819.75</v>
      </c>
      <c r="D222" s="12">
        <v>842.75</v>
      </c>
      <c r="E222" s="12">
        <v>817.29998779296875</v>
      </c>
      <c r="F222" s="12">
        <v>841</v>
      </c>
      <c r="G222" s="12">
        <v>13237161</v>
      </c>
    </row>
    <row r="223" spans="1:7" x14ac:dyDescent="0.2">
      <c r="A223" s="14">
        <v>45604</v>
      </c>
      <c r="B223" s="12">
        <v>805.45001220703125</v>
      </c>
      <c r="C223" s="12">
        <v>805.45001220703125</v>
      </c>
      <c r="D223" s="12">
        <v>822</v>
      </c>
      <c r="E223" s="12">
        <v>801.0999755859375</v>
      </c>
      <c r="F223" s="12">
        <v>821.95001220703125</v>
      </c>
      <c r="G223" s="12">
        <v>16072692</v>
      </c>
    </row>
    <row r="224" spans="1:7" x14ac:dyDescent="0.2">
      <c r="A224" s="14">
        <v>45607</v>
      </c>
      <c r="B224" s="12">
        <v>804.70001220703125</v>
      </c>
      <c r="C224" s="12">
        <v>804.70001220703125</v>
      </c>
      <c r="D224" s="12">
        <v>831.45001220703125</v>
      </c>
      <c r="E224" s="12">
        <v>792</v>
      </c>
      <c r="F224" s="12">
        <v>801</v>
      </c>
      <c r="G224" s="12">
        <v>27587619</v>
      </c>
    </row>
    <row r="225" spans="1:7" x14ac:dyDescent="0.2">
      <c r="A225" s="14">
        <v>45608</v>
      </c>
      <c r="B225" s="12">
        <v>784.8499755859375</v>
      </c>
      <c r="C225" s="12">
        <v>784.8499755859375</v>
      </c>
      <c r="D225" s="12">
        <v>813.0999755859375</v>
      </c>
      <c r="E225" s="12">
        <v>783.04998779296875</v>
      </c>
      <c r="F225" s="12">
        <v>806</v>
      </c>
      <c r="G225" s="12">
        <v>16526921</v>
      </c>
    </row>
    <row r="226" spans="1:7" x14ac:dyDescent="0.2">
      <c r="A226" s="14">
        <v>45609</v>
      </c>
      <c r="B226" s="12">
        <v>786.25</v>
      </c>
      <c r="C226" s="12">
        <v>786.25</v>
      </c>
      <c r="D226" s="12">
        <v>792.6500244140625</v>
      </c>
      <c r="E226" s="12">
        <v>775.54998779296875</v>
      </c>
      <c r="F226" s="12">
        <v>787</v>
      </c>
      <c r="G226" s="12">
        <v>14674022</v>
      </c>
    </row>
    <row r="227" spans="1:7" x14ac:dyDescent="0.2">
      <c r="A227" s="14">
        <v>45610</v>
      </c>
      <c r="B227" s="12">
        <v>774.29998779296875</v>
      </c>
      <c r="C227" s="12">
        <v>774.29998779296875</v>
      </c>
      <c r="D227" s="12">
        <v>792</v>
      </c>
      <c r="E227" s="12">
        <v>772</v>
      </c>
      <c r="F227" s="12">
        <v>786.5999755859375</v>
      </c>
      <c r="G227" s="12">
        <v>11740909</v>
      </c>
    </row>
    <row r="228" spans="1:7" x14ac:dyDescent="0.2">
      <c r="A228" s="14">
        <v>45614</v>
      </c>
      <c r="B228" s="12">
        <v>771.9000244140625</v>
      </c>
      <c r="C228" s="12">
        <v>771.9000244140625</v>
      </c>
      <c r="D228" s="12">
        <v>781.75</v>
      </c>
      <c r="E228" s="12">
        <v>759.20001220703125</v>
      </c>
      <c r="F228" s="12">
        <v>778</v>
      </c>
      <c r="G228" s="12">
        <v>17053446</v>
      </c>
    </row>
    <row r="229" spans="1:7" x14ac:dyDescent="0.2">
      <c r="A229" s="14">
        <v>45615</v>
      </c>
      <c r="B229" s="12">
        <v>783.20001220703125</v>
      </c>
      <c r="C229" s="12">
        <v>783.20001220703125</v>
      </c>
      <c r="D229" s="12">
        <v>799.9000244140625</v>
      </c>
      <c r="E229" s="12">
        <v>771.9000244140625</v>
      </c>
      <c r="F229" s="12">
        <v>771.9000244140625</v>
      </c>
      <c r="G229" s="12">
        <v>14012014</v>
      </c>
    </row>
    <row r="230" spans="1:7" x14ac:dyDescent="0.2">
      <c r="A230" s="14">
        <v>45617</v>
      </c>
      <c r="B230" s="12">
        <v>773.8499755859375</v>
      </c>
      <c r="C230" s="12">
        <v>773.8499755859375</v>
      </c>
      <c r="D230" s="12">
        <v>785.95001220703125</v>
      </c>
      <c r="E230" s="12">
        <v>766.25</v>
      </c>
      <c r="F230" s="12">
        <v>784.95001220703125</v>
      </c>
      <c r="G230" s="12">
        <v>14194678</v>
      </c>
    </row>
    <row r="231" spans="1:7" x14ac:dyDescent="0.2">
      <c r="A231" s="14">
        <v>45618</v>
      </c>
      <c r="B231" s="12">
        <v>791</v>
      </c>
      <c r="C231" s="12">
        <v>791</v>
      </c>
      <c r="D231" s="12">
        <v>794</v>
      </c>
      <c r="E231" s="12">
        <v>775</v>
      </c>
      <c r="F231" s="12">
        <v>775</v>
      </c>
      <c r="G231" s="12">
        <v>14535112</v>
      </c>
    </row>
    <row r="232" spans="1:7" x14ac:dyDescent="0.2">
      <c r="A232" s="14">
        <v>45621</v>
      </c>
      <c r="B232" s="12">
        <v>796.5999755859375</v>
      </c>
      <c r="C232" s="12">
        <v>796.5999755859375</v>
      </c>
      <c r="D232" s="12">
        <v>810.20001220703125</v>
      </c>
      <c r="E232" s="12">
        <v>793.6500244140625</v>
      </c>
      <c r="F232" s="12">
        <v>808.04998779296875</v>
      </c>
      <c r="G232" s="12">
        <v>15194167</v>
      </c>
    </row>
    <row r="233" spans="1:7" x14ac:dyDescent="0.2">
      <c r="A233" s="14">
        <v>45622</v>
      </c>
      <c r="B233" s="12">
        <v>783</v>
      </c>
      <c r="C233" s="12">
        <v>783</v>
      </c>
      <c r="D233" s="12">
        <v>801.79998779296875</v>
      </c>
      <c r="E233" s="12">
        <v>780.1500244140625</v>
      </c>
      <c r="F233" s="12">
        <v>797.1500244140625</v>
      </c>
      <c r="G233" s="12">
        <v>10310838</v>
      </c>
    </row>
    <row r="234" spans="1:7" x14ac:dyDescent="0.2">
      <c r="A234" s="14">
        <v>45623</v>
      </c>
      <c r="B234" s="12">
        <v>783.95001220703125</v>
      </c>
      <c r="C234" s="12">
        <v>783.95001220703125</v>
      </c>
      <c r="D234" s="12">
        <v>791.9000244140625</v>
      </c>
      <c r="E234" s="12">
        <v>779.0999755859375</v>
      </c>
      <c r="F234" s="12">
        <v>785.04998779296875</v>
      </c>
      <c r="G234" s="12">
        <v>10014685</v>
      </c>
    </row>
    <row r="235" spans="1:7" x14ac:dyDescent="0.2">
      <c r="A235" s="14">
        <v>45624</v>
      </c>
      <c r="B235" s="12">
        <v>779.45001220703125</v>
      </c>
      <c r="C235" s="12">
        <v>779.45001220703125</v>
      </c>
      <c r="D235" s="12">
        <v>792.54998779296875</v>
      </c>
      <c r="E235" s="12">
        <v>778</v>
      </c>
      <c r="F235" s="12">
        <v>783</v>
      </c>
      <c r="G235" s="12">
        <v>10939142</v>
      </c>
    </row>
    <row r="236" spans="1:7" x14ac:dyDescent="0.2">
      <c r="A236" s="14">
        <v>45625</v>
      </c>
      <c r="B236" s="12">
        <v>786.45001220703125</v>
      </c>
      <c r="C236" s="12">
        <v>786.45001220703125</v>
      </c>
      <c r="D236" s="12">
        <v>789.4000244140625</v>
      </c>
      <c r="E236" s="12">
        <v>777.04998779296875</v>
      </c>
      <c r="F236" s="12">
        <v>779.5</v>
      </c>
      <c r="G236" s="12">
        <v>10358590</v>
      </c>
    </row>
    <row r="237" spans="1:7" x14ac:dyDescent="0.2">
      <c r="A237" s="14">
        <v>45628</v>
      </c>
      <c r="B237" s="12">
        <v>790.04998779296875</v>
      </c>
      <c r="C237" s="12">
        <v>790.04998779296875</v>
      </c>
      <c r="D237" s="12">
        <v>796.75</v>
      </c>
      <c r="E237" s="12">
        <v>785</v>
      </c>
      <c r="F237" s="12">
        <v>787.29998779296875</v>
      </c>
      <c r="G237" s="12">
        <v>8425826</v>
      </c>
    </row>
    <row r="238" spans="1:7" x14ac:dyDescent="0.2">
      <c r="A238" s="14">
        <v>45629</v>
      </c>
      <c r="B238" s="12">
        <v>801.25</v>
      </c>
      <c r="C238" s="12">
        <v>801.25</v>
      </c>
      <c r="D238" s="12">
        <v>806</v>
      </c>
      <c r="E238" s="12">
        <v>790</v>
      </c>
      <c r="F238" s="12">
        <v>795</v>
      </c>
      <c r="G238" s="12">
        <v>9874135</v>
      </c>
    </row>
    <row r="239" spans="1:7" x14ac:dyDescent="0.2">
      <c r="A239" s="14">
        <v>45630</v>
      </c>
      <c r="B239" s="12">
        <v>788.0999755859375</v>
      </c>
      <c r="C239" s="12">
        <v>788.0999755859375</v>
      </c>
      <c r="D239" s="12">
        <v>806</v>
      </c>
      <c r="E239" s="12">
        <v>784.04998779296875</v>
      </c>
      <c r="F239" s="12">
        <v>805</v>
      </c>
      <c r="G239" s="12">
        <v>12392259</v>
      </c>
    </row>
    <row r="240" spans="1:7" x14ac:dyDescent="0.2">
      <c r="A240" s="14">
        <v>45631</v>
      </c>
      <c r="B240" s="12">
        <v>792.54998779296875</v>
      </c>
      <c r="C240" s="12">
        <v>792.54998779296875</v>
      </c>
      <c r="D240" s="12">
        <v>797.5</v>
      </c>
      <c r="E240" s="12">
        <v>781</v>
      </c>
      <c r="F240" s="12">
        <v>793</v>
      </c>
      <c r="G240" s="12">
        <v>12169428</v>
      </c>
    </row>
    <row r="241" spans="1:7" x14ac:dyDescent="0.2">
      <c r="A241" s="14">
        <v>45632</v>
      </c>
      <c r="B241" s="12">
        <v>816.79998779296875</v>
      </c>
      <c r="C241" s="12">
        <v>816.79998779296875</v>
      </c>
      <c r="D241" s="12">
        <v>818.8499755859375</v>
      </c>
      <c r="E241" s="12">
        <v>785.29998779296875</v>
      </c>
      <c r="F241" s="12">
        <v>793</v>
      </c>
      <c r="G241" s="12">
        <v>19716910</v>
      </c>
    </row>
    <row r="242" spans="1:7" x14ac:dyDescent="0.2">
      <c r="A242" s="14">
        <v>45635</v>
      </c>
      <c r="B242" s="12">
        <v>798.75</v>
      </c>
      <c r="C242" s="12">
        <v>798.75</v>
      </c>
      <c r="D242" s="12">
        <v>820.3499755859375</v>
      </c>
      <c r="E242" s="12">
        <v>797</v>
      </c>
      <c r="F242" s="12">
        <v>816.79998779296875</v>
      </c>
      <c r="G242" s="12">
        <v>15573233</v>
      </c>
    </row>
    <row r="243" spans="1:7" x14ac:dyDescent="0.2">
      <c r="A243" s="14">
        <v>45636</v>
      </c>
      <c r="B243" s="12">
        <v>799.9000244140625</v>
      </c>
      <c r="C243" s="12">
        <v>799.9000244140625</v>
      </c>
      <c r="D243" s="12">
        <v>810.45001220703125</v>
      </c>
      <c r="E243" s="12">
        <v>797.45001220703125</v>
      </c>
      <c r="F243" s="12">
        <v>804.79998779296875</v>
      </c>
      <c r="G243" s="12">
        <v>13113082</v>
      </c>
    </row>
    <row r="244" spans="1:7" x14ac:dyDescent="0.2">
      <c r="A244" s="14">
        <v>45637</v>
      </c>
      <c r="B244" s="12">
        <v>799.0999755859375</v>
      </c>
      <c r="C244" s="12">
        <v>799.0999755859375</v>
      </c>
      <c r="D244" s="12">
        <v>806.95001220703125</v>
      </c>
      <c r="E244" s="12">
        <v>798.20001220703125</v>
      </c>
      <c r="F244" s="12">
        <v>802.9000244140625</v>
      </c>
      <c r="G244" s="12">
        <v>7763357</v>
      </c>
    </row>
    <row r="245" spans="1:7" x14ac:dyDescent="0.2">
      <c r="A245" s="14">
        <v>45638</v>
      </c>
      <c r="B245" s="12">
        <v>786.3499755859375</v>
      </c>
      <c r="C245" s="12">
        <v>786.3499755859375</v>
      </c>
      <c r="D245" s="12">
        <v>802</v>
      </c>
      <c r="E245" s="12">
        <v>785.5</v>
      </c>
      <c r="F245" s="12">
        <v>799.20001220703125</v>
      </c>
      <c r="G245" s="12">
        <v>10602758</v>
      </c>
    </row>
    <row r="246" spans="1:7" x14ac:dyDescent="0.2">
      <c r="A246" s="14">
        <v>45639</v>
      </c>
      <c r="B246" s="12">
        <v>790.29998779296875</v>
      </c>
      <c r="C246" s="12">
        <v>790.29998779296875</v>
      </c>
      <c r="D246" s="12">
        <v>792.5</v>
      </c>
      <c r="E246" s="12">
        <v>775</v>
      </c>
      <c r="F246" s="12">
        <v>789</v>
      </c>
      <c r="G246" s="12">
        <v>14101869</v>
      </c>
    </row>
    <row r="247" spans="1:7" x14ac:dyDescent="0.2">
      <c r="A247" s="14">
        <v>45642</v>
      </c>
      <c r="B247" s="12">
        <v>784.79998779296875</v>
      </c>
      <c r="C247" s="12">
        <v>784.79998779296875</v>
      </c>
      <c r="D247" s="12">
        <v>793.95001220703125</v>
      </c>
      <c r="E247" s="12">
        <v>783</v>
      </c>
      <c r="F247" s="12">
        <v>791.4000244140625</v>
      </c>
      <c r="G247" s="12">
        <v>10015361</v>
      </c>
    </row>
    <row r="248" spans="1:7" x14ac:dyDescent="0.2">
      <c r="A248" s="14">
        <v>45643</v>
      </c>
      <c r="B248" s="12">
        <v>779.75</v>
      </c>
      <c r="C248" s="12">
        <v>779.75</v>
      </c>
      <c r="D248" s="12">
        <v>796.3499755859375</v>
      </c>
      <c r="E248" s="12">
        <v>778</v>
      </c>
      <c r="F248" s="12">
        <v>785.5</v>
      </c>
      <c r="G248" s="12">
        <v>10270253</v>
      </c>
    </row>
    <row r="249" spans="1:7" x14ac:dyDescent="0.2">
      <c r="A249" s="14">
        <v>45644</v>
      </c>
      <c r="B249" s="12">
        <v>755.70001220703125</v>
      </c>
      <c r="C249" s="12">
        <v>755.70001220703125</v>
      </c>
      <c r="D249" s="12">
        <v>774.25</v>
      </c>
      <c r="E249" s="12">
        <v>754</v>
      </c>
      <c r="F249" s="12">
        <v>774</v>
      </c>
      <c r="G249" s="12">
        <v>19085263</v>
      </c>
    </row>
    <row r="250" spans="1:7" x14ac:dyDescent="0.2">
      <c r="A250" s="14">
        <v>45645</v>
      </c>
      <c r="B250" s="12">
        <v>743.6500244140625</v>
      </c>
      <c r="C250" s="12">
        <v>743.6500244140625</v>
      </c>
      <c r="D250" s="12">
        <v>755.79998779296875</v>
      </c>
      <c r="E250" s="12">
        <v>741.4000244140625</v>
      </c>
      <c r="F250" s="12">
        <v>744.45001220703125</v>
      </c>
      <c r="G250" s="12">
        <v>15745615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 Scholes Model</vt:lpstr>
      <vt:lpstr>Binomial Model</vt:lpstr>
      <vt:lpstr>TATA Motors 1 yr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Hemanth Reddy</dc:creator>
  <cp:lastModifiedBy>A Hemanth Reddy</cp:lastModifiedBy>
  <dcterms:created xsi:type="dcterms:W3CDTF">2024-12-19T09:05:11Z</dcterms:created>
  <dcterms:modified xsi:type="dcterms:W3CDTF">2024-12-20T21:14:28Z</dcterms:modified>
</cp:coreProperties>
</file>