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kul/Documents/Assetyogi/Youtube/Videos 2024/New Tax Regime vs Old 24-25/"/>
    </mc:Choice>
  </mc:AlternateContent>
  <xr:revisionPtr revIDLastSave="0" documentId="13_ncr:1_{CAFD0D7B-3240-404C-8F1D-CAA633E2E190}" xr6:coauthVersionLast="47" xr6:coauthVersionMax="47" xr10:uidLastSave="{00000000-0000-0000-0000-000000000000}"/>
  <bookViews>
    <workbookView xWindow="0" yWindow="500" windowWidth="30720" windowHeight="17140" xr2:uid="{82764AC5-DEA7-4E25-A0B4-038D90537529}"/>
  </bookViews>
  <sheets>
    <sheet name="New vs Old Regim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J27" i="2"/>
  <c r="K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27" i="2"/>
  <c r="G27" i="2" s="1"/>
  <c r="L34" i="2" l="1"/>
  <c r="L27" i="2"/>
  <c r="L29" i="2"/>
  <c r="L28" i="2"/>
  <c r="L30" i="2"/>
  <c r="L33" i="2"/>
  <c r="L32" i="2"/>
  <c r="L31" i="2"/>
</calcChain>
</file>

<file path=xl/sharedStrings.xml><?xml version="1.0" encoding="utf-8"?>
<sst xmlns="http://schemas.openxmlformats.org/spreadsheetml/2006/main" count="79" uniqueCount="65">
  <si>
    <t>HRA Exemption</t>
  </si>
  <si>
    <t>Standard Deduction</t>
  </si>
  <si>
    <t>Loss from House Property</t>
  </si>
  <si>
    <t>Net Taxable Income</t>
  </si>
  <si>
    <t>&gt; ₹ 15 Lakhs</t>
  </si>
  <si>
    <t>Remarks</t>
  </si>
  <si>
    <t>If Net Taxable Income &lt; ₹ 5 Lakhs</t>
  </si>
  <si>
    <t>If Net Taxable Income &gt; ₹ 5 Lakhs</t>
  </si>
  <si>
    <t>Tax Rate</t>
  </si>
  <si>
    <t>Old Tax Slabs</t>
  </si>
  <si>
    <t>New Tax Slabs</t>
  </si>
  <si>
    <t xml:space="preserve">&gt; ₹ 10 Lakhs </t>
  </si>
  <si>
    <t xml:space="preserve">&gt; ₹ 15 Lakhs </t>
  </si>
  <si>
    <t>If Net Taxable Income &lt; ₹ 7 Lakhs</t>
  </si>
  <si>
    <t>If Net Taxable Income &gt; ₹ 7 Lakhs</t>
  </si>
  <si>
    <t>Old Tax Regime</t>
  </si>
  <si>
    <t>Better</t>
  </si>
  <si>
    <t>₹ 2.5 - 5 Lakhs</t>
  </si>
  <si>
    <t>₹ 5 - 10 Lakhs</t>
  </si>
  <si>
    <t>₹ 0 - 2.5 Lakhs</t>
  </si>
  <si>
    <t>₹ 12 - 15 Lakhs</t>
  </si>
  <si>
    <t>₹ 2.5 - 3 Lakhs</t>
  </si>
  <si>
    <t>₹ 3 - 5 Lakhs</t>
  </si>
  <si>
    <t>₹ 10 - 12 Lakhs</t>
  </si>
  <si>
    <t>Calculator By - AssetYogi</t>
  </si>
  <si>
    <t>Extra Deductions*</t>
  </si>
  <si>
    <t>Deductions Under Sec 80D</t>
  </si>
  <si>
    <t># Tax Calculations are without Surcharge and Cess</t>
  </si>
  <si>
    <t>₹ 0 - 3 Lakhs</t>
  </si>
  <si>
    <t>Deductions Under Sec 80C</t>
  </si>
  <si>
    <t>₹ 3 - 7 Lakhs</t>
  </si>
  <si>
    <t>₹ 7 - 10 Lakhs</t>
  </si>
  <si>
    <t>₹ 5 - 7 Lakhs</t>
  </si>
  <si>
    <t>Gross Salary Range</t>
  </si>
  <si>
    <t>Gross Salary (₹)</t>
  </si>
  <si>
    <r>
      <t xml:space="preserve">Tax @ Old Slabs </t>
    </r>
    <r>
      <rPr>
        <sz val="13"/>
        <color theme="1"/>
        <rFont val="Calibri"/>
        <family val="2"/>
        <scheme val="minor"/>
      </rPr>
      <t>#</t>
    </r>
  </si>
  <si>
    <r>
      <t>Tax @ New Slabs</t>
    </r>
    <r>
      <rPr>
        <sz val="13"/>
        <color theme="1"/>
        <rFont val="Calibri"/>
        <family val="2"/>
        <scheme val="minor"/>
      </rPr>
      <t xml:space="preserve"> #</t>
    </r>
  </si>
  <si>
    <t>New Tax Regime</t>
  </si>
  <si>
    <t>Old Vs New Tax Regimes: Effective from FY 24-25</t>
  </si>
  <si>
    <t>Interest on Home Loan</t>
  </si>
  <si>
    <t>NPS contribution from Employer (upto 10% of Basic+DA)</t>
  </si>
  <si>
    <t>NPS contribution from Employer (upto 14% of Basic+DA)</t>
  </si>
  <si>
    <r>
      <t xml:space="preserve">NPS Deductions </t>
    </r>
    <r>
      <rPr>
        <sz val="13"/>
        <color theme="1"/>
        <rFont val="Calibri"/>
        <family val="2"/>
        <scheme val="minor"/>
      </rPr>
      <t>^</t>
    </r>
  </si>
  <si>
    <t>^NPS Deduction in New Regime</t>
  </si>
  <si>
    <t>*Extra Deductions in Old Regime</t>
  </si>
  <si>
    <t>Tax Slabs - Old Regime</t>
  </si>
  <si>
    <t>Income Slab</t>
  </si>
  <si>
    <t>₹0 - ₹2,50,000</t>
  </si>
  <si>
    <t>Nil</t>
  </si>
  <si>
    <t>₹2,50,001 - ₹5,00,000</t>
  </si>
  <si>
    <t>₹5,00,001 - ₹10,00,000</t>
  </si>
  <si>
    <t>&gt; ₹10,00,000</t>
  </si>
  <si>
    <t>Tax rebate upto ₹5,00,000</t>
  </si>
  <si>
    <t>Standard Deduction - ₹50,000</t>
  </si>
  <si>
    <t>₹0 - ₹3,00,000</t>
  </si>
  <si>
    <t>₹7,00,001 - ₹10,00,000</t>
  </si>
  <si>
    <t>₹3,00,001 - ₹7,00,000</t>
  </si>
  <si>
    <t>₹10,00,001 - ₹12,00,000</t>
  </si>
  <si>
    <t>₹12,00,001 - ₹15,00,000</t>
  </si>
  <si>
    <t>&gt; ₹15,00,000</t>
  </si>
  <si>
    <t>Tax rebate upto ₹7,00,000</t>
  </si>
  <si>
    <t>Standard Deduction - ₹75,000</t>
  </si>
  <si>
    <t>Income Upto ₹7.75 Lakhs - 0 Tax</t>
  </si>
  <si>
    <t>Income Upto ₹5.5 Lakhs - 0 Tax</t>
  </si>
  <si>
    <t>Tax Slabs - New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</si>
</sst>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#,##0.00"/>
    <numFmt numFmtId="165" formatCode="&quot;₹&quot;#,##0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99">
    <xf numFmtId="0" fontId="0" fillId="0" borderId="0" xfId="0"/>
    <xf numFmtId="0" fontId="4" fillId="4" borderId="0" xfId="0" applyFont="1" applyFill="1" applyAlignment="1" applyProtection="1">
      <alignment vertical="center" wrapText="1"/>
      <protection hidden="1"/>
    </xf>
    <xf numFmtId="0" fontId="4" fillId="4" borderId="0" xfId="0" applyFont="1" applyFill="1" applyAlignment="1" applyProtection="1">
      <alignment horizontal="center" vertical="center" wrapText="1"/>
      <protection hidden="1"/>
    </xf>
    <xf numFmtId="9" fontId="6" fillId="4" borderId="13" xfId="0" applyNumberFormat="1" applyFont="1" applyFill="1" applyBorder="1" applyAlignment="1" applyProtection="1">
      <alignment horizontal="center" vertical="center" wrapText="1"/>
      <protection hidden="1"/>
    </xf>
    <xf numFmtId="164" fontId="4" fillId="4" borderId="0" xfId="0" applyNumberFormat="1" applyFont="1" applyFill="1" applyAlignment="1" applyProtection="1">
      <alignment vertical="center" wrapText="1"/>
      <protection hidden="1"/>
    </xf>
    <xf numFmtId="0" fontId="0" fillId="4" borderId="7" xfId="0" applyFill="1" applyBorder="1" applyAlignment="1" applyProtection="1">
      <alignment vertical="center" wrapText="1"/>
      <protection hidden="1"/>
    </xf>
    <xf numFmtId="0" fontId="0" fillId="4" borderId="9" xfId="0" applyFill="1" applyBorder="1" applyAlignment="1" applyProtection="1">
      <alignment vertical="center" wrapText="1"/>
      <protection hidden="1"/>
    </xf>
    <xf numFmtId="0" fontId="7" fillId="7" borderId="0" xfId="0" applyFont="1" applyFill="1" applyAlignment="1" applyProtection="1">
      <alignment vertical="center" wrapText="1"/>
      <protection hidden="1"/>
    </xf>
    <xf numFmtId="0" fontId="8" fillId="7" borderId="0" xfId="0" applyFont="1" applyFill="1" applyAlignment="1" applyProtection="1">
      <alignment vertical="center" wrapText="1"/>
      <protection hidden="1"/>
    </xf>
    <xf numFmtId="0" fontId="3" fillId="4" borderId="0" xfId="0" applyFont="1" applyFill="1" applyAlignment="1" applyProtection="1">
      <alignment vertical="center" wrapText="1"/>
      <protection hidden="1"/>
    </xf>
    <xf numFmtId="0" fontId="3" fillId="4" borderId="0" xfId="0" applyFont="1" applyFill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vertical="center" wrapText="1"/>
      <protection hidden="1"/>
    </xf>
    <xf numFmtId="0" fontId="11" fillId="9" borderId="23" xfId="0" applyFont="1" applyFill="1" applyBorder="1" applyAlignment="1" applyProtection="1">
      <alignment horizontal="center" vertical="center" wrapText="1"/>
      <protection hidden="1"/>
    </xf>
    <xf numFmtId="0" fontId="11" fillId="9" borderId="14" xfId="0" applyFont="1" applyFill="1" applyBorder="1" applyAlignment="1" applyProtection="1">
      <alignment horizontal="center" vertical="center" wrapText="1"/>
      <protection hidden="1"/>
    </xf>
    <xf numFmtId="0" fontId="11" fillId="9" borderId="5" xfId="0" applyFont="1" applyFill="1" applyBorder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11" fillId="8" borderId="6" xfId="0" applyFont="1" applyFill="1" applyBorder="1" applyAlignment="1" applyProtection="1">
      <alignment horizontal="center" vertical="center" wrapText="1"/>
      <protection hidden="1"/>
    </xf>
    <xf numFmtId="0" fontId="11" fillId="8" borderId="13" xfId="0" applyFont="1" applyFill="1" applyBorder="1" applyAlignment="1" applyProtection="1">
      <alignment horizontal="center" vertical="center" wrapText="1"/>
      <protection hidden="1"/>
    </xf>
    <xf numFmtId="0" fontId="11" fillId="8" borderId="7" xfId="0" applyFont="1" applyFill="1" applyBorder="1" applyAlignment="1" applyProtection="1">
      <alignment horizontal="center" vertical="center" wrapText="1"/>
      <protection hidden="1"/>
    </xf>
    <xf numFmtId="0" fontId="11" fillId="9" borderId="6" xfId="0" applyFont="1" applyFill="1" applyBorder="1" applyAlignment="1" applyProtection="1">
      <alignment horizontal="center" vertical="center" wrapText="1"/>
      <protection hidden="1"/>
    </xf>
    <xf numFmtId="0" fontId="11" fillId="9" borderId="24" xfId="0" applyFont="1" applyFill="1" applyBorder="1" applyAlignment="1" applyProtection="1">
      <alignment horizontal="center" vertical="center" wrapText="1"/>
      <protection hidden="1"/>
    </xf>
    <xf numFmtId="0" fontId="11" fillId="9" borderId="13" xfId="0" applyFont="1" applyFill="1" applyBorder="1" applyAlignment="1" applyProtection="1">
      <alignment horizontal="center" vertical="center" wrapText="1"/>
      <protection hidden="1"/>
    </xf>
    <xf numFmtId="0" fontId="11" fillId="9" borderId="7" xfId="0" applyFont="1" applyFill="1" applyBorder="1" applyAlignment="1" applyProtection="1">
      <alignment horizontal="center" vertical="center" wrapText="1"/>
      <protection hidden="1"/>
    </xf>
    <xf numFmtId="0" fontId="12" fillId="4" borderId="0" xfId="0" applyFont="1" applyFill="1" applyAlignment="1" applyProtection="1">
      <alignment vertical="center" wrapText="1"/>
      <protection hidden="1"/>
    </xf>
    <xf numFmtId="0" fontId="12" fillId="4" borderId="1" xfId="0" applyFont="1" applyFill="1" applyBorder="1" applyAlignment="1" applyProtection="1">
      <alignment vertical="center" wrapText="1"/>
      <protection hidden="1"/>
    </xf>
    <xf numFmtId="165" fontId="12" fillId="2" borderId="1" xfId="0" applyNumberFormat="1" applyFont="1" applyFill="1" applyBorder="1" applyAlignment="1" applyProtection="1">
      <alignment vertical="center" wrapText="1"/>
      <protection locked="0"/>
    </xf>
    <xf numFmtId="165" fontId="12" fillId="4" borderId="6" xfId="0" applyNumberFormat="1" applyFont="1" applyFill="1" applyBorder="1" applyAlignment="1" applyProtection="1">
      <alignment vertical="center" wrapText="1"/>
      <protection hidden="1"/>
    </xf>
    <xf numFmtId="165" fontId="12" fillId="2" borderId="13" xfId="0" applyNumberFormat="1" applyFont="1" applyFill="1" applyBorder="1" applyAlignment="1" applyProtection="1">
      <alignment vertical="center" wrapText="1"/>
      <protection locked="0"/>
    </xf>
    <xf numFmtId="165" fontId="12" fillId="4" borderId="13" xfId="0" applyNumberFormat="1" applyFont="1" applyFill="1" applyBorder="1" applyAlignment="1" applyProtection="1">
      <alignment vertical="center" wrapText="1"/>
      <protection hidden="1"/>
    </xf>
    <xf numFmtId="165" fontId="12" fillId="4" borderId="7" xfId="0" applyNumberFormat="1" applyFont="1" applyFill="1" applyBorder="1" applyAlignment="1" applyProtection="1">
      <alignment horizontal="right" vertical="center" wrapText="1"/>
      <protection hidden="1"/>
    </xf>
    <xf numFmtId="0" fontId="12" fillId="3" borderId="1" xfId="0" applyFont="1" applyFill="1" applyBorder="1" applyAlignment="1" applyProtection="1">
      <alignment horizontal="center" vertical="center" wrapText="1"/>
      <protection hidden="1"/>
    </xf>
    <xf numFmtId="0" fontId="12" fillId="4" borderId="2" xfId="0" applyFont="1" applyFill="1" applyBorder="1" applyAlignment="1" applyProtection="1">
      <alignment vertical="center" wrapText="1"/>
      <protection hidden="1"/>
    </xf>
    <xf numFmtId="165" fontId="12" fillId="2" borderId="2" xfId="0" applyNumberFormat="1" applyFont="1" applyFill="1" applyBorder="1" applyAlignment="1" applyProtection="1">
      <alignment vertical="center" wrapText="1"/>
      <protection locked="0"/>
    </xf>
    <xf numFmtId="165" fontId="12" fillId="4" borderId="8" xfId="0" applyNumberFormat="1" applyFont="1" applyFill="1" applyBorder="1" applyAlignment="1" applyProtection="1">
      <alignment vertical="center" wrapText="1"/>
      <protection hidden="1"/>
    </xf>
    <xf numFmtId="165" fontId="12" fillId="2" borderId="15" xfId="0" applyNumberFormat="1" applyFont="1" applyFill="1" applyBorder="1" applyAlignment="1" applyProtection="1">
      <alignment vertical="center" wrapText="1"/>
      <protection locked="0"/>
    </xf>
    <xf numFmtId="165" fontId="12" fillId="4" borderId="15" xfId="0" applyNumberFormat="1" applyFont="1" applyFill="1" applyBorder="1" applyAlignment="1" applyProtection="1">
      <alignment vertical="center" wrapText="1"/>
      <protection hidden="1"/>
    </xf>
    <xf numFmtId="165" fontId="12" fillId="4" borderId="9" xfId="0" applyNumberFormat="1" applyFont="1" applyFill="1" applyBorder="1" applyAlignment="1" applyProtection="1">
      <alignment horizontal="right" vertical="center" wrapText="1"/>
      <protection hidden="1"/>
    </xf>
    <xf numFmtId="0" fontId="12" fillId="3" borderId="2" xfId="0" applyFont="1" applyFill="1" applyBorder="1" applyAlignment="1" applyProtection="1">
      <alignment horizontal="center" vertical="center" wrapText="1"/>
      <protection hidden="1"/>
    </xf>
    <xf numFmtId="0" fontId="12" fillId="4" borderId="6" xfId="0" applyFont="1" applyFill="1" applyBorder="1" applyAlignment="1" applyProtection="1">
      <alignment vertical="center"/>
      <protection hidden="1"/>
    </xf>
    <xf numFmtId="9" fontId="11" fillId="4" borderId="13" xfId="0" applyNumberFormat="1" applyFont="1" applyFill="1" applyBorder="1" applyAlignment="1" applyProtection="1">
      <alignment horizontal="center" vertical="center"/>
      <protection hidden="1"/>
    </xf>
    <xf numFmtId="9" fontId="11" fillId="4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4" borderId="15" xfId="0" applyNumberFormat="1" applyFont="1" applyFill="1" applyBorder="1" applyAlignment="1" applyProtection="1">
      <alignment horizontal="center" vertical="center" wrapText="1"/>
      <protection hidden="1"/>
    </xf>
    <xf numFmtId="0" fontId="11" fillId="8" borderId="4" xfId="0" applyFont="1" applyFill="1" applyBorder="1" applyAlignment="1" applyProtection="1">
      <alignment horizontal="center" vertical="center" wrapText="1"/>
      <protection hidden="1"/>
    </xf>
    <xf numFmtId="0" fontId="11" fillId="8" borderId="14" xfId="0" applyFont="1" applyFill="1" applyBorder="1" applyAlignment="1" applyProtection="1">
      <alignment horizontal="center" vertical="center" wrapText="1"/>
      <protection hidden="1"/>
    </xf>
    <xf numFmtId="0" fontId="11" fillId="8" borderId="5" xfId="0" applyFont="1" applyFill="1" applyBorder="1" applyAlignment="1" applyProtection="1">
      <alignment horizontal="center" vertical="center" wrapText="1"/>
      <protection hidden="1"/>
    </xf>
    <xf numFmtId="0" fontId="4" fillId="4" borderId="18" xfId="0" applyFont="1" applyFill="1" applyBorder="1" applyAlignment="1" applyProtection="1">
      <alignment vertical="center" wrapText="1"/>
      <protection hidden="1"/>
    </xf>
    <xf numFmtId="0" fontId="4" fillId="4" borderId="19" xfId="0" applyFont="1" applyFill="1" applyBorder="1" applyAlignment="1" applyProtection="1">
      <alignment vertical="center" wrapText="1"/>
      <protection hidden="1"/>
    </xf>
    <xf numFmtId="0" fontId="4" fillId="4" borderId="20" xfId="0" applyFont="1" applyFill="1" applyBorder="1" applyAlignment="1" applyProtection="1">
      <alignment vertical="center" wrapText="1"/>
      <protection hidden="1"/>
    </xf>
    <xf numFmtId="0" fontId="4" fillId="4" borderId="21" xfId="0" applyFont="1" applyFill="1" applyBorder="1" applyAlignment="1" applyProtection="1">
      <alignment vertical="center" wrapText="1"/>
      <protection hidden="1"/>
    </xf>
    <xf numFmtId="0" fontId="4" fillId="4" borderId="22" xfId="0" applyFont="1" applyFill="1" applyBorder="1" applyAlignment="1" applyProtection="1">
      <alignment vertical="center" wrapText="1"/>
      <protection hidden="1"/>
    </xf>
    <xf numFmtId="0" fontId="12" fillId="4" borderId="24" xfId="0" applyFont="1" applyFill="1" applyBorder="1" applyAlignment="1" applyProtection="1">
      <alignment vertical="center"/>
      <protection hidden="1"/>
    </xf>
    <xf numFmtId="0" fontId="12" fillId="4" borderId="25" xfId="0" applyFont="1" applyFill="1" applyBorder="1" applyAlignment="1" applyProtection="1">
      <alignment vertical="center" wrapText="1"/>
      <protection hidden="1"/>
    </xf>
    <xf numFmtId="0" fontId="4" fillId="4" borderId="6" xfId="0" applyFont="1" applyFill="1" applyBorder="1" applyAlignment="1" applyProtection="1">
      <alignment vertical="center" wrapText="1"/>
      <protection hidden="1"/>
    </xf>
    <xf numFmtId="0" fontId="4" fillId="4" borderId="7" xfId="0" applyFont="1" applyFill="1" applyBorder="1" applyAlignment="1" applyProtection="1">
      <alignment vertical="center" wrapText="1"/>
      <protection hidden="1"/>
    </xf>
    <xf numFmtId="0" fontId="12" fillId="0" borderId="24" xfId="0" applyFont="1" applyBorder="1" applyAlignment="1" applyProtection="1">
      <alignment vertical="center"/>
      <protection hidden="1"/>
    </xf>
    <xf numFmtId="9" fontId="11" fillId="0" borderId="13" xfId="0" applyNumberFormat="1" applyFont="1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vertical="center" wrapText="1"/>
      <protection hidden="1"/>
    </xf>
    <xf numFmtId="166" fontId="4" fillId="4" borderId="0" xfId="1" applyNumberFormat="1" applyFont="1" applyFill="1" applyBorder="1" applyAlignment="1" applyProtection="1">
      <alignment vertical="center" wrapText="1"/>
      <protection hidden="1"/>
    </xf>
    <xf numFmtId="9" fontId="4" fillId="4" borderId="13" xfId="0" applyNumberFormat="1" applyFont="1" applyFill="1" applyBorder="1" applyAlignment="1" applyProtection="1">
      <alignment horizontal="center" vertical="center" wrapText="1"/>
      <protection hidden="1"/>
    </xf>
    <xf numFmtId="9" fontId="4" fillId="4" borderId="13" xfId="1" applyNumberFormat="1" applyFont="1" applyFill="1" applyBorder="1" applyAlignment="1" applyProtection="1">
      <alignment horizontal="center" vertical="center" wrapText="1"/>
      <protection hidden="1"/>
    </xf>
    <xf numFmtId="9" fontId="4" fillId="4" borderId="28" xfId="1" applyNumberFormat="1" applyFont="1" applyFill="1" applyBorder="1" applyAlignment="1" applyProtection="1">
      <alignment horizontal="center" vertical="center" wrapText="1"/>
      <protection hidden="1"/>
    </xf>
    <xf numFmtId="165" fontId="12" fillId="2" borderId="24" xfId="0" applyNumberFormat="1" applyFont="1" applyFill="1" applyBorder="1" applyAlignment="1" applyProtection="1">
      <alignment vertical="center" wrapText="1"/>
      <protection locked="0"/>
    </xf>
    <xf numFmtId="165" fontId="12" fillId="2" borderId="25" xfId="0" applyNumberFormat="1" applyFont="1" applyFill="1" applyBorder="1" applyAlignment="1" applyProtection="1">
      <alignment vertical="center" wrapText="1"/>
      <protection locked="0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3" fillId="4" borderId="0" xfId="0" applyFont="1" applyFill="1" applyAlignment="1" applyProtection="1">
      <alignment horizontal="left" vertical="center" wrapText="1"/>
      <protection hidden="1"/>
    </xf>
    <xf numFmtId="0" fontId="4" fillId="4" borderId="0" xfId="0" applyFont="1" applyFill="1" applyAlignment="1" applyProtection="1">
      <alignment horizontal="left" vertical="center" wrapText="1"/>
      <protection hidden="1"/>
    </xf>
    <xf numFmtId="0" fontId="1" fillId="4" borderId="0" xfId="0" applyFont="1" applyFill="1" applyAlignment="1" applyProtection="1">
      <alignment horizontal="left" vertical="center" wrapText="1"/>
      <protection hidden="1"/>
    </xf>
    <xf numFmtId="0" fontId="9" fillId="7" borderId="0" xfId="0" applyFont="1" applyFill="1" applyAlignment="1" applyProtection="1">
      <alignment horizontal="right" vertical="center" wrapText="1"/>
      <protection hidden="1"/>
    </xf>
    <xf numFmtId="0" fontId="11" fillId="9" borderId="4" xfId="0" applyFont="1" applyFill="1" applyBorder="1" applyAlignment="1" applyProtection="1">
      <alignment horizontal="center" vertical="center" wrapText="1"/>
      <protection hidden="1"/>
    </xf>
    <xf numFmtId="0" fontId="11" fillId="9" borderId="23" xfId="0" applyFont="1" applyFill="1" applyBorder="1" applyAlignment="1" applyProtection="1">
      <alignment horizontal="center" vertical="center" wrapText="1"/>
      <protection hidden="1"/>
    </xf>
    <xf numFmtId="0" fontId="11" fillId="9" borderId="14" xfId="0" applyFont="1" applyFill="1" applyBorder="1" applyAlignment="1" applyProtection="1">
      <alignment horizontal="center" vertical="center" wrapText="1"/>
      <protection hidden="1"/>
    </xf>
    <xf numFmtId="0" fontId="11" fillId="9" borderId="5" xfId="0" applyFont="1" applyFill="1" applyBorder="1" applyAlignment="1" applyProtection="1">
      <alignment horizontal="center" vertical="center" wrapText="1"/>
      <protection hidden="1"/>
    </xf>
    <xf numFmtId="0" fontId="11" fillId="8" borderId="10" xfId="0" applyFont="1" applyFill="1" applyBorder="1" applyAlignment="1" applyProtection="1">
      <alignment horizontal="center" vertical="center" wrapText="1"/>
      <protection hidden="1"/>
    </xf>
    <xf numFmtId="0" fontId="11" fillId="8" borderId="12" xfId="0" applyFont="1" applyFill="1" applyBorder="1" applyAlignment="1" applyProtection="1">
      <alignment horizontal="center" vertical="center" wrapText="1"/>
      <protection hidden="1"/>
    </xf>
    <xf numFmtId="0" fontId="11" fillId="8" borderId="11" xfId="0" applyFont="1" applyFill="1" applyBorder="1" applyAlignment="1" applyProtection="1">
      <alignment horizontal="center" vertical="center" wrapText="1"/>
      <protection hidden="1"/>
    </xf>
    <xf numFmtId="0" fontId="11" fillId="5" borderId="16" xfId="0" applyFont="1" applyFill="1" applyBorder="1" applyAlignment="1" applyProtection="1">
      <alignment horizontal="center" vertical="center" wrapText="1"/>
      <protection hidden="1"/>
    </xf>
    <xf numFmtId="0" fontId="11" fillId="5" borderId="3" xfId="0" applyFont="1" applyFill="1" applyBorder="1" applyAlignment="1" applyProtection="1">
      <alignment horizontal="center" vertical="center" wrapText="1"/>
      <protection hidden="1"/>
    </xf>
    <xf numFmtId="0" fontId="11" fillId="6" borderId="16" xfId="0" applyFont="1" applyFill="1" applyBorder="1" applyAlignment="1" applyProtection="1">
      <alignment horizontal="center" vertical="center" wrapText="1"/>
      <protection hidden="1"/>
    </xf>
    <xf numFmtId="0" fontId="11" fillId="6" borderId="3" xfId="0" applyFont="1" applyFill="1" applyBorder="1" applyAlignment="1" applyProtection="1">
      <alignment horizontal="center" vertical="center" wrapText="1"/>
      <protection hidden="1"/>
    </xf>
    <xf numFmtId="0" fontId="7" fillId="7" borderId="0" xfId="0" applyFont="1" applyFill="1" applyAlignment="1" applyProtection="1">
      <alignment horizontal="left" vertical="center" wrapText="1"/>
      <protection hidden="1"/>
    </xf>
    <xf numFmtId="0" fontId="6" fillId="0" borderId="13" xfId="0" applyFont="1" applyBorder="1" applyAlignment="1" applyProtection="1">
      <alignment horizontal="left" vertical="center"/>
      <protection hidden="1"/>
    </xf>
    <xf numFmtId="0" fontId="4" fillId="0" borderId="13" xfId="0" applyFont="1" applyBorder="1" applyAlignment="1" applyProtection="1">
      <alignment horizontal="left" vertical="center"/>
      <protection hidden="1"/>
    </xf>
    <xf numFmtId="0" fontId="6" fillId="8" borderId="26" xfId="0" applyFont="1" applyFill="1" applyBorder="1" applyAlignment="1" applyProtection="1">
      <alignment horizontal="center" vertical="center"/>
      <protection hidden="1"/>
    </xf>
    <xf numFmtId="0" fontId="6" fillId="8" borderId="27" xfId="0" applyFont="1" applyFill="1" applyBorder="1" applyAlignment="1" applyProtection="1">
      <alignment horizontal="center" vertical="center"/>
      <protection hidden="1"/>
    </xf>
    <xf numFmtId="0" fontId="6" fillId="8" borderId="24" xfId="0" applyFont="1" applyFill="1" applyBorder="1" applyAlignment="1" applyProtection="1">
      <alignment horizontal="center" vertical="center"/>
      <protection hidden="1"/>
    </xf>
    <xf numFmtId="0" fontId="4" fillId="10" borderId="29" xfId="0" applyFont="1" applyFill="1" applyBorder="1" applyAlignment="1" applyProtection="1">
      <alignment horizontal="left" vertical="center"/>
      <protection hidden="1"/>
    </xf>
    <xf numFmtId="0" fontId="4" fillId="10" borderId="17" xfId="0" applyFont="1" applyFill="1" applyBorder="1" applyAlignment="1" applyProtection="1">
      <alignment horizontal="left" vertical="center"/>
      <protection hidden="1"/>
    </xf>
    <xf numFmtId="0" fontId="4" fillId="10" borderId="30" xfId="0" applyFont="1" applyFill="1" applyBorder="1" applyAlignment="1" applyProtection="1">
      <alignment horizontal="left" vertical="center"/>
      <protection hidden="1"/>
    </xf>
    <xf numFmtId="0" fontId="4" fillId="10" borderId="31" xfId="0" applyFont="1" applyFill="1" applyBorder="1" applyAlignment="1" applyProtection="1">
      <alignment horizontal="left" vertical="center"/>
      <protection hidden="1"/>
    </xf>
    <xf numFmtId="0" fontId="4" fillId="10" borderId="0" xfId="0" applyFont="1" applyFill="1" applyAlignment="1" applyProtection="1">
      <alignment horizontal="left" vertical="center"/>
      <protection hidden="1"/>
    </xf>
    <xf numFmtId="0" fontId="4" fillId="10" borderId="32" xfId="0" applyFont="1" applyFill="1" applyBorder="1" applyAlignment="1" applyProtection="1">
      <alignment horizontal="left" vertical="center"/>
      <protection hidden="1"/>
    </xf>
    <xf numFmtId="0" fontId="6" fillId="10" borderId="33" xfId="0" applyFont="1" applyFill="1" applyBorder="1" applyAlignment="1" applyProtection="1">
      <alignment horizontal="left" vertical="center"/>
      <protection hidden="1"/>
    </xf>
    <xf numFmtId="0" fontId="6" fillId="10" borderId="34" xfId="0" applyFont="1" applyFill="1" applyBorder="1" applyAlignment="1" applyProtection="1">
      <alignment horizontal="left" vertical="center"/>
      <protection hidden="1"/>
    </xf>
    <xf numFmtId="0" fontId="6" fillId="10" borderId="35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 wrapText="1"/>
      <protection hidden="1"/>
    </xf>
    <xf numFmtId="0" fontId="6" fillId="4" borderId="28" xfId="0" applyFont="1" applyFill="1" applyBorder="1" applyAlignment="1" applyProtection="1">
      <alignment horizontal="left" vertical="center"/>
      <protection hidden="1"/>
    </xf>
    <xf numFmtId="0" fontId="6" fillId="9" borderId="26" xfId="0" applyFont="1" applyFill="1" applyBorder="1" applyAlignment="1" applyProtection="1">
      <alignment horizontal="center" vertical="center"/>
      <protection hidden="1"/>
    </xf>
    <xf numFmtId="0" fontId="6" fillId="9" borderId="27" xfId="0" applyFont="1" applyFill="1" applyBorder="1" applyAlignment="1" applyProtection="1">
      <alignment horizontal="center" vertical="center"/>
      <protection hidden="1"/>
    </xf>
    <xf numFmtId="0" fontId="6" fillId="9" borderId="24" xfId="0" applyFont="1" applyFill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A9AFF"/>
      <color rgb="FFC37CFF"/>
      <color rgb="FF86E3FF"/>
      <color rgb="FFFFFF66"/>
      <color rgb="FFFFFF99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549E-C18A-E84E-B573-08AED533A544}">
  <dimension ref="B1:L45"/>
  <sheetViews>
    <sheetView tabSelected="1" zoomScale="150" zoomScaleNormal="150" workbookViewId="0">
      <pane ySplit="1" topLeftCell="A2" activePane="bottomLeft" state="frozen"/>
      <selection pane="bottomLeft" activeCell="J32" sqref="J32"/>
    </sheetView>
  </sheetViews>
  <sheetFormatPr baseColWidth="10" defaultColWidth="8.83203125" defaultRowHeight="19" x14ac:dyDescent="0.2"/>
  <cols>
    <col min="1" max="1" width="3.83203125" style="1" customWidth="1"/>
    <col min="2" max="2" width="14.6640625" style="1" customWidth="1"/>
    <col min="3" max="3" width="13.83203125" style="1" customWidth="1"/>
    <col min="4" max="4" width="15.83203125" style="1" customWidth="1"/>
    <col min="5" max="5" width="14.83203125" style="1" customWidth="1"/>
    <col min="6" max="6" width="12.6640625" style="2" customWidth="1"/>
    <col min="7" max="7" width="15.5" style="1" customWidth="1"/>
    <col min="8" max="8" width="12.1640625" style="1" customWidth="1"/>
    <col min="9" max="9" width="14.33203125" style="1" customWidth="1"/>
    <col min="10" max="10" width="14.1640625" style="1" customWidth="1"/>
    <col min="11" max="11" width="12.5" style="1" customWidth="1"/>
    <col min="12" max="12" width="13.6640625" style="2" customWidth="1"/>
    <col min="13" max="16384" width="8.83203125" style="1"/>
  </cols>
  <sheetData>
    <row r="1" spans="2:12" s="8" customFormat="1" ht="26" customHeight="1" x14ac:dyDescent="0.2">
      <c r="B1" s="79" t="s">
        <v>38</v>
      </c>
      <c r="C1" s="79"/>
      <c r="D1" s="79"/>
      <c r="E1" s="79"/>
      <c r="F1" s="79"/>
      <c r="G1" s="79"/>
      <c r="H1" s="7"/>
      <c r="I1" s="7"/>
      <c r="J1" s="67" t="s">
        <v>24</v>
      </c>
      <c r="K1" s="67"/>
      <c r="L1" s="67"/>
    </row>
    <row r="2" spans="2:12" ht="14" customHeight="1" x14ac:dyDescent="0.2"/>
    <row r="3" spans="2:12" s="15" customFormat="1" ht="18" hidden="1" x14ac:dyDescent="0.2">
      <c r="B3" s="42" t="s">
        <v>9</v>
      </c>
      <c r="C3" s="43" t="s">
        <v>8</v>
      </c>
      <c r="D3" s="44" t="s">
        <v>5</v>
      </c>
      <c r="E3" s="12" t="s">
        <v>10</v>
      </c>
      <c r="F3" s="13" t="s">
        <v>8</v>
      </c>
      <c r="G3" s="14" t="s">
        <v>5</v>
      </c>
    </row>
    <row r="4" spans="2:12" hidden="1" x14ac:dyDescent="0.2">
      <c r="B4" s="38" t="s">
        <v>19</v>
      </c>
      <c r="C4" s="39">
        <v>0</v>
      </c>
      <c r="D4" s="5"/>
      <c r="E4" s="50" t="s">
        <v>28</v>
      </c>
      <c r="F4" s="40">
        <v>0</v>
      </c>
      <c r="G4" s="5"/>
    </row>
    <row r="5" spans="2:12" ht="32" hidden="1" x14ac:dyDescent="0.2">
      <c r="B5" s="38" t="s">
        <v>17</v>
      </c>
      <c r="C5" s="39">
        <v>0</v>
      </c>
      <c r="D5" s="5" t="s">
        <v>6</v>
      </c>
      <c r="E5" s="54" t="s">
        <v>30</v>
      </c>
      <c r="F5" s="55">
        <v>0</v>
      </c>
      <c r="G5" s="56" t="s">
        <v>13</v>
      </c>
    </row>
    <row r="6" spans="2:12" ht="32" hidden="1" x14ac:dyDescent="0.2">
      <c r="B6" s="38" t="s">
        <v>17</v>
      </c>
      <c r="C6" s="39">
        <v>0.05</v>
      </c>
      <c r="D6" s="5" t="s">
        <v>7</v>
      </c>
      <c r="E6" s="54" t="s">
        <v>30</v>
      </c>
      <c r="F6" s="55">
        <v>0.05</v>
      </c>
      <c r="G6" s="56" t="s">
        <v>14</v>
      </c>
    </row>
    <row r="7" spans="2:12" hidden="1" x14ac:dyDescent="0.2">
      <c r="B7" s="38" t="s">
        <v>18</v>
      </c>
      <c r="C7" s="39">
        <v>0.2</v>
      </c>
      <c r="D7" s="5"/>
      <c r="E7" s="50" t="s">
        <v>31</v>
      </c>
      <c r="F7" s="40">
        <v>0.1</v>
      </c>
      <c r="G7" s="5"/>
    </row>
    <row r="8" spans="2:12" ht="20" hidden="1" x14ac:dyDescent="0.2">
      <c r="B8" s="52" t="s">
        <v>11</v>
      </c>
      <c r="C8" s="39">
        <v>0.3</v>
      </c>
      <c r="D8" s="53"/>
      <c r="E8" s="50" t="s">
        <v>23</v>
      </c>
      <c r="F8" s="40">
        <v>0.15</v>
      </c>
      <c r="G8" s="5"/>
    </row>
    <row r="9" spans="2:12" hidden="1" x14ac:dyDescent="0.2">
      <c r="B9" s="45"/>
      <c r="D9" s="46"/>
      <c r="E9" s="50" t="s">
        <v>20</v>
      </c>
      <c r="F9" s="40">
        <v>0.2</v>
      </c>
      <c r="G9" s="5"/>
    </row>
    <row r="10" spans="2:12" ht="20" hidden="1" thickBot="1" x14ac:dyDescent="0.25">
      <c r="B10" s="47"/>
      <c r="C10" s="48"/>
      <c r="D10" s="49"/>
      <c r="E10" s="51" t="s">
        <v>12</v>
      </c>
      <c r="F10" s="41">
        <v>0.3</v>
      </c>
      <c r="G10" s="6"/>
    </row>
    <row r="11" spans="2:12" hidden="1" x14ac:dyDescent="0.2">
      <c r="F11" s="1"/>
    </row>
    <row r="12" spans="2:12" s="2" customFormat="1" ht="19" customHeight="1" x14ac:dyDescent="0.2">
      <c r="B12" s="1"/>
      <c r="C12" s="1"/>
      <c r="D12" s="82" t="s">
        <v>45</v>
      </c>
      <c r="E12" s="83"/>
      <c r="F12" s="84"/>
      <c r="H12" s="96" t="s">
        <v>64</v>
      </c>
      <c r="I12" s="97"/>
      <c r="J12" s="98"/>
    </row>
    <row r="13" spans="2:12" s="2" customFormat="1" ht="20" x14ac:dyDescent="0.2">
      <c r="D13" s="80" t="s">
        <v>46</v>
      </c>
      <c r="E13" s="80"/>
      <c r="F13" s="3" t="s">
        <v>8</v>
      </c>
      <c r="H13" s="80" t="s">
        <v>46</v>
      </c>
      <c r="I13" s="80"/>
      <c r="J13" s="3" t="s">
        <v>8</v>
      </c>
    </row>
    <row r="14" spans="2:12" ht="20" x14ac:dyDescent="0.2">
      <c r="B14" s="57"/>
      <c r="C14" s="57"/>
      <c r="D14" s="81" t="s">
        <v>47</v>
      </c>
      <c r="E14" s="81"/>
      <c r="F14" s="58" t="s">
        <v>48</v>
      </c>
      <c r="G14" s="57"/>
      <c r="H14" s="81" t="s">
        <v>54</v>
      </c>
      <c r="I14" s="81"/>
      <c r="J14" s="58" t="s">
        <v>48</v>
      </c>
    </row>
    <row r="15" spans="2:12" x14ac:dyDescent="0.2">
      <c r="B15" s="57"/>
      <c r="C15" s="57"/>
      <c r="D15" s="81" t="s">
        <v>49</v>
      </c>
      <c r="E15" s="81"/>
      <c r="F15" s="59">
        <v>0.05</v>
      </c>
      <c r="G15" s="57"/>
      <c r="H15" s="81" t="s">
        <v>56</v>
      </c>
      <c r="I15" s="81"/>
      <c r="J15" s="59">
        <v>0.05</v>
      </c>
    </row>
    <row r="16" spans="2:12" x14ac:dyDescent="0.2">
      <c r="B16" s="57"/>
      <c r="C16" s="57"/>
      <c r="D16" s="81" t="s">
        <v>50</v>
      </c>
      <c r="E16" s="81"/>
      <c r="F16" s="59">
        <v>0.2</v>
      </c>
      <c r="G16" s="57"/>
      <c r="H16" s="81" t="s">
        <v>55</v>
      </c>
      <c r="I16" s="81"/>
      <c r="J16" s="59">
        <v>0.1</v>
      </c>
    </row>
    <row r="17" spans="2:12" x14ac:dyDescent="0.2">
      <c r="B17" s="57"/>
      <c r="C17" s="57"/>
      <c r="D17" s="81" t="s">
        <v>51</v>
      </c>
      <c r="E17" s="81"/>
      <c r="F17" s="59">
        <v>0.3</v>
      </c>
      <c r="G17" s="57"/>
      <c r="H17" s="81" t="s">
        <v>57</v>
      </c>
      <c r="I17" s="81"/>
      <c r="J17" s="59">
        <v>0.15</v>
      </c>
    </row>
    <row r="18" spans="2:12" x14ac:dyDescent="0.2">
      <c r="B18" s="57"/>
      <c r="C18" s="57"/>
      <c r="D18" s="80"/>
      <c r="E18" s="80"/>
      <c r="F18" s="59"/>
      <c r="G18" s="57"/>
      <c r="H18" s="81" t="s">
        <v>58</v>
      </c>
      <c r="I18" s="81"/>
      <c r="J18" s="59">
        <v>0.2</v>
      </c>
    </row>
    <row r="19" spans="2:12" x14ac:dyDescent="0.2">
      <c r="B19" s="57"/>
      <c r="C19" s="57"/>
      <c r="D19" s="95"/>
      <c r="E19" s="95"/>
      <c r="F19" s="60"/>
      <c r="G19" s="57"/>
      <c r="H19" s="81" t="s">
        <v>59</v>
      </c>
      <c r="I19" s="81"/>
      <c r="J19" s="60">
        <v>0.3</v>
      </c>
    </row>
    <row r="20" spans="2:12" ht="19" customHeight="1" x14ac:dyDescent="0.2">
      <c r="B20" s="57"/>
      <c r="C20" s="57"/>
      <c r="D20" s="85" t="s">
        <v>52</v>
      </c>
      <c r="E20" s="86"/>
      <c r="F20" s="87"/>
      <c r="G20" s="57"/>
      <c r="H20" s="85" t="s">
        <v>60</v>
      </c>
      <c r="I20" s="86"/>
      <c r="J20" s="87"/>
    </row>
    <row r="21" spans="2:12" x14ac:dyDescent="0.2">
      <c r="D21" s="88" t="s">
        <v>53</v>
      </c>
      <c r="E21" s="89"/>
      <c r="F21" s="90"/>
      <c r="H21" s="88" t="s">
        <v>61</v>
      </c>
      <c r="I21" s="89"/>
      <c r="J21" s="90"/>
    </row>
    <row r="22" spans="2:12" x14ac:dyDescent="0.2">
      <c r="D22" s="91" t="s">
        <v>63</v>
      </c>
      <c r="E22" s="92"/>
      <c r="F22" s="93"/>
      <c r="H22" s="91" t="s">
        <v>62</v>
      </c>
      <c r="I22" s="92"/>
      <c r="J22" s="93"/>
    </row>
    <row r="23" spans="2:12" x14ac:dyDescent="0.2">
      <c r="E23" s="4"/>
    </row>
    <row r="24" spans="2:12" ht="20" thickBot="1" x14ac:dyDescent="0.25">
      <c r="E24" s="4"/>
    </row>
    <row r="25" spans="2:12" s="11" customFormat="1" ht="17" customHeight="1" x14ac:dyDescent="0.2">
      <c r="B25" s="77" t="s">
        <v>33</v>
      </c>
      <c r="C25" s="77" t="s">
        <v>34</v>
      </c>
      <c r="D25" s="72" t="s">
        <v>15</v>
      </c>
      <c r="E25" s="73"/>
      <c r="F25" s="73"/>
      <c r="G25" s="74"/>
      <c r="H25" s="68" t="s">
        <v>37</v>
      </c>
      <c r="I25" s="69"/>
      <c r="J25" s="70"/>
      <c r="K25" s="71"/>
      <c r="L25" s="75" t="s">
        <v>16</v>
      </c>
    </row>
    <row r="26" spans="2:12" s="15" customFormat="1" ht="36" x14ac:dyDescent="0.2">
      <c r="B26" s="78"/>
      <c r="C26" s="78"/>
      <c r="D26" s="16" t="s">
        <v>1</v>
      </c>
      <c r="E26" s="17" t="s">
        <v>25</v>
      </c>
      <c r="F26" s="17" t="s">
        <v>3</v>
      </c>
      <c r="G26" s="18" t="s">
        <v>35</v>
      </c>
      <c r="H26" s="19" t="s">
        <v>1</v>
      </c>
      <c r="I26" s="20" t="s">
        <v>42</v>
      </c>
      <c r="J26" s="21" t="s">
        <v>3</v>
      </c>
      <c r="K26" s="22" t="s">
        <v>36</v>
      </c>
      <c r="L26" s="76"/>
    </row>
    <row r="27" spans="2:12" s="23" customFormat="1" ht="18" x14ac:dyDescent="0.2">
      <c r="B27" s="24" t="s">
        <v>19</v>
      </c>
      <c r="C27" s="25">
        <v>240000</v>
      </c>
      <c r="D27" s="26">
        <v>50000</v>
      </c>
      <c r="E27" s="27">
        <v>0</v>
      </c>
      <c r="F27" s="28">
        <f t="shared" ref="F27:F34" si="0">C27-D27-E27</f>
        <v>190000</v>
      </c>
      <c r="G27" s="29">
        <f>F27*C4</f>
        <v>0</v>
      </c>
      <c r="H27" s="26">
        <v>75000</v>
      </c>
      <c r="I27" s="61"/>
      <c r="J27" s="28">
        <f>C27-H27-I27</f>
        <v>165000</v>
      </c>
      <c r="K27" s="29">
        <f>J27*F4</f>
        <v>0</v>
      </c>
      <c r="L27" s="30" t="str">
        <f t="shared" ref="L27:L34" si="1">IF(K27&lt;G27, "New Regime", (IF(G27=K27, "Both", "Old Regime")))</f>
        <v>Both</v>
      </c>
    </row>
    <row r="28" spans="2:12" s="23" customFormat="1" ht="18" x14ac:dyDescent="0.2">
      <c r="B28" s="24" t="s">
        <v>21</v>
      </c>
      <c r="C28" s="25">
        <v>270000</v>
      </c>
      <c r="D28" s="26">
        <v>50000</v>
      </c>
      <c r="E28" s="27">
        <v>0</v>
      </c>
      <c r="F28" s="28">
        <f t="shared" si="0"/>
        <v>220000</v>
      </c>
      <c r="G28" s="29">
        <f>F28*C5</f>
        <v>0</v>
      </c>
      <c r="H28" s="26">
        <v>75000</v>
      </c>
      <c r="I28" s="61"/>
      <c r="J28" s="28">
        <f t="shared" ref="J28:J34" si="2">C28-H28-I28</f>
        <v>195000</v>
      </c>
      <c r="K28" s="29">
        <f>J28*F4</f>
        <v>0</v>
      </c>
      <c r="L28" s="30" t="str">
        <f t="shared" si="1"/>
        <v>Both</v>
      </c>
    </row>
    <row r="29" spans="2:12" s="23" customFormat="1" ht="18" x14ac:dyDescent="0.2">
      <c r="B29" s="24" t="s">
        <v>22</v>
      </c>
      <c r="C29" s="25">
        <v>480000</v>
      </c>
      <c r="D29" s="26">
        <v>50000</v>
      </c>
      <c r="E29" s="27">
        <v>0</v>
      </c>
      <c r="F29" s="28">
        <f t="shared" si="0"/>
        <v>430000</v>
      </c>
      <c r="G29" s="29">
        <f>F29*C5</f>
        <v>0</v>
      </c>
      <c r="H29" s="26">
        <v>75000</v>
      </c>
      <c r="I29" s="61"/>
      <c r="J29" s="28">
        <f t="shared" si="2"/>
        <v>405000</v>
      </c>
      <c r="K29" s="29">
        <f>J29*F5</f>
        <v>0</v>
      </c>
      <c r="L29" s="30" t="str">
        <f t="shared" si="1"/>
        <v>Both</v>
      </c>
    </row>
    <row r="30" spans="2:12" s="23" customFormat="1" ht="18" x14ac:dyDescent="0.2">
      <c r="B30" s="24" t="s">
        <v>32</v>
      </c>
      <c r="C30" s="25">
        <v>580000</v>
      </c>
      <c r="D30" s="26">
        <v>50000</v>
      </c>
      <c r="E30" s="27">
        <v>50000</v>
      </c>
      <c r="F30" s="28">
        <f t="shared" si="0"/>
        <v>480000</v>
      </c>
      <c r="G30" s="29">
        <f>IF(F30&lt;=500000, 0, (12500+(F30-500000)*$C$7))</f>
        <v>0</v>
      </c>
      <c r="H30" s="26">
        <v>75000</v>
      </c>
      <c r="I30" s="61"/>
      <c r="J30" s="28">
        <f t="shared" si="2"/>
        <v>505000</v>
      </c>
      <c r="K30" s="29">
        <f>J30*F5</f>
        <v>0</v>
      </c>
      <c r="L30" s="30" t="str">
        <f t="shared" si="1"/>
        <v>Both</v>
      </c>
    </row>
    <row r="31" spans="2:12" s="23" customFormat="1" ht="18" x14ac:dyDescent="0.2">
      <c r="B31" s="24" t="s">
        <v>31</v>
      </c>
      <c r="C31" s="25">
        <v>850000</v>
      </c>
      <c r="D31" s="26">
        <v>50000</v>
      </c>
      <c r="E31" s="27">
        <v>250000</v>
      </c>
      <c r="F31" s="28">
        <f t="shared" si="0"/>
        <v>550000</v>
      </c>
      <c r="G31" s="29">
        <f>IF(F31&lt;=500000, 0, (12500+(F31-500000)*$C$7))</f>
        <v>22500</v>
      </c>
      <c r="H31" s="26">
        <v>75000</v>
      </c>
      <c r="I31" s="61"/>
      <c r="J31" s="28">
        <f t="shared" si="2"/>
        <v>775000</v>
      </c>
      <c r="K31" s="29">
        <f>IF(J31&lt;=700000, 0, (20000+(J31-700000)*$F$7))</f>
        <v>27500</v>
      </c>
      <c r="L31" s="30" t="str">
        <f t="shared" si="1"/>
        <v>Old Regime</v>
      </c>
    </row>
    <row r="32" spans="2:12" s="23" customFormat="1" ht="18" x14ac:dyDescent="0.2">
      <c r="B32" s="24" t="s">
        <v>23</v>
      </c>
      <c r="C32" s="25">
        <v>1100000</v>
      </c>
      <c r="D32" s="26">
        <v>50000</v>
      </c>
      <c r="E32" s="27">
        <v>300000</v>
      </c>
      <c r="F32" s="28">
        <f t="shared" si="0"/>
        <v>750000</v>
      </c>
      <c r="G32" s="29">
        <f>IF(F32&lt;=500000, 0, IF(AND(F32&gt;500000, F32&lt;=1000000), (12500+(F32-500000)*$C$7), (12500+100000+(F32-1000000)*$C$8)))</f>
        <v>62500</v>
      </c>
      <c r="H32" s="26">
        <v>75000</v>
      </c>
      <c r="I32" s="61"/>
      <c r="J32" s="28">
        <f t="shared" si="2"/>
        <v>1025000</v>
      </c>
      <c r="K32" s="29">
        <f>IF(J32&lt;=700000, 0, IF(AND(J32&gt;700000, J32&lt;=1000000), (20000+(J32-700000)*$F$7), (20000+30000+(J32-1000000)*$F$8)))</f>
        <v>53750</v>
      </c>
      <c r="L32" s="30" t="str">
        <f t="shared" si="1"/>
        <v>New Regime</v>
      </c>
    </row>
    <row r="33" spans="2:12" s="23" customFormat="1" ht="18" x14ac:dyDescent="0.2">
      <c r="B33" s="24" t="s">
        <v>20</v>
      </c>
      <c r="C33" s="25">
        <v>1400000</v>
      </c>
      <c r="D33" s="26">
        <v>50000</v>
      </c>
      <c r="E33" s="27">
        <v>350000</v>
      </c>
      <c r="F33" s="28">
        <f t="shared" si="0"/>
        <v>1000000</v>
      </c>
      <c r="G33" s="29">
        <f>IF(F33&lt;=500000, 0, IF(AND(F33&gt;500000, F33&lt;=1000000), (12500+(F33-500000)*$C$7), (12500+100000+(F33-1000000)*$C$8)))</f>
        <v>112500</v>
      </c>
      <c r="H33" s="26">
        <v>75000</v>
      </c>
      <c r="I33" s="61"/>
      <c r="J33" s="28">
        <f t="shared" si="2"/>
        <v>1325000</v>
      </c>
      <c r="K33" s="29">
        <f>IF(J33&lt;=700000, 0, IF(AND(J33&gt;700000, J33&lt;=1000000), (20000+(J33-700000)*$F$7), IF(AND(J33&gt;1000000, J33&lt;=1200000), (20000+30000+(J33-1000000)*$F$8), (20000+30000+30000+(J33-1200000)*$F$9))))</f>
        <v>105000</v>
      </c>
      <c r="L33" s="30" t="str">
        <f t="shared" si="1"/>
        <v>New Regime</v>
      </c>
    </row>
    <row r="34" spans="2:12" s="23" customFormat="1" thickBot="1" x14ac:dyDescent="0.25">
      <c r="B34" s="31" t="s">
        <v>4</v>
      </c>
      <c r="C34" s="32">
        <v>1700000</v>
      </c>
      <c r="D34" s="33">
        <v>50000</v>
      </c>
      <c r="E34" s="34">
        <v>400000</v>
      </c>
      <c r="F34" s="35">
        <f t="shared" si="0"/>
        <v>1250000</v>
      </c>
      <c r="G34" s="36">
        <f>IF(F34&lt;=500000, 0, IF(AND(F34&gt;500000, F34&lt;=1000000), (12500+(F34-500000)*$C$7), (12500+100000+(F34-1000000)*$C$8)))</f>
        <v>187500</v>
      </c>
      <c r="H34" s="33">
        <v>75000</v>
      </c>
      <c r="I34" s="62"/>
      <c r="J34" s="35">
        <f t="shared" si="2"/>
        <v>1625000</v>
      </c>
      <c r="K34" s="36">
        <f>IF(J34&lt;=700000, 0, IF(AND(J34&gt;700000, J34&lt;=1000000), (20000+(J34-700000)*$F$7), IF(AND(J34&gt;1000000, J34&lt;=1200000), (50000+(J34-1000000)*$F$8), IF(AND(J34&gt;1200000, J34&lt;=1500000), (80000+(J34-1200000)*$F$9), (140000+(J34-1500000)*$F$10)))))</f>
        <v>177500</v>
      </c>
      <c r="L34" s="37" t="str">
        <f t="shared" si="1"/>
        <v>New Regime</v>
      </c>
    </row>
    <row r="35" spans="2:12" ht="5" customHeight="1" x14ac:dyDescent="0.2">
      <c r="I35" s="9"/>
    </row>
    <row r="36" spans="2:12" s="9" customFormat="1" ht="16" customHeight="1" x14ac:dyDescent="0.2">
      <c r="B36" s="64" t="s">
        <v>27</v>
      </c>
      <c r="C36" s="64"/>
      <c r="D36" s="64"/>
      <c r="E36" s="64"/>
      <c r="F36" s="10"/>
      <c r="L36" s="10"/>
    </row>
    <row r="37" spans="2:12" ht="6" customHeight="1" x14ac:dyDescent="0.2"/>
    <row r="38" spans="2:12" s="9" customFormat="1" ht="16" customHeight="1" x14ac:dyDescent="0.2">
      <c r="B38" s="94" t="s">
        <v>44</v>
      </c>
      <c r="C38" s="94"/>
      <c r="D38" s="94"/>
      <c r="F38" s="10"/>
      <c r="H38" s="94" t="s">
        <v>43</v>
      </c>
      <c r="I38" s="94"/>
      <c r="J38" s="94"/>
      <c r="K38" s="94"/>
      <c r="L38" s="10"/>
    </row>
    <row r="39" spans="2:12" s="9" customFormat="1" ht="16" x14ac:dyDescent="0.2">
      <c r="B39" s="64" t="s">
        <v>0</v>
      </c>
      <c r="C39" s="64"/>
      <c r="D39" s="64"/>
      <c r="F39" s="10"/>
      <c r="H39" s="66" t="s">
        <v>41</v>
      </c>
      <c r="I39" s="66"/>
      <c r="J39" s="66"/>
      <c r="K39" s="66"/>
      <c r="L39" s="10"/>
    </row>
    <row r="40" spans="2:12" s="9" customFormat="1" ht="16" x14ac:dyDescent="0.2">
      <c r="B40" s="64" t="s">
        <v>2</v>
      </c>
      <c r="C40" s="64"/>
      <c r="D40" s="64"/>
      <c r="F40" s="10"/>
      <c r="L40" s="10"/>
    </row>
    <row r="41" spans="2:12" s="9" customFormat="1" ht="16" x14ac:dyDescent="0.2">
      <c r="B41" s="66" t="s">
        <v>39</v>
      </c>
      <c r="C41" s="66"/>
      <c r="D41" s="66"/>
      <c r="F41" s="10"/>
      <c r="L41" s="10"/>
    </row>
    <row r="42" spans="2:12" s="9" customFormat="1" ht="16" x14ac:dyDescent="0.2">
      <c r="B42" s="63" t="s">
        <v>29</v>
      </c>
      <c r="C42" s="64"/>
      <c r="D42" s="64"/>
      <c r="F42" s="10"/>
      <c r="L42" s="10"/>
    </row>
    <row r="43" spans="2:12" s="9" customFormat="1" ht="16" x14ac:dyDescent="0.2">
      <c r="B43" s="64" t="s">
        <v>26</v>
      </c>
      <c r="C43" s="64"/>
      <c r="D43" s="64"/>
      <c r="F43" s="10"/>
      <c r="L43" s="10"/>
    </row>
    <row r="44" spans="2:12" s="9" customFormat="1" ht="16" customHeight="1" x14ac:dyDescent="0.2">
      <c r="B44" s="66" t="s">
        <v>40</v>
      </c>
      <c r="C44" s="66"/>
      <c r="D44" s="66"/>
      <c r="E44" s="66"/>
      <c r="F44" s="10"/>
      <c r="L44" s="10"/>
    </row>
    <row r="45" spans="2:12" x14ac:dyDescent="0.2">
      <c r="B45" s="65"/>
      <c r="C45" s="65"/>
      <c r="D45" s="65"/>
    </row>
  </sheetData>
  <sheetProtection algorithmName="SHA-512" hashValue="Mv1LYb3zqRDxCqQwbrEg3BYS2pfBgieF2p1JaCzTwL554/Z1wX9+9Cbu0SFpvgKdOihGWTgS2xEWxssJRnjypQ==" saltValue="VclDGAkO9cTZvOZuO1DxKA==" spinCount="100000" sheet="1"/>
  <mergeCells count="40">
    <mergeCell ref="H22:J22"/>
    <mergeCell ref="H17:I17"/>
    <mergeCell ref="H18:I18"/>
    <mergeCell ref="H19:I19"/>
    <mergeCell ref="H20:J20"/>
    <mergeCell ref="H21:J21"/>
    <mergeCell ref="D19:E19"/>
    <mergeCell ref="H12:J12"/>
    <mergeCell ref="H13:I13"/>
    <mergeCell ref="H14:I14"/>
    <mergeCell ref="H15:I15"/>
    <mergeCell ref="H16:I16"/>
    <mergeCell ref="H39:K39"/>
    <mergeCell ref="B38:D38"/>
    <mergeCell ref="H38:K38"/>
    <mergeCell ref="B36:E36"/>
    <mergeCell ref="B25:B26"/>
    <mergeCell ref="J1:L1"/>
    <mergeCell ref="H25:K25"/>
    <mergeCell ref="D25:G25"/>
    <mergeCell ref="L25:L26"/>
    <mergeCell ref="C25:C26"/>
    <mergeCell ref="B1:G1"/>
    <mergeCell ref="D13:E13"/>
    <mergeCell ref="D14:E14"/>
    <mergeCell ref="D12:F12"/>
    <mergeCell ref="D20:F20"/>
    <mergeCell ref="D21:F21"/>
    <mergeCell ref="D22:F22"/>
    <mergeCell ref="D15:E15"/>
    <mergeCell ref="D16:E16"/>
    <mergeCell ref="D17:E17"/>
    <mergeCell ref="D18:E18"/>
    <mergeCell ref="B42:D42"/>
    <mergeCell ref="B43:D43"/>
    <mergeCell ref="B45:D45"/>
    <mergeCell ref="B39:D39"/>
    <mergeCell ref="B40:D40"/>
    <mergeCell ref="B41:D41"/>
    <mergeCell ref="B44:E44"/>
  </mergeCells>
  <dataValidations count="8">
    <dataValidation type="whole" allowBlank="1" showInputMessage="1" showErrorMessage="1" sqref="C27" xr:uid="{7A81D890-1CF4-F041-A0AA-EF352562F832}">
      <formula1>0</formula1>
      <formula2>250000</formula2>
    </dataValidation>
    <dataValidation type="whole" allowBlank="1" showInputMessage="1" showErrorMessage="1" sqref="C28" xr:uid="{B84E35A1-C901-4B49-B4DA-617E585A5934}">
      <formula1>250000</formula1>
      <formula2>300000</formula2>
    </dataValidation>
    <dataValidation type="whole" allowBlank="1" showInputMessage="1" showErrorMessage="1" sqref="C29" xr:uid="{143D9D66-6D81-C543-89E2-93129814BC7F}">
      <formula1>300000</formula1>
      <formula2>500000</formula2>
    </dataValidation>
    <dataValidation type="whole" allowBlank="1" showInputMessage="1" showErrorMessage="1" sqref="C30" xr:uid="{BA6231CF-ABE5-6F49-AAA8-F7C90627535A}">
      <formula1>500000</formula1>
      <formula2>700000</formula2>
    </dataValidation>
    <dataValidation type="whole" allowBlank="1" showInputMessage="1" showErrorMessage="1" sqref="C31" xr:uid="{75B2A3A3-3DB1-CF4E-BE59-0FE7907F60C5}">
      <formula1>700000</formula1>
      <formula2>1000000</formula2>
    </dataValidation>
    <dataValidation type="whole" allowBlank="1" showInputMessage="1" showErrorMessage="1" sqref="C32" xr:uid="{C60F748A-CD00-7448-9BD4-57372BCE9B9E}">
      <formula1>1000000</formula1>
      <formula2>1200000</formula2>
    </dataValidation>
    <dataValidation type="whole" allowBlank="1" showInputMessage="1" showErrorMessage="1" sqref="C33" xr:uid="{8621E3F0-7AF9-5347-9AA4-6DAA44C10BDA}">
      <formula1>1200000</formula1>
      <formula2>1500000</formula2>
    </dataValidation>
    <dataValidation type="whole" allowBlank="1" showInputMessage="1" showErrorMessage="1" sqref="C34" xr:uid="{DE8AC533-AD55-D94D-8F4A-3728EBEF9D6B}">
      <formula1>1500000</formula1>
      <formula2>1000000000</formula2>
    </dataValidation>
  </dataValidations>
  <pageMargins left="0.7" right="0.7" top="0.75" bottom="0.75" header="0.3" footer="0.3"/>
  <pageSetup orientation="portrait" horizontalDpi="360" verticalDpi="360" r:id="rId1"/>
  <ignoredErrors>
    <ignoredError sqref="K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vs Old Regime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 Malik</dc:creator>
  <cp:lastModifiedBy>Mukul Malik</cp:lastModifiedBy>
  <dcterms:created xsi:type="dcterms:W3CDTF">2020-02-04T10:10:01Z</dcterms:created>
  <dcterms:modified xsi:type="dcterms:W3CDTF">2024-07-26T05:49:57Z</dcterms:modified>
</cp:coreProperties>
</file>