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encil\documents\training\data-certification\DataStoryTelling\"/>
    </mc:Choice>
  </mc:AlternateContent>
  <xr:revisionPtr revIDLastSave="0" documentId="13_ncr:1_{80A2D839-E7E8-4DCA-BEA4-C0C546EC31C7}" xr6:coauthVersionLast="47" xr6:coauthVersionMax="47" xr10:uidLastSave="{00000000-0000-0000-0000-000000000000}"/>
  <bookViews>
    <workbookView xWindow="11985" yWindow="4590" windowWidth="16395" windowHeight="11595" xr2:uid="{6C0C2B73-20C2-2941-9DD0-9CF2BF6E665B}"/>
  </bookViews>
  <sheets>
    <sheet name="headcountandrevenue" sheetId="11" r:id="rId1"/>
    <sheet name="Overview" sheetId="7" r:id="rId2"/>
    <sheet name="Sales by Product in 2020 (2)" sheetId="9" r:id="rId3"/>
    <sheet name="Sales by Product in 2020" sheetId="8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2" i="11" l="1"/>
  <c r="B12" i="11"/>
  <c r="B20" i="11"/>
  <c r="B29" i="11"/>
  <c r="C57" i="11"/>
  <c r="C56" i="11"/>
  <c r="B56" i="11"/>
  <c r="C55" i="11"/>
  <c r="B55" i="11"/>
  <c r="D50" i="11"/>
  <c r="C50" i="11"/>
  <c r="B50" i="11"/>
  <c r="D49" i="11"/>
  <c r="C49" i="11"/>
  <c r="B49" i="11"/>
  <c r="D48" i="11"/>
  <c r="C48" i="11"/>
  <c r="B48" i="11"/>
  <c r="D47" i="11"/>
  <c r="C47" i="11"/>
  <c r="B47" i="11"/>
  <c r="D46" i="11"/>
  <c r="C46" i="11"/>
  <c r="B46" i="11"/>
  <c r="I41" i="11"/>
  <c r="H41" i="11"/>
  <c r="G41" i="11"/>
  <c r="D41" i="11"/>
  <c r="C41" i="11"/>
  <c r="B41" i="11"/>
  <c r="I40" i="11"/>
  <c r="H40" i="11"/>
  <c r="G40" i="11"/>
  <c r="D40" i="11"/>
  <c r="C40" i="11"/>
  <c r="B40" i="11"/>
  <c r="I39" i="11"/>
  <c r="H39" i="11"/>
  <c r="G39" i="11"/>
  <c r="D39" i="11"/>
  <c r="C39" i="11"/>
  <c r="B39" i="11"/>
  <c r="I38" i="11"/>
  <c r="H38" i="11"/>
  <c r="G38" i="11"/>
  <c r="D38" i="11"/>
  <c r="C38" i="11"/>
  <c r="B38" i="11"/>
  <c r="I37" i="11"/>
  <c r="H37" i="11"/>
  <c r="G37" i="11"/>
  <c r="D37" i="11"/>
  <c r="C37" i="11"/>
  <c r="B37" i="11"/>
  <c r="F28" i="11"/>
  <c r="D28" i="11"/>
  <c r="B59" i="11" s="1"/>
  <c r="F27" i="11"/>
  <c r="D27" i="11"/>
  <c r="B58" i="11" s="1"/>
  <c r="F26" i="11"/>
  <c r="D26" i="11"/>
  <c r="B57" i="11" s="1"/>
  <c r="F25" i="11"/>
  <c r="D25" i="11"/>
  <c r="F24" i="11"/>
  <c r="D24" i="11"/>
  <c r="F19" i="11"/>
  <c r="D19" i="11"/>
  <c r="C59" i="11" s="1"/>
  <c r="F18" i="11"/>
  <c r="D18" i="11"/>
  <c r="C58" i="11" s="1"/>
  <c r="F17" i="11"/>
  <c r="D17" i="11"/>
  <c r="F16" i="11"/>
  <c r="D16" i="11"/>
  <c r="F15" i="11"/>
  <c r="D15" i="11"/>
  <c r="F11" i="11"/>
  <c r="D11" i="11"/>
  <c r="D59" i="11" s="1"/>
  <c r="E59" i="11" s="1"/>
  <c r="F10" i="11"/>
  <c r="D10" i="11"/>
  <c r="D58" i="11" s="1"/>
  <c r="F9" i="11"/>
  <c r="D9" i="11"/>
  <c r="D57" i="11" s="1"/>
  <c r="E57" i="11" s="1"/>
  <c r="F8" i="11"/>
  <c r="D8" i="11"/>
  <c r="D56" i="11" s="1"/>
  <c r="E56" i="11" s="1"/>
  <c r="F7" i="11"/>
  <c r="D7" i="11"/>
  <c r="D55" i="11" s="1"/>
  <c r="E55" i="11" s="1"/>
  <c r="H50" i="9"/>
  <c r="H49" i="9"/>
  <c r="H48" i="9"/>
  <c r="H47" i="9"/>
  <c r="H46" i="9"/>
  <c r="C39" i="9"/>
  <c r="B39" i="9"/>
  <c r="C38" i="9"/>
  <c r="C37" i="9"/>
  <c r="C32" i="9"/>
  <c r="B32" i="9"/>
  <c r="C31" i="9"/>
  <c r="C30" i="9"/>
  <c r="C25" i="9"/>
  <c r="B25" i="9"/>
  <c r="C19" i="9"/>
  <c r="B19" i="9"/>
  <c r="C18" i="9"/>
  <c r="C17" i="9"/>
  <c r="C16" i="9"/>
  <c r="C11" i="9"/>
  <c r="B11" i="9"/>
  <c r="C10" i="9"/>
  <c r="C9" i="9"/>
  <c r="C8" i="9"/>
  <c r="E56" i="7"/>
  <c r="E57" i="7"/>
  <c r="E58" i="7"/>
  <c r="E59" i="7"/>
  <c r="E55" i="7"/>
  <c r="C39" i="8"/>
  <c r="B39" i="8"/>
  <c r="C32" i="8"/>
  <c r="B32" i="8"/>
  <c r="C25" i="8"/>
  <c r="B25" i="8"/>
  <c r="C19" i="8"/>
  <c r="B19" i="8"/>
  <c r="C11" i="8"/>
  <c r="B11" i="8"/>
  <c r="C31" i="8"/>
  <c r="C30" i="8"/>
  <c r="C16" i="8"/>
  <c r="C17" i="8"/>
  <c r="C18" i="8"/>
  <c r="C38" i="8"/>
  <c r="C37" i="8"/>
  <c r="C10" i="8"/>
  <c r="C9" i="8"/>
  <c r="C8" i="8"/>
  <c r="I38" i="7"/>
  <c r="I39" i="7"/>
  <c r="I40" i="7"/>
  <c r="I41" i="7"/>
  <c r="I37" i="7"/>
  <c r="H37" i="7"/>
  <c r="H38" i="7"/>
  <c r="H39" i="7"/>
  <c r="H40" i="7"/>
  <c r="H41" i="7"/>
  <c r="G38" i="7"/>
  <c r="G39" i="7"/>
  <c r="G40" i="7"/>
  <c r="G41" i="7"/>
  <c r="G37" i="7"/>
  <c r="D47" i="7"/>
  <c r="D48" i="7"/>
  <c r="D49" i="7"/>
  <c r="D50" i="7"/>
  <c r="D46" i="7"/>
  <c r="C47" i="7"/>
  <c r="C48" i="7"/>
  <c r="C49" i="7"/>
  <c r="C50" i="7"/>
  <c r="C46" i="7"/>
  <c r="B47" i="7"/>
  <c r="B48" i="7"/>
  <c r="B49" i="7"/>
  <c r="B50" i="7"/>
  <c r="B46" i="7"/>
  <c r="B38" i="7"/>
  <c r="B39" i="7"/>
  <c r="B40" i="7"/>
  <c r="B41" i="7"/>
  <c r="B37" i="7"/>
  <c r="D38" i="7"/>
  <c r="D39" i="7"/>
  <c r="D40" i="7"/>
  <c r="D41" i="7"/>
  <c r="D37" i="7"/>
  <c r="C38" i="7"/>
  <c r="C39" i="7"/>
  <c r="C40" i="7"/>
  <c r="C41" i="7"/>
  <c r="C37" i="7"/>
  <c r="F28" i="7"/>
  <c r="F27" i="7"/>
  <c r="F26" i="7"/>
  <c r="F25" i="7"/>
  <c r="F24" i="7"/>
  <c r="F19" i="7"/>
  <c r="F18" i="7"/>
  <c r="F17" i="7"/>
  <c r="F16" i="7"/>
  <c r="F15" i="7"/>
  <c r="F8" i="7"/>
  <c r="F9" i="7"/>
  <c r="F10" i="7"/>
  <c r="F11" i="7"/>
  <c r="F7" i="7"/>
  <c r="E58" i="11" l="1"/>
  <c r="D25" i="7"/>
  <c r="B56" i="7" s="1"/>
  <c r="D26" i="7"/>
  <c r="B57" i="7" s="1"/>
  <c r="D27" i="7"/>
  <c r="B58" i="7" s="1"/>
  <c r="D28" i="7"/>
  <c r="B59" i="7" s="1"/>
  <c r="D24" i="7"/>
  <c r="B55" i="7" s="1"/>
  <c r="D16" i="7"/>
  <c r="C56" i="7" s="1"/>
  <c r="D17" i="7"/>
  <c r="C57" i="7" s="1"/>
  <c r="D18" i="7"/>
  <c r="C58" i="7" s="1"/>
  <c r="D19" i="7"/>
  <c r="C59" i="7" s="1"/>
  <c r="D15" i="7"/>
  <c r="C55" i="7" s="1"/>
  <c r="D8" i="7"/>
  <c r="D56" i="7" s="1"/>
  <c r="D9" i="7"/>
  <c r="D57" i="7" s="1"/>
  <c r="D10" i="7"/>
  <c r="D58" i="7" s="1"/>
  <c r="D11" i="7"/>
  <c r="D59" i="7" s="1"/>
  <c r="D7" i="7"/>
  <c r="D55" i="7" s="1"/>
</calcChain>
</file>

<file path=xl/sharedStrings.xml><?xml version="1.0" encoding="utf-8"?>
<sst xmlns="http://schemas.openxmlformats.org/spreadsheetml/2006/main" count="290" uniqueCount="56">
  <si>
    <t>Team</t>
  </si>
  <si>
    <t>A</t>
  </si>
  <si>
    <t>B</t>
  </si>
  <si>
    <t>C</t>
  </si>
  <si>
    <t>D</t>
  </si>
  <si>
    <t>E</t>
  </si>
  <si>
    <t>No. sales people in a team</t>
  </si>
  <si>
    <t>No. of sales training attended</t>
  </si>
  <si>
    <t>Product Profit Margin</t>
  </si>
  <si>
    <t>Notes:</t>
  </si>
  <si>
    <t>Year 2019</t>
  </si>
  <si>
    <t>Year 2018</t>
  </si>
  <si>
    <t xml:space="preserve">Total sales Profit </t>
  </si>
  <si>
    <t>Total Sales Rev</t>
  </si>
  <si>
    <t>Ave Sales Rev/ person</t>
  </si>
  <si>
    <t>Training Spend per team</t>
  </si>
  <si>
    <t>Total salary per team</t>
  </si>
  <si>
    <t xml:space="preserve">Employee benefits per team </t>
  </si>
  <si>
    <t>y.o.y Sales Revenue</t>
  </si>
  <si>
    <t>y.o.y Sales Profit</t>
  </si>
  <si>
    <t>Y.o.y no. of sales people</t>
  </si>
  <si>
    <t>y.o.y Profit Margin</t>
  </si>
  <si>
    <t>The training provider used by different teams are not the same</t>
  </si>
  <si>
    <t xml:space="preserve">In 2020, one o the top sales performer in Team E left the organisation </t>
  </si>
  <si>
    <t>Year 2020</t>
  </si>
  <si>
    <t>Apple</t>
  </si>
  <si>
    <t>Pear</t>
  </si>
  <si>
    <t>Orange</t>
  </si>
  <si>
    <t>Product</t>
  </si>
  <si>
    <t>Profit</t>
  </si>
  <si>
    <t>Revenue</t>
  </si>
  <si>
    <t>Sales by Product sold by team A</t>
  </si>
  <si>
    <t>Total</t>
  </si>
  <si>
    <t>Sales by Product sold by team B</t>
  </si>
  <si>
    <t>Durian</t>
  </si>
  <si>
    <t>Sales by Product sold by team C</t>
  </si>
  <si>
    <t>Grapes</t>
  </si>
  <si>
    <t>Sales by Product sold by team D</t>
  </si>
  <si>
    <t>Sales by Product sold by team E</t>
  </si>
  <si>
    <t>Teams are allowed to change the prices of the products</t>
  </si>
  <si>
    <t>Due to Training</t>
  </si>
  <si>
    <t>2020-2019</t>
  </si>
  <si>
    <t>only one product</t>
  </si>
  <si>
    <t xml:space="preserve">Products </t>
  </si>
  <si>
    <t>Team A</t>
  </si>
  <si>
    <t>Team B</t>
  </si>
  <si>
    <t>Team C</t>
  </si>
  <si>
    <t>Team D</t>
  </si>
  <si>
    <t>Total Profile by Products</t>
  </si>
  <si>
    <t xml:space="preserve">Year </t>
  </si>
  <si>
    <t xml:space="preserve">Team </t>
  </si>
  <si>
    <t xml:space="preserve">HeadCount </t>
  </si>
  <si>
    <t>Headcount</t>
  </si>
  <si>
    <t>Rev</t>
  </si>
  <si>
    <t>Head count</t>
  </si>
  <si>
    <t xml:space="preserve">Correlation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</si>
</sst>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;[Red]\-&quot;$&quot;#,##0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* #,##0_);_(&quot;$&quot;* \(#,##0\);_(&quot;$&quot;* &quot;-&quot;??_);_(@_)"/>
    <numFmt numFmtId="167" formatCode="_(* #,##0_);_(* \(#,##0\);_(* &quot;-&quot;??_);_(@_)"/>
    <numFmt numFmtId="168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2"/>
      <color rgb="FF414141"/>
      <name val="Arial"/>
      <family val="2"/>
    </font>
    <font>
      <sz val="12"/>
      <color rgb="FF4C4C4C"/>
      <name val="Arial"/>
      <family val="2"/>
    </font>
    <font>
      <b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14141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rgb="FFD5D5D5"/>
      </left>
      <right style="thin">
        <color rgb="FF969696"/>
      </right>
      <top style="thin">
        <color rgb="FF969696"/>
      </top>
      <bottom style="thin">
        <color rgb="FF414141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414141"/>
      </bottom>
      <diagonal/>
    </border>
    <border>
      <left style="thin">
        <color rgb="FFD5D5D5"/>
      </left>
      <right style="thin">
        <color rgb="FF969696"/>
      </right>
      <top style="thin">
        <color rgb="FF414141"/>
      </top>
      <bottom style="thin">
        <color rgb="FF414141"/>
      </bottom>
      <diagonal/>
    </border>
    <border>
      <left style="thin">
        <color rgb="FF969696"/>
      </left>
      <right style="thin">
        <color rgb="FF969696"/>
      </right>
      <top style="thin">
        <color rgb="FF414141"/>
      </top>
      <bottom style="thin">
        <color rgb="FF414141"/>
      </bottom>
      <diagonal/>
    </border>
    <border>
      <left style="thin">
        <color rgb="FF969696"/>
      </left>
      <right/>
      <top style="thin">
        <color rgb="FF969696"/>
      </top>
      <bottom style="thin">
        <color rgb="FF414141"/>
      </bottom>
      <diagonal/>
    </border>
    <border>
      <left style="thin">
        <color indexed="64"/>
      </left>
      <right style="thin">
        <color rgb="FFD5D5D5"/>
      </right>
      <top style="thin">
        <color indexed="64"/>
      </top>
      <bottom/>
      <diagonal/>
    </border>
    <border>
      <left style="thin">
        <color rgb="FFD5D5D5"/>
      </left>
      <right style="thin">
        <color rgb="FFD5D5D5"/>
      </right>
      <top style="thin">
        <color indexed="64"/>
      </top>
      <bottom/>
      <diagonal/>
    </border>
    <border>
      <left style="thin">
        <color rgb="FFD5D5D5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D5D5D5"/>
      </right>
      <top style="thin">
        <color rgb="FF969696"/>
      </top>
      <bottom style="thin">
        <color rgb="FFFFFFFF"/>
      </bottom>
      <diagonal/>
    </border>
    <border>
      <left style="thin">
        <color rgb="FF969696"/>
      </left>
      <right style="thin">
        <color indexed="64"/>
      </right>
      <top style="thin">
        <color rgb="FF969696"/>
      </top>
      <bottom style="thin">
        <color rgb="FF414141"/>
      </bottom>
      <diagonal/>
    </border>
    <border>
      <left style="thin">
        <color indexed="64"/>
      </left>
      <right style="thin">
        <color rgb="FFD5D5D5"/>
      </right>
      <top style="thin">
        <color rgb="FFFFFFFF"/>
      </top>
      <bottom style="thin">
        <color rgb="FFFFFFFF"/>
      </bottom>
      <diagonal/>
    </border>
    <border>
      <left style="thin">
        <color rgb="FF969696"/>
      </left>
      <right style="thin">
        <color indexed="64"/>
      </right>
      <top style="thin">
        <color rgb="FF414141"/>
      </top>
      <bottom style="thin">
        <color rgb="FF414141"/>
      </bottom>
      <diagonal/>
    </border>
    <border>
      <left style="thin">
        <color indexed="64"/>
      </left>
      <right style="thin">
        <color rgb="FFD5D5D5"/>
      </right>
      <top style="thin">
        <color rgb="FFFFFFFF"/>
      </top>
      <bottom style="thin">
        <color indexed="64"/>
      </bottom>
      <diagonal/>
    </border>
    <border>
      <left style="thin">
        <color rgb="FFD5D5D5"/>
      </left>
      <right style="thin">
        <color rgb="FF969696"/>
      </right>
      <top style="thin">
        <color rgb="FF414141"/>
      </top>
      <bottom style="thin">
        <color indexed="64"/>
      </bottom>
      <diagonal/>
    </border>
    <border>
      <left style="thin">
        <color rgb="FF969696"/>
      </left>
      <right style="thin">
        <color rgb="FF969696"/>
      </right>
      <top style="thin">
        <color rgb="FF414141"/>
      </top>
      <bottom style="thin">
        <color indexed="64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indexed="64"/>
      </bottom>
      <diagonal/>
    </border>
    <border>
      <left style="thin">
        <color rgb="FF969696"/>
      </left>
      <right style="thin">
        <color indexed="64"/>
      </right>
      <top style="thin">
        <color rgb="FF414141"/>
      </top>
      <bottom style="thin">
        <color indexed="64"/>
      </bottom>
      <diagonal/>
    </border>
    <border>
      <left style="thin">
        <color rgb="FF969696"/>
      </left>
      <right/>
      <top style="thin">
        <color rgb="FF969696"/>
      </top>
      <bottom style="thin">
        <color indexed="64"/>
      </bottom>
      <diagonal/>
    </border>
    <border>
      <left style="thin">
        <color rgb="FFD5D5D5"/>
      </left>
      <right style="thin">
        <color rgb="FF969696"/>
      </right>
      <top style="thin">
        <color rgb="FF969696"/>
      </top>
      <bottom style="thin">
        <color indexed="64"/>
      </bottom>
      <diagonal/>
    </border>
    <border>
      <left style="thin">
        <color rgb="FFD5D5D5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89">
    <xf numFmtId="0" fontId="0" fillId="0" borderId="0" xfId="0"/>
    <xf numFmtId="0" fontId="2" fillId="0" borderId="0" xfId="0" applyFont="1"/>
    <xf numFmtId="0" fontId="5" fillId="0" borderId="2" xfId="0" applyFont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center" vertical="center" wrapText="1" readingOrder="1"/>
    </xf>
    <xf numFmtId="3" fontId="5" fillId="0" borderId="0" xfId="0" applyNumberFormat="1" applyFont="1" applyFill="1" applyBorder="1" applyAlignment="1">
      <alignment horizontal="center" vertical="center" wrapText="1" readingOrder="1"/>
    </xf>
    <xf numFmtId="0" fontId="5" fillId="0" borderId="0" xfId="0" applyFont="1" applyFill="1" applyBorder="1" applyAlignment="1">
      <alignment horizontal="center" vertical="center" wrapText="1" readingOrder="1"/>
    </xf>
    <xf numFmtId="0" fontId="3" fillId="0" borderId="0" xfId="0" applyFont="1" applyFill="1" applyBorder="1" applyAlignment="1">
      <alignment vertical="center" wrapText="1" readingOrder="1"/>
    </xf>
    <xf numFmtId="9" fontId="5" fillId="0" borderId="2" xfId="1" applyFont="1" applyBorder="1" applyAlignment="1">
      <alignment horizontal="center" vertical="center" wrapText="1" readingOrder="1"/>
    </xf>
    <xf numFmtId="9" fontId="5" fillId="0" borderId="5" xfId="1" applyFont="1" applyBorder="1" applyAlignment="1">
      <alignment horizontal="center" vertical="center" wrapText="1" readingOrder="1"/>
    </xf>
    <xf numFmtId="0" fontId="3" fillId="2" borderId="7" xfId="0" applyFont="1" applyFill="1" applyBorder="1" applyAlignment="1">
      <alignment horizontal="left" vertical="center" wrapText="1" readingOrder="1"/>
    </xf>
    <xf numFmtId="0" fontId="3" fillId="2" borderId="8" xfId="0" applyFont="1" applyFill="1" applyBorder="1" applyAlignment="1">
      <alignment horizontal="left" vertical="center" wrapText="1" readingOrder="1"/>
    </xf>
    <xf numFmtId="0" fontId="4" fillId="3" borderId="9" xfId="0" applyFont="1" applyFill="1" applyBorder="1" applyAlignment="1">
      <alignment horizontal="center" vertical="center" wrapText="1" readingOrder="1"/>
    </xf>
    <xf numFmtId="0" fontId="4" fillId="3" borderId="11" xfId="0" applyFont="1" applyFill="1" applyBorder="1" applyAlignment="1">
      <alignment horizontal="center" vertical="center" wrapText="1" readingOrder="1"/>
    </xf>
    <xf numFmtId="0" fontId="4" fillId="3" borderId="13" xfId="0" applyFont="1" applyFill="1" applyBorder="1" applyAlignment="1">
      <alignment horizontal="center" vertical="center" wrapText="1" readingOrder="1"/>
    </xf>
    <xf numFmtId="9" fontId="5" fillId="0" borderId="16" xfId="1" applyFont="1" applyBorder="1" applyAlignment="1">
      <alignment horizontal="center" vertical="center" wrapText="1" readingOrder="1"/>
    </xf>
    <xf numFmtId="0" fontId="5" fillId="0" borderId="15" xfId="0" applyFont="1" applyBorder="1" applyAlignment="1">
      <alignment horizontal="center" vertical="center" wrapText="1" readingOrder="1"/>
    </xf>
    <xf numFmtId="0" fontId="5" fillId="0" borderId="10" xfId="0" applyFont="1" applyBorder="1" applyAlignment="1">
      <alignment horizontal="center" vertical="center" wrapText="1" readingOrder="1"/>
    </xf>
    <xf numFmtId="0" fontId="5" fillId="0" borderId="12" xfId="0" applyFont="1" applyBorder="1" applyAlignment="1">
      <alignment horizontal="center" vertical="center" wrapText="1" readingOrder="1"/>
    </xf>
    <xf numFmtId="9" fontId="5" fillId="0" borderId="18" xfId="1" applyFont="1" applyBorder="1" applyAlignment="1">
      <alignment horizontal="center" vertical="center" wrapText="1" readingOrder="1"/>
    </xf>
    <xf numFmtId="0" fontId="5" fillId="0" borderId="17" xfId="0" applyFont="1" applyBorder="1" applyAlignment="1">
      <alignment horizontal="center" vertical="center" wrapText="1" readingOrder="1"/>
    </xf>
    <xf numFmtId="166" fontId="5" fillId="0" borderId="1" xfId="2" applyNumberFormat="1" applyFont="1" applyBorder="1" applyAlignment="1">
      <alignment horizontal="center" vertical="center" wrapText="1" readingOrder="1"/>
    </xf>
    <xf numFmtId="166" fontId="5" fillId="0" borderId="3" xfId="2" applyNumberFormat="1" applyFont="1" applyBorder="1" applyAlignment="1">
      <alignment horizontal="center" vertical="center" wrapText="1" readingOrder="1"/>
    </xf>
    <xf numFmtId="166" fontId="5" fillId="0" borderId="14" xfId="2" applyNumberFormat="1" applyFont="1" applyBorder="1" applyAlignment="1">
      <alignment horizontal="center" vertical="center" wrapText="1" readingOrder="1"/>
    </xf>
    <xf numFmtId="166" fontId="5" fillId="0" borderId="19" xfId="2" applyNumberFormat="1" applyFont="1" applyBorder="1" applyAlignment="1">
      <alignment horizontal="center" vertical="center" wrapText="1" readingOrder="1"/>
    </xf>
    <xf numFmtId="166" fontId="5" fillId="0" borderId="2" xfId="2" applyNumberFormat="1" applyFont="1" applyBorder="1" applyAlignment="1">
      <alignment horizontal="center" vertical="center" wrapText="1" readingOrder="1"/>
    </xf>
    <xf numFmtId="0" fontId="3" fillId="2" borderId="6" xfId="0" applyFont="1" applyFill="1" applyBorder="1" applyAlignment="1">
      <alignment vertical="center" wrapText="1" readingOrder="1"/>
    </xf>
    <xf numFmtId="0" fontId="6" fillId="0" borderId="0" xfId="0" applyFont="1"/>
    <xf numFmtId="0" fontId="3" fillId="2" borderId="7" xfId="0" applyFont="1" applyFill="1" applyBorder="1" applyAlignment="1">
      <alignment horizontal="left" vertical="top" wrapText="1" readingOrder="1"/>
    </xf>
    <xf numFmtId="0" fontId="3" fillId="2" borderId="7" xfId="0" applyFont="1" applyFill="1" applyBorder="1" applyAlignment="1">
      <alignment vertical="top" wrapText="1" readingOrder="1"/>
    </xf>
    <xf numFmtId="0" fontId="3" fillId="2" borderId="6" xfId="0" applyFont="1" applyFill="1" applyBorder="1" applyAlignment="1">
      <alignment vertical="top" wrapText="1" readingOrder="1"/>
    </xf>
    <xf numFmtId="0" fontId="3" fillId="2" borderId="8" xfId="0" applyFont="1" applyFill="1" applyBorder="1" applyAlignment="1">
      <alignment horizontal="left" vertical="top" wrapText="1" readingOrder="1"/>
    </xf>
    <xf numFmtId="0" fontId="0" fillId="0" borderId="0" xfId="0" applyAlignment="1">
      <alignment vertical="top" wrapText="1"/>
    </xf>
    <xf numFmtId="166" fontId="5" fillId="0" borderId="4" xfId="2" applyNumberFormat="1" applyFont="1" applyBorder="1" applyAlignment="1">
      <alignment horizontal="center" vertical="center" wrapText="1" readingOrder="1"/>
    </xf>
    <xf numFmtId="166" fontId="5" fillId="0" borderId="15" xfId="2" applyNumberFormat="1" applyFont="1" applyBorder="1" applyAlignment="1">
      <alignment horizontal="center" vertical="center" wrapText="1" readingOrder="1"/>
    </xf>
    <xf numFmtId="0" fontId="3" fillId="2" borderId="20" xfId="0" applyFont="1" applyFill="1" applyBorder="1" applyAlignment="1">
      <alignment vertical="top" wrapText="1" readingOrder="1"/>
    </xf>
    <xf numFmtId="0" fontId="3" fillId="0" borderId="0" xfId="0" applyFont="1" applyFill="1" applyBorder="1" applyAlignment="1">
      <alignment horizontal="left" vertical="top" wrapText="1" readingOrder="1"/>
    </xf>
    <xf numFmtId="1" fontId="5" fillId="0" borderId="1" xfId="2" applyNumberFormat="1" applyFont="1" applyBorder="1" applyAlignment="1">
      <alignment horizontal="center" vertical="center" wrapText="1" readingOrder="1"/>
    </xf>
    <xf numFmtId="166" fontId="0" fillId="0" borderId="0" xfId="0" applyNumberFormat="1" applyBorder="1"/>
    <xf numFmtId="166" fontId="0" fillId="0" borderId="21" xfId="0" applyNumberFormat="1" applyBorder="1"/>
    <xf numFmtId="166" fontId="0" fillId="0" borderId="22" xfId="0" applyNumberFormat="1" applyBorder="1"/>
    <xf numFmtId="166" fontId="0" fillId="0" borderId="23" xfId="0" applyNumberFormat="1" applyBorder="1"/>
    <xf numFmtId="9" fontId="0" fillId="0" borderId="0" xfId="1" applyFont="1" applyBorder="1"/>
    <xf numFmtId="9" fontId="0" fillId="0" borderId="21" xfId="1" applyFont="1" applyBorder="1"/>
    <xf numFmtId="9" fontId="0" fillId="0" borderId="22" xfId="1" applyFont="1" applyBorder="1"/>
    <xf numFmtId="9" fontId="0" fillId="0" borderId="23" xfId="1" applyFont="1" applyBorder="1"/>
    <xf numFmtId="0" fontId="0" fillId="0" borderId="0" xfId="0" applyFont="1"/>
    <xf numFmtId="3" fontId="0" fillId="0" borderId="0" xfId="0" applyNumberFormat="1"/>
    <xf numFmtId="166" fontId="5" fillId="0" borderId="0" xfId="2" applyNumberFormat="1" applyFont="1" applyBorder="1" applyAlignment="1">
      <alignment horizontal="center" vertical="center" wrapText="1" readingOrder="1"/>
    </xf>
    <xf numFmtId="166" fontId="0" fillId="0" borderId="0" xfId="2" applyNumberFormat="1" applyFont="1" applyBorder="1"/>
    <xf numFmtId="3" fontId="0" fillId="0" borderId="24" xfId="0" applyNumberFormat="1" applyBorder="1"/>
    <xf numFmtId="0" fontId="0" fillId="0" borderId="24" xfId="0" applyBorder="1"/>
    <xf numFmtId="9" fontId="0" fillId="0" borderId="24" xfId="0" applyNumberFormat="1" applyBorder="1"/>
    <xf numFmtId="166" fontId="5" fillId="0" borderId="24" xfId="2" applyNumberFormat="1" applyFont="1" applyBorder="1" applyAlignment="1">
      <alignment horizontal="center" vertical="center" wrapText="1" readingOrder="1"/>
    </xf>
    <xf numFmtId="166" fontId="0" fillId="0" borderId="24" xfId="0" applyNumberFormat="1" applyBorder="1"/>
    <xf numFmtId="167" fontId="0" fillId="0" borderId="0" xfId="3" applyNumberFormat="1" applyFont="1"/>
    <xf numFmtId="9" fontId="0" fillId="0" borderId="24" xfId="1" applyFont="1" applyBorder="1"/>
    <xf numFmtId="167" fontId="0" fillId="0" borderId="24" xfId="3" applyNumberFormat="1" applyFont="1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2" borderId="6" xfId="0" applyFont="1" applyFill="1" applyBorder="1" applyAlignment="1">
      <alignment horizontal="left" vertical="top" wrapText="1" readingOrder="1"/>
    </xf>
    <xf numFmtId="0" fontId="4" fillId="3" borderId="24" xfId="0" applyFont="1" applyFill="1" applyBorder="1" applyAlignment="1">
      <alignment horizontal="left" vertical="center" wrapText="1" readingOrder="1"/>
    </xf>
    <xf numFmtId="0" fontId="0" fillId="0" borderId="0" xfId="0" applyBorder="1" applyAlignment="1">
      <alignment horizontal="left"/>
    </xf>
    <xf numFmtId="10" fontId="0" fillId="0" borderId="24" xfId="0" applyNumberFormat="1" applyBorder="1"/>
    <xf numFmtId="167" fontId="0" fillId="0" borderId="0" xfId="0" applyNumberFormat="1"/>
    <xf numFmtId="168" fontId="0" fillId="0" borderId="24" xfId="1" applyNumberFormat="1" applyFont="1" applyBorder="1"/>
    <xf numFmtId="9" fontId="0" fillId="0" borderId="0" xfId="0" applyNumberFormat="1"/>
    <xf numFmtId="0" fontId="4" fillId="4" borderId="11" xfId="0" applyFont="1" applyFill="1" applyBorder="1" applyAlignment="1">
      <alignment horizontal="center" vertical="center" wrapText="1" readingOrder="1"/>
    </xf>
    <xf numFmtId="9" fontId="0" fillId="4" borderId="0" xfId="1" applyFont="1" applyFill="1" applyBorder="1"/>
    <xf numFmtId="9" fontId="0" fillId="4" borderId="21" xfId="1" applyFont="1" applyFill="1" applyBorder="1"/>
    <xf numFmtId="0" fontId="0" fillId="4" borderId="0" xfId="0" applyFill="1"/>
    <xf numFmtId="0" fontId="4" fillId="5" borderId="11" xfId="0" applyFont="1" applyFill="1" applyBorder="1" applyAlignment="1">
      <alignment horizontal="center" vertical="center" wrapText="1" readingOrder="1"/>
    </xf>
    <xf numFmtId="9" fontId="0" fillId="5" borderId="0" xfId="1" applyFont="1" applyFill="1" applyBorder="1"/>
    <xf numFmtId="9" fontId="0" fillId="5" borderId="21" xfId="1" applyFont="1" applyFill="1" applyBorder="1"/>
    <xf numFmtId="9" fontId="0" fillId="5" borderId="0" xfId="0" applyNumberFormat="1" applyFill="1"/>
    <xf numFmtId="0" fontId="0" fillId="5" borderId="0" xfId="0" applyFill="1"/>
    <xf numFmtId="0" fontId="0" fillId="0" borderId="0" xfId="0" quotePrefix="1"/>
    <xf numFmtId="0" fontId="4" fillId="6" borderId="24" xfId="0" applyFont="1" applyFill="1" applyBorder="1" applyAlignment="1">
      <alignment horizontal="left" vertical="center" wrapText="1" readingOrder="1"/>
    </xf>
    <xf numFmtId="3" fontId="0" fillId="6" borderId="24" xfId="0" applyNumberFormat="1" applyFill="1" applyBorder="1"/>
    <xf numFmtId="167" fontId="0" fillId="6" borderId="24" xfId="3" applyNumberFormat="1" applyFont="1" applyFill="1" applyBorder="1"/>
    <xf numFmtId="9" fontId="0" fillId="6" borderId="24" xfId="1" applyFont="1" applyFill="1" applyBorder="1"/>
    <xf numFmtId="0" fontId="0" fillId="6" borderId="0" xfId="0" applyFill="1"/>
    <xf numFmtId="9" fontId="5" fillId="6" borderId="2" xfId="1" applyFont="1" applyFill="1" applyBorder="1" applyAlignment="1">
      <alignment horizontal="center" vertical="center" wrapText="1" readingOrder="1"/>
    </xf>
    <xf numFmtId="9" fontId="5" fillId="6" borderId="5" xfId="1" applyFont="1" applyFill="1" applyBorder="1" applyAlignment="1">
      <alignment horizontal="center" vertical="center" wrapText="1" readingOrder="1"/>
    </xf>
    <xf numFmtId="0" fontId="5" fillId="6" borderId="12" xfId="0" applyFont="1" applyFill="1" applyBorder="1" applyAlignment="1">
      <alignment horizontal="center" vertical="center" wrapText="1" readingOrder="1"/>
    </xf>
    <xf numFmtId="0" fontId="5" fillId="6" borderId="4" xfId="0" applyFont="1" applyFill="1" applyBorder="1" applyAlignment="1">
      <alignment horizontal="center" vertical="center" wrapText="1" readingOrder="1"/>
    </xf>
    <xf numFmtId="166" fontId="0" fillId="0" borderId="0" xfId="0" applyNumberFormat="1"/>
    <xf numFmtId="6" fontId="0" fillId="0" borderId="0" xfId="0" applyNumberFormat="1"/>
    <xf numFmtId="0" fontId="0" fillId="7" borderId="0" xfId="0" applyFill="1"/>
  </cellXfs>
  <cellStyles count="4">
    <cellStyle name="Comma" xfId="3" builtinId="3"/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421318371607774E-2"/>
          <c:y val="2.8832124330915327E-2"/>
          <c:w val="0.733811957469511"/>
          <c:h val="0.5634467935602537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headcountandrevenue!$C$76:$C$78</c:f>
              <c:numCache>
                <c:formatCode>General</c:formatCode>
                <c:ptCount val="3"/>
                <c:pt idx="0">
                  <c:v>74</c:v>
                </c:pt>
                <c:pt idx="1">
                  <c:v>74</c:v>
                </c:pt>
                <c:pt idx="2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7-41B6-883C-6E0907F8E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6443567"/>
        <c:axId val="1566443983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headcountandrevenue!$D$76:$D$78</c:f>
              <c:numCache>
                <c:formatCode>"$"#,##0_);[Red]\("$"#,##0\)</c:formatCode>
                <c:ptCount val="3"/>
                <c:pt idx="0">
                  <c:v>32500000</c:v>
                </c:pt>
                <c:pt idx="1">
                  <c:v>29600000</c:v>
                </c:pt>
                <c:pt idx="2">
                  <c:v>35100000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A7-41B6-883C-6E0907F8E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6444815"/>
        <c:axId val="1566444399"/>
      </c:lineChart>
      <c:catAx>
        <c:axId val="1566443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443983"/>
        <c:auto val="1"/>
        <c:lblAlgn val="ctr"/>
        <c:lblOffset val="100"/>
        <c:noMultiLvlLbl val="0"/>
      </c:catAx>
      <c:valAx>
        <c:axId val="156644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443567"/>
        <c:crossBetween val="between"/>
      </c:valAx>
      <c:valAx>
        <c:axId val="1566444399"/>
        <c:scaling>
          <c:orientation val="minMax"/>
        </c:scaling>
        <c:delete val="0"/>
        <c:axPos val="r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444815"/>
        <c:crosses val="max"/>
        <c:crossBetween val="between"/>
      </c:valAx>
      <c:catAx>
        <c:axId val="1566444815"/>
        <c:scaling>
          <c:orientation val="minMax"/>
        </c:scaling>
        <c:delete val="1"/>
        <c:axPos val="b"/>
        <c:majorTickMark val="none"/>
        <c:minorTickMark val="none"/>
        <c:tickLblPos val="nextTo"/>
        <c:crossAx val="156644439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headcountandrevenue!$D$75</c:f>
              <c:strCache>
                <c:ptCount val="1"/>
                <c:pt idx="0">
                  <c:v>Rev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headcountandrevenue!$C$76:$C$78</c:f>
              <c:numCache>
                <c:formatCode>General</c:formatCode>
                <c:ptCount val="3"/>
                <c:pt idx="0">
                  <c:v>74</c:v>
                </c:pt>
                <c:pt idx="1">
                  <c:v>74</c:v>
                </c:pt>
                <c:pt idx="2">
                  <c:v>79</c:v>
                </c:pt>
              </c:numCache>
            </c:numRef>
          </c:xVal>
          <c:yVal>
            <c:numRef>
              <c:f>headcountandrevenue!$D$76:$D$78</c:f>
              <c:numCache>
                <c:formatCode>"$"#,##0_);[Red]\("$"#,##0\)</c:formatCode>
                <c:ptCount val="3"/>
                <c:pt idx="0">
                  <c:v>32500000</c:v>
                </c:pt>
                <c:pt idx="1">
                  <c:v>29600000</c:v>
                </c:pt>
                <c:pt idx="2">
                  <c:v>35100000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14-4D1D-B6D9-EC4D7F17E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726079"/>
        <c:axId val="1562725247"/>
      </c:scatterChart>
      <c:valAx>
        <c:axId val="156272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725247"/>
        <c:crosses val="autoZero"/>
        <c:crossBetween val="midCat"/>
      </c:valAx>
      <c:valAx>
        <c:axId val="156272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72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- Teams' HeadCount and Rev </a:t>
            </a:r>
          </a:p>
        </c:rich>
      </c:tx>
      <c:layout>
        <c:manualLayout>
          <c:xMode val="edge"/>
          <c:yMode val="edge"/>
          <c:x val="0.22614386011202536"/>
          <c:y val="4.34782608695652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13692038495187"/>
          <c:y val="0.13467592592592595"/>
          <c:w val="0.7777519685039370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headcountandrevenue!$D$82</c:f>
              <c:strCache>
                <c:ptCount val="1"/>
                <c:pt idx="0">
                  <c:v>Rev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headcountandrevenue!$C$83:$C$87</c:f>
              <c:numCache>
                <c:formatCode>General</c:formatCode>
                <c:ptCount val="5"/>
                <c:pt idx="0">
                  <c:v>69</c:v>
                </c:pt>
                <c:pt idx="1">
                  <c:v>46</c:v>
                </c:pt>
                <c:pt idx="2">
                  <c:v>44</c:v>
                </c:pt>
                <c:pt idx="3">
                  <c:v>30</c:v>
                </c:pt>
                <c:pt idx="4">
                  <c:v>38</c:v>
                </c:pt>
              </c:numCache>
            </c:numRef>
          </c:xVal>
          <c:yVal>
            <c:numRef>
              <c:f>headcountandrevenue!$D$83:$D$87</c:f>
              <c:numCache>
                <c:formatCode>_("$"* #,##0_);_("$"* \(#,##0\);_("$"* "-"??_);_(@_)</c:formatCode>
                <c:ptCount val="5"/>
                <c:pt idx="0">
                  <c:v>27000000</c:v>
                </c:pt>
                <c:pt idx="1">
                  <c:v>23500000</c:v>
                </c:pt>
                <c:pt idx="2">
                  <c:v>17000000</c:v>
                </c:pt>
                <c:pt idx="3">
                  <c:v>17000000</c:v>
                </c:pt>
                <c:pt idx="4">
                  <c:v>12700000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0D-400A-A80E-A5A0C9003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012399"/>
        <c:axId val="1824013231"/>
      </c:scatterChart>
      <c:valAx>
        <c:axId val="182401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013231"/>
        <c:crosses val="autoZero"/>
        <c:crossBetween val="midCat"/>
      </c:valAx>
      <c:valAx>
        <c:axId val="182401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01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302683872354581"/>
          <c:y val="0.14840174361975161"/>
          <c:w val="0.77283936894889493"/>
          <c:h val="0.543803222513852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'Sales by Product in 2020 (2)'!$H$45</c:f>
              <c:strCache>
                <c:ptCount val="1"/>
                <c:pt idx="0">
                  <c:v>Total Profile by Products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'Sales by Product in 2020 (2)'!$H$46:$H$50</c:f>
              <c:numCache>
                <c:formatCode>#,##0</c:formatCode>
                <c:ptCount val="5"/>
                <c:pt idx="0">
                  <c:v>2487000</c:v>
                </c:pt>
                <c:pt idx="1">
                  <c:v>1000000</c:v>
                </c:pt>
                <c:pt idx="2">
                  <c:v>950000</c:v>
                </c:pt>
                <c:pt idx="3" formatCode="General">
                  <c:v>4663000</c:v>
                </c:pt>
                <c:pt idx="4">
                  <c:v>2700000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F-472D-9CC8-BF1DC9B5FA14}"/>
            </c:ext>
          </c:extLst>
        </c:ser>
        <c:ser>
          <c:idx val="1"/>
          <c:order val="1"/>
          <c:tx>
            <c:strRef>
              <c:f>'Sales by Product in 2020 (2)'!$B$45:$B$50</c:f>
              <c:strCache>
                <c:ptCount val="6"/>
                <c:pt idx="0">
                  <c:v>Products </c:v>
                </c:pt>
                <c:pt idx="1">
                  <c:v>Apple</c:v>
                </c:pt>
                <c:pt idx="2">
                  <c:v>Pear</c:v>
                </c:pt>
                <c:pt idx="3">
                  <c:v>Orange</c:v>
                </c:pt>
                <c:pt idx="4">
                  <c:v>Grapes</c:v>
                </c:pt>
                <c:pt idx="5">
                  <c:v>Durian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4E9F-472D-9CC8-BF1DC9B5FA1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4678896"/>
        <c:axId val="484678480"/>
      </c:barChart>
      <c:catAx>
        <c:axId val="484678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78480"/>
        <c:crosses val="autoZero"/>
        <c:auto val="0"/>
        <c:lblAlgn val="ctr"/>
        <c:lblOffset val="100"/>
        <c:noMultiLvlLbl val="0"/>
      </c:catAx>
      <c:valAx>
        <c:axId val="48467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7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62</xdr:row>
      <xdr:rowOff>161925</xdr:rowOff>
    </xdr:from>
    <xdr:to>
      <xdr:col>8</xdr:col>
      <xdr:colOff>0</xdr:colOff>
      <xdr:row>74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BD0EC5-685C-421D-B70E-6BA0AE9E7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1571625</xdr:colOff>
      <xdr:row>59</xdr:row>
      <xdr:rowOff>123825</xdr:rowOff>
    </xdr:from>
    <xdr:to>
      <xdr:col>5</xdr:col>
      <xdr:colOff>409575</xdr:colOff>
      <xdr:row>73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D7E5D1-D884-4F1E-8EF9-54B6F85CB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61911</xdr:colOff>
      <xdr:row>78</xdr:row>
      <xdr:rowOff>123825</xdr:rowOff>
    </xdr:from>
    <xdr:to>
      <xdr:col>7</xdr:col>
      <xdr:colOff>666749</xdr:colOff>
      <xdr:row>91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4D2CE7-E3EF-4A47-8502-0E09B42FC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584133</xdr:colOff>
      <xdr:row>16</xdr:row>
      <xdr:rowOff>16565</xdr:rowOff>
    </xdr:from>
    <xdr:to>
      <xdr:col>5</xdr:col>
      <xdr:colOff>546653</xdr:colOff>
      <xdr:row>34</xdr:row>
      <xdr:rowOff>91108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764B51-5747-4258-B111-B48F6215B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E6E10-C09A-4426-9959-E9B88E3B8866}">
  <dimension ref="A1:J92"/>
  <sheetViews>
    <sheetView tabSelected="1" topLeftCell="E76" zoomScaleNormal="100" workbookViewId="0">
      <selection activeCell="C92" sqref="C92"/>
    </sheetView>
  </sheetViews>
  <sheetFormatPr defaultColWidth="11" defaultRowHeight="15.75" x14ac:dyDescent="0.25"/>
  <cols>
    <col min="1" max="1" width="14.125" customWidth="1"/>
    <col min="2" max="2" width="26.875" customWidth="1"/>
    <col min="3" max="4" width="25.125" customWidth="1"/>
    <col min="5" max="5" width="25" customWidth="1"/>
    <col min="6" max="6" width="18.5" customWidth="1"/>
    <col min="7" max="7" width="21.875" customWidth="1"/>
    <col min="8" max="8" width="18.625" customWidth="1"/>
    <col min="9" max="9" width="18" customWidth="1"/>
    <col min="10" max="10" width="20" customWidth="1"/>
  </cols>
  <sheetData>
    <row r="1" spans="1:10" x14ac:dyDescent="0.25">
      <c r="A1" t="s">
        <v>9</v>
      </c>
      <c r="B1" t="s">
        <v>39</v>
      </c>
    </row>
    <row r="2" spans="1:10" x14ac:dyDescent="0.25">
      <c r="B2" t="s">
        <v>22</v>
      </c>
    </row>
    <row r="3" spans="1:10" x14ac:dyDescent="0.25">
      <c r="A3" s="1"/>
      <c r="B3" s="45" t="s">
        <v>23</v>
      </c>
    </row>
    <row r="5" spans="1:10" ht="31.5" x14ac:dyDescent="0.5">
      <c r="A5" s="26" t="s">
        <v>24</v>
      </c>
    </row>
    <row r="6" spans="1:10" s="31" customFormat="1" ht="36" customHeight="1" x14ac:dyDescent="0.25">
      <c r="A6" s="29" t="s">
        <v>0</v>
      </c>
      <c r="B6" s="27" t="s">
        <v>13</v>
      </c>
      <c r="C6" s="27" t="s">
        <v>12</v>
      </c>
      <c r="D6" s="27" t="s">
        <v>8</v>
      </c>
      <c r="E6" s="28" t="s">
        <v>6</v>
      </c>
      <c r="F6" s="28" t="s">
        <v>14</v>
      </c>
      <c r="G6" s="28" t="s">
        <v>7</v>
      </c>
      <c r="H6" s="27" t="s">
        <v>15</v>
      </c>
      <c r="I6" s="27" t="s">
        <v>16</v>
      </c>
      <c r="J6" s="30" t="s">
        <v>17</v>
      </c>
    </row>
    <row r="7" spans="1:10" x14ac:dyDescent="0.25">
      <c r="A7" s="11" t="s">
        <v>1</v>
      </c>
      <c r="B7" s="20">
        <v>10000000</v>
      </c>
      <c r="C7" s="20">
        <v>2500000</v>
      </c>
      <c r="D7" s="7">
        <f>C7/B7*100%</f>
        <v>0.25</v>
      </c>
      <c r="E7" s="2">
        <v>25</v>
      </c>
      <c r="F7" s="24">
        <f>B7/E7</f>
        <v>400000</v>
      </c>
      <c r="G7" s="2">
        <v>1</v>
      </c>
      <c r="H7" s="24">
        <v>25000</v>
      </c>
      <c r="I7" s="24">
        <v>1800000</v>
      </c>
      <c r="J7" s="24">
        <v>100000</v>
      </c>
    </row>
    <row r="8" spans="1:10" x14ac:dyDescent="0.25">
      <c r="A8" s="12" t="s">
        <v>2</v>
      </c>
      <c r="B8" s="21">
        <v>8000000</v>
      </c>
      <c r="C8" s="20">
        <v>3200000</v>
      </c>
      <c r="D8" s="7">
        <f t="shared" ref="D8:D11" si="0">C8/B8*100%</f>
        <v>0.4</v>
      </c>
      <c r="E8" s="3">
        <v>16</v>
      </c>
      <c r="F8" s="24">
        <f t="shared" ref="F8:F11" si="1">B8/E8</f>
        <v>500000</v>
      </c>
      <c r="G8" s="3">
        <v>3</v>
      </c>
      <c r="H8" s="32">
        <v>33600</v>
      </c>
      <c r="I8" s="24">
        <v>1152000</v>
      </c>
      <c r="J8" s="24">
        <v>120000</v>
      </c>
    </row>
    <row r="9" spans="1:10" x14ac:dyDescent="0.25">
      <c r="A9" s="12" t="s">
        <v>3</v>
      </c>
      <c r="B9" s="21">
        <v>7000000</v>
      </c>
      <c r="C9" s="20">
        <v>1050000</v>
      </c>
      <c r="D9" s="7">
        <f t="shared" si="0"/>
        <v>0.15</v>
      </c>
      <c r="E9" s="3">
        <v>16</v>
      </c>
      <c r="F9" s="24">
        <f t="shared" si="1"/>
        <v>437500</v>
      </c>
      <c r="G9" s="3">
        <v>1</v>
      </c>
      <c r="H9" s="32">
        <v>16000</v>
      </c>
      <c r="I9" s="24">
        <v>1152000</v>
      </c>
      <c r="J9" s="24">
        <v>90000</v>
      </c>
    </row>
    <row r="10" spans="1:10" x14ac:dyDescent="0.25">
      <c r="A10" s="12" t="s">
        <v>4</v>
      </c>
      <c r="B10" s="21">
        <v>6500000</v>
      </c>
      <c r="C10" s="20">
        <v>3250000</v>
      </c>
      <c r="D10" s="82">
        <f t="shared" si="0"/>
        <v>0.5</v>
      </c>
      <c r="E10" s="85">
        <v>10</v>
      </c>
      <c r="F10" s="24">
        <f t="shared" si="1"/>
        <v>650000</v>
      </c>
      <c r="G10" s="3">
        <v>3</v>
      </c>
      <c r="H10" s="32">
        <v>18000</v>
      </c>
      <c r="I10" s="24">
        <v>720000</v>
      </c>
      <c r="J10" s="24">
        <v>50000</v>
      </c>
    </row>
    <row r="11" spans="1:10" x14ac:dyDescent="0.25">
      <c r="A11" s="13" t="s">
        <v>5</v>
      </c>
      <c r="B11" s="22">
        <v>3600000</v>
      </c>
      <c r="C11" s="20">
        <v>1800000</v>
      </c>
      <c r="D11" s="14">
        <f t="shared" si="0"/>
        <v>0.5</v>
      </c>
      <c r="E11" s="15">
        <v>12</v>
      </c>
      <c r="F11" s="24">
        <f t="shared" si="1"/>
        <v>300000</v>
      </c>
      <c r="G11" s="15">
        <v>0</v>
      </c>
      <c r="H11" s="33">
        <v>0</v>
      </c>
      <c r="I11" s="24">
        <v>864000</v>
      </c>
      <c r="J11" s="24">
        <v>36000</v>
      </c>
    </row>
    <row r="12" spans="1:10" x14ac:dyDescent="0.25">
      <c r="B12" s="86">
        <f>SUM(B7:B11)</f>
        <v>35100000</v>
      </c>
    </row>
    <row r="13" spans="1:10" ht="31.5" x14ac:dyDescent="0.5">
      <c r="A13" s="26" t="s">
        <v>10</v>
      </c>
    </row>
    <row r="14" spans="1:10" s="31" customFormat="1" ht="36" customHeight="1" x14ac:dyDescent="0.25">
      <c r="A14" s="29" t="s">
        <v>0</v>
      </c>
      <c r="B14" s="27" t="s">
        <v>13</v>
      </c>
      <c r="C14" s="27" t="s">
        <v>12</v>
      </c>
      <c r="D14" s="27" t="s">
        <v>8</v>
      </c>
      <c r="E14" s="28" t="s">
        <v>6</v>
      </c>
      <c r="F14" s="28" t="s">
        <v>14</v>
      </c>
      <c r="G14" s="34" t="s">
        <v>7</v>
      </c>
      <c r="H14" s="35"/>
      <c r="I14" s="35"/>
      <c r="J14" s="35"/>
    </row>
    <row r="15" spans="1:10" x14ac:dyDescent="0.25">
      <c r="A15" s="11" t="s">
        <v>1</v>
      </c>
      <c r="B15" s="20">
        <v>8000000</v>
      </c>
      <c r="C15" s="20">
        <v>2100000</v>
      </c>
      <c r="D15" s="8">
        <f>C15/B15*100%</f>
        <v>0.26250000000000001</v>
      </c>
      <c r="E15" s="16">
        <v>22</v>
      </c>
      <c r="F15" s="24">
        <f>B15/E15</f>
        <v>363636.36363636365</v>
      </c>
      <c r="G15" s="2">
        <v>1</v>
      </c>
      <c r="H15" s="4"/>
      <c r="I15" s="4"/>
      <c r="J15" s="4"/>
    </row>
    <row r="16" spans="1:10" x14ac:dyDescent="0.25">
      <c r="A16" s="12" t="s">
        <v>2</v>
      </c>
      <c r="B16" s="21">
        <v>7500000</v>
      </c>
      <c r="C16" s="20">
        <v>2200000</v>
      </c>
      <c r="D16" s="8">
        <f t="shared" ref="D16:D19" si="2">C16/B16*100%</f>
        <v>0.29333333333333333</v>
      </c>
      <c r="E16" s="17">
        <v>15</v>
      </c>
      <c r="F16" s="24">
        <f t="shared" ref="F16:F19" si="3">B16/E16</f>
        <v>500000</v>
      </c>
      <c r="G16" s="3">
        <v>2</v>
      </c>
      <c r="H16" s="4"/>
      <c r="I16" s="4"/>
      <c r="J16" s="4"/>
    </row>
    <row r="17" spans="1:10" x14ac:dyDescent="0.25">
      <c r="A17" s="12" t="s">
        <v>3</v>
      </c>
      <c r="B17" s="21">
        <v>4000000</v>
      </c>
      <c r="C17" s="20">
        <v>1500000</v>
      </c>
      <c r="D17" s="8">
        <f t="shared" si="2"/>
        <v>0.375</v>
      </c>
      <c r="E17" s="17">
        <v>14</v>
      </c>
      <c r="F17" s="24">
        <f t="shared" si="3"/>
        <v>285714.28571428574</v>
      </c>
      <c r="G17" s="3">
        <v>2</v>
      </c>
      <c r="H17" s="4"/>
      <c r="I17" s="4"/>
      <c r="J17" s="4"/>
    </row>
    <row r="18" spans="1:10" x14ac:dyDescent="0.25">
      <c r="A18" s="12" t="s">
        <v>4</v>
      </c>
      <c r="B18" s="21">
        <v>5500000</v>
      </c>
      <c r="C18" s="20">
        <v>2000000</v>
      </c>
      <c r="D18" s="83">
        <f t="shared" si="2"/>
        <v>0.36363636363636365</v>
      </c>
      <c r="E18" s="84">
        <v>10</v>
      </c>
      <c r="F18" s="24">
        <f t="shared" si="3"/>
        <v>550000</v>
      </c>
      <c r="G18" s="3">
        <v>2</v>
      </c>
      <c r="H18" s="4"/>
      <c r="I18" s="4"/>
      <c r="J18" s="4"/>
    </row>
    <row r="19" spans="1:10" x14ac:dyDescent="0.25">
      <c r="A19" s="13" t="s">
        <v>5</v>
      </c>
      <c r="B19" s="22">
        <v>4600000</v>
      </c>
      <c r="C19" s="20">
        <v>3000000</v>
      </c>
      <c r="D19" s="18">
        <f t="shared" si="2"/>
        <v>0.65217391304347827</v>
      </c>
      <c r="E19" s="19">
        <v>13</v>
      </c>
      <c r="F19" s="24">
        <f t="shared" si="3"/>
        <v>353846.15384615387</v>
      </c>
      <c r="G19" s="15">
        <v>0</v>
      </c>
      <c r="H19" s="5"/>
      <c r="I19" s="4"/>
      <c r="J19" s="4"/>
    </row>
    <row r="20" spans="1:10" x14ac:dyDescent="0.25">
      <c r="B20" s="86">
        <f>SUM(B15:B19)</f>
        <v>29600000</v>
      </c>
    </row>
    <row r="22" spans="1:10" ht="31.5" x14ac:dyDescent="0.5">
      <c r="A22" s="26" t="s">
        <v>11</v>
      </c>
    </row>
    <row r="23" spans="1:10" s="31" customFormat="1" ht="36" customHeight="1" x14ac:dyDescent="0.25">
      <c r="A23" s="29" t="s">
        <v>0</v>
      </c>
      <c r="B23" s="27" t="s">
        <v>13</v>
      </c>
      <c r="C23" s="27" t="s">
        <v>12</v>
      </c>
      <c r="D23" s="27" t="s">
        <v>8</v>
      </c>
      <c r="E23" s="28" t="s">
        <v>6</v>
      </c>
      <c r="F23" s="28" t="s">
        <v>14</v>
      </c>
      <c r="G23" s="34" t="s">
        <v>7</v>
      </c>
      <c r="H23" s="35"/>
      <c r="I23" s="35"/>
      <c r="J23" s="35"/>
    </row>
    <row r="24" spans="1:10" x14ac:dyDescent="0.25">
      <c r="A24" s="11" t="s">
        <v>1</v>
      </c>
      <c r="B24" s="20">
        <v>9000000</v>
      </c>
      <c r="C24" s="20">
        <v>2500000</v>
      </c>
      <c r="D24" s="8">
        <f>C24/B24*100%</f>
        <v>0.27777777777777779</v>
      </c>
      <c r="E24" s="16">
        <v>22</v>
      </c>
      <c r="F24" s="24">
        <f>B24/E24</f>
        <v>409090.90909090912</v>
      </c>
      <c r="G24" s="2">
        <v>1</v>
      </c>
      <c r="H24" s="6"/>
      <c r="I24" s="6"/>
      <c r="J24" s="6"/>
    </row>
    <row r="25" spans="1:10" x14ac:dyDescent="0.25">
      <c r="A25" s="12" t="s">
        <v>2</v>
      </c>
      <c r="B25" s="20">
        <v>8000000</v>
      </c>
      <c r="C25" s="20">
        <v>3200000</v>
      </c>
      <c r="D25" s="8">
        <f t="shared" ref="D25:D28" si="4">C25/B25*100%</f>
        <v>0.4</v>
      </c>
      <c r="E25" s="17">
        <v>15</v>
      </c>
      <c r="F25" s="24">
        <f t="shared" ref="F25:F28" si="5">B25/E25</f>
        <v>533333.33333333337</v>
      </c>
      <c r="G25" s="3">
        <v>3</v>
      </c>
      <c r="H25" s="6"/>
      <c r="I25" s="6"/>
      <c r="J25" s="6"/>
    </row>
    <row r="26" spans="1:10" x14ac:dyDescent="0.25">
      <c r="A26" s="12" t="s">
        <v>3</v>
      </c>
      <c r="B26" s="20">
        <v>6000000</v>
      </c>
      <c r="C26" s="20">
        <v>1050000</v>
      </c>
      <c r="D26" s="8">
        <f t="shared" si="4"/>
        <v>0.17499999999999999</v>
      </c>
      <c r="E26" s="17">
        <v>14</v>
      </c>
      <c r="F26" s="24">
        <f t="shared" si="5"/>
        <v>428571.42857142858</v>
      </c>
      <c r="G26" s="3">
        <v>2</v>
      </c>
      <c r="H26" s="6"/>
      <c r="I26" s="6"/>
      <c r="J26" s="6"/>
    </row>
    <row r="27" spans="1:10" x14ac:dyDescent="0.25">
      <c r="A27" s="12" t="s">
        <v>4</v>
      </c>
      <c r="B27" s="20">
        <v>5000000</v>
      </c>
      <c r="C27" s="20">
        <v>1250000</v>
      </c>
      <c r="D27" s="83">
        <f t="shared" si="4"/>
        <v>0.25</v>
      </c>
      <c r="E27" s="84">
        <v>10</v>
      </c>
      <c r="F27" s="24">
        <f t="shared" si="5"/>
        <v>500000</v>
      </c>
      <c r="G27" s="3">
        <v>1</v>
      </c>
      <c r="H27" s="6"/>
      <c r="I27" s="6"/>
      <c r="J27" s="6"/>
    </row>
    <row r="28" spans="1:10" x14ac:dyDescent="0.25">
      <c r="A28" s="13" t="s">
        <v>5</v>
      </c>
      <c r="B28" s="23">
        <v>4500000</v>
      </c>
      <c r="C28" s="23">
        <v>2800000</v>
      </c>
      <c r="D28" s="18">
        <f t="shared" si="4"/>
        <v>0.62222222222222223</v>
      </c>
      <c r="E28" s="19">
        <v>13</v>
      </c>
      <c r="F28" s="24">
        <f t="shared" si="5"/>
        <v>346153.84615384613</v>
      </c>
      <c r="G28" s="15">
        <v>0</v>
      </c>
      <c r="H28" s="6"/>
      <c r="I28" s="6"/>
      <c r="J28" s="6"/>
    </row>
    <row r="29" spans="1:10" x14ac:dyDescent="0.25">
      <c r="B29" s="86">
        <f>SUM(B24:B28)</f>
        <v>32500000</v>
      </c>
    </row>
    <row r="35" spans="1:9" ht="31.5" x14ac:dyDescent="0.5">
      <c r="A35" s="26" t="s">
        <v>18</v>
      </c>
      <c r="F35" s="26" t="s">
        <v>20</v>
      </c>
    </row>
    <row r="36" spans="1:9" x14ac:dyDescent="0.25">
      <c r="A36" s="25" t="s">
        <v>0</v>
      </c>
      <c r="B36" s="9">
        <v>2018</v>
      </c>
      <c r="C36" s="9">
        <v>2019</v>
      </c>
      <c r="D36" s="9">
        <v>2020</v>
      </c>
      <c r="F36" s="25" t="s">
        <v>0</v>
      </c>
      <c r="G36" s="9">
        <v>2019</v>
      </c>
      <c r="H36" s="9">
        <v>2019</v>
      </c>
      <c r="I36" s="9">
        <v>2020</v>
      </c>
    </row>
    <row r="37" spans="1:9" x14ac:dyDescent="0.25">
      <c r="A37" s="11" t="s">
        <v>1</v>
      </c>
      <c r="B37" s="20">
        <f>B24</f>
        <v>9000000</v>
      </c>
      <c r="C37" s="20">
        <f>B15</f>
        <v>8000000</v>
      </c>
      <c r="D37" s="20">
        <f>B7</f>
        <v>10000000</v>
      </c>
      <c r="F37" s="11" t="s">
        <v>1</v>
      </c>
      <c r="G37" s="36">
        <f>E24</f>
        <v>22</v>
      </c>
      <c r="H37" s="36">
        <f>E15</f>
        <v>22</v>
      </c>
      <c r="I37" s="36">
        <f>E7</f>
        <v>25</v>
      </c>
    </row>
    <row r="38" spans="1:9" x14ac:dyDescent="0.25">
      <c r="A38" s="12" t="s">
        <v>2</v>
      </c>
      <c r="B38" s="20">
        <f t="shared" ref="B38:B41" si="6">B25</f>
        <v>8000000</v>
      </c>
      <c r="C38" s="20">
        <f>B16</f>
        <v>7500000</v>
      </c>
      <c r="D38" s="20">
        <f>B8</f>
        <v>8000000</v>
      </c>
      <c r="F38" s="12" t="s">
        <v>2</v>
      </c>
      <c r="G38" s="36">
        <f t="shared" ref="G38:G41" si="7">E25</f>
        <v>15</v>
      </c>
      <c r="H38" s="36">
        <f t="shared" ref="H38:H41" si="8">E16</f>
        <v>15</v>
      </c>
      <c r="I38" s="36">
        <f>E8</f>
        <v>16</v>
      </c>
    </row>
    <row r="39" spans="1:9" x14ac:dyDescent="0.25">
      <c r="A39" s="12" t="s">
        <v>3</v>
      </c>
      <c r="B39" s="20">
        <f t="shared" si="6"/>
        <v>6000000</v>
      </c>
      <c r="C39" s="20">
        <f>B17</f>
        <v>4000000</v>
      </c>
      <c r="D39" s="20">
        <f>B9</f>
        <v>7000000</v>
      </c>
      <c r="F39" s="12" t="s">
        <v>3</v>
      </c>
      <c r="G39" s="36">
        <f t="shared" si="7"/>
        <v>14</v>
      </c>
      <c r="H39" s="36">
        <f t="shared" si="8"/>
        <v>14</v>
      </c>
      <c r="I39" s="36">
        <f>E9</f>
        <v>16</v>
      </c>
    </row>
    <row r="40" spans="1:9" x14ac:dyDescent="0.25">
      <c r="A40" s="12" t="s">
        <v>4</v>
      </c>
      <c r="B40" s="20">
        <f t="shared" si="6"/>
        <v>5000000</v>
      </c>
      <c r="C40" s="20">
        <f>B18</f>
        <v>5500000</v>
      </c>
      <c r="D40" s="20">
        <f>B10</f>
        <v>6500000</v>
      </c>
      <c r="F40" s="12" t="s">
        <v>4</v>
      </c>
      <c r="G40" s="36">
        <f t="shared" si="7"/>
        <v>10</v>
      </c>
      <c r="H40" s="36">
        <f t="shared" si="8"/>
        <v>10</v>
      </c>
      <c r="I40" s="36">
        <f>E10</f>
        <v>10</v>
      </c>
    </row>
    <row r="41" spans="1:9" x14ac:dyDescent="0.25">
      <c r="A41" s="13" t="s">
        <v>5</v>
      </c>
      <c r="B41" s="20">
        <f t="shared" si="6"/>
        <v>4500000</v>
      </c>
      <c r="C41" s="20">
        <f>B19</f>
        <v>4600000</v>
      </c>
      <c r="D41" s="20">
        <f>B11</f>
        <v>3600000</v>
      </c>
      <c r="F41" s="13" t="s">
        <v>5</v>
      </c>
      <c r="G41" s="36">
        <f t="shared" si="7"/>
        <v>13</v>
      </c>
      <c r="H41" s="36">
        <f t="shared" si="8"/>
        <v>13</v>
      </c>
      <c r="I41" s="36">
        <f>E11</f>
        <v>12</v>
      </c>
    </row>
    <row r="44" spans="1:9" ht="31.5" x14ac:dyDescent="0.5">
      <c r="A44" s="26" t="s">
        <v>19</v>
      </c>
    </row>
    <row r="45" spans="1:9" x14ac:dyDescent="0.25">
      <c r="A45" s="25" t="s">
        <v>0</v>
      </c>
      <c r="B45" s="9">
        <v>2018</v>
      </c>
      <c r="C45" s="9">
        <v>2019</v>
      </c>
      <c r="D45" s="9">
        <v>2020</v>
      </c>
    </row>
    <row r="46" spans="1:9" x14ac:dyDescent="0.25">
      <c r="A46" s="11" t="s">
        <v>1</v>
      </c>
      <c r="B46" s="37">
        <f>C24</f>
        <v>2500000</v>
      </c>
      <c r="C46" s="37">
        <f>C15</f>
        <v>2100000</v>
      </c>
      <c r="D46" s="38">
        <f>C7</f>
        <v>2500000</v>
      </c>
    </row>
    <row r="47" spans="1:9" x14ac:dyDescent="0.25">
      <c r="A47" s="12" t="s">
        <v>2</v>
      </c>
      <c r="B47" s="37">
        <f t="shared" ref="B47:B50" si="9">C25</f>
        <v>3200000</v>
      </c>
      <c r="C47" s="37">
        <f t="shared" ref="C47:C50" si="10">C16</f>
        <v>2200000</v>
      </c>
      <c r="D47" s="38">
        <f>C8</f>
        <v>3200000</v>
      </c>
    </row>
    <row r="48" spans="1:9" x14ac:dyDescent="0.25">
      <c r="A48" s="12" t="s">
        <v>3</v>
      </c>
      <c r="B48" s="37">
        <f t="shared" si="9"/>
        <v>1050000</v>
      </c>
      <c r="C48" s="37">
        <f t="shared" si="10"/>
        <v>1500000</v>
      </c>
      <c r="D48" s="38">
        <f>C9</f>
        <v>1050000</v>
      </c>
    </row>
    <row r="49" spans="1:6" x14ac:dyDescent="0.25">
      <c r="A49" s="12" t="s">
        <v>4</v>
      </c>
      <c r="B49" s="37">
        <f t="shared" si="9"/>
        <v>1250000</v>
      </c>
      <c r="C49" s="37">
        <f t="shared" si="10"/>
        <v>2000000</v>
      </c>
      <c r="D49" s="38">
        <f>C10</f>
        <v>3250000</v>
      </c>
    </row>
    <row r="50" spans="1:6" x14ac:dyDescent="0.25">
      <c r="A50" s="13" t="s">
        <v>5</v>
      </c>
      <c r="B50" s="39">
        <f t="shared" si="9"/>
        <v>2800000</v>
      </c>
      <c r="C50" s="39">
        <f t="shared" si="10"/>
        <v>3000000</v>
      </c>
      <c r="D50" s="40">
        <f>C11</f>
        <v>1800000</v>
      </c>
    </row>
    <row r="53" spans="1:6" ht="31.5" x14ac:dyDescent="0.5">
      <c r="A53" s="26" t="s">
        <v>21</v>
      </c>
    </row>
    <row r="54" spans="1:6" x14ac:dyDescent="0.25">
      <c r="A54" s="25" t="s">
        <v>0</v>
      </c>
      <c r="B54" s="9">
        <v>2018</v>
      </c>
      <c r="C54" s="9">
        <v>2019</v>
      </c>
      <c r="D54" s="10">
        <v>2020</v>
      </c>
      <c r="E54" s="76" t="s">
        <v>41</v>
      </c>
    </row>
    <row r="55" spans="1:6" x14ac:dyDescent="0.25">
      <c r="A55" s="11" t="s">
        <v>1</v>
      </c>
      <c r="B55" s="41">
        <f>D24</f>
        <v>0.27777777777777779</v>
      </c>
      <c r="C55" s="41">
        <f>D15</f>
        <v>0.26250000000000001</v>
      </c>
      <c r="D55" s="42">
        <f>D7</f>
        <v>0.25</v>
      </c>
      <c r="E55" s="66">
        <f>D55-C55</f>
        <v>-1.2500000000000011E-2</v>
      </c>
    </row>
    <row r="56" spans="1:6" x14ac:dyDescent="0.25">
      <c r="A56" s="12" t="s">
        <v>2</v>
      </c>
      <c r="B56" s="41">
        <f t="shared" ref="B56:B59" si="11">D25</f>
        <v>0.4</v>
      </c>
      <c r="C56" s="41">
        <f t="shared" ref="C56:C59" si="12">D16</f>
        <v>0.29333333333333333</v>
      </c>
      <c r="D56" s="42">
        <f t="shared" ref="D56:D59" si="13">D8</f>
        <v>0.4</v>
      </c>
      <c r="E56" s="66">
        <f t="shared" ref="E56:E59" si="14">D56-C56</f>
        <v>0.10666666666666669</v>
      </c>
      <c r="F56" s="75" t="s">
        <v>40</v>
      </c>
    </row>
    <row r="57" spans="1:6" s="70" customFormat="1" x14ac:dyDescent="0.25">
      <c r="A57" s="67" t="s">
        <v>3</v>
      </c>
      <c r="B57" s="68">
        <f t="shared" si="11"/>
        <v>0.17499999999999999</v>
      </c>
      <c r="C57" s="68">
        <f t="shared" si="12"/>
        <v>0.375</v>
      </c>
      <c r="D57" s="69">
        <f t="shared" si="13"/>
        <v>0.15</v>
      </c>
      <c r="E57" s="66">
        <f t="shared" si="14"/>
        <v>-0.22500000000000001</v>
      </c>
    </row>
    <row r="58" spans="1:6" s="75" customFormat="1" x14ac:dyDescent="0.25">
      <c r="A58" s="71" t="s">
        <v>4</v>
      </c>
      <c r="B58" s="72">
        <f t="shared" si="11"/>
        <v>0.25</v>
      </c>
      <c r="C58" s="72">
        <f t="shared" si="12"/>
        <v>0.36363636363636365</v>
      </c>
      <c r="D58" s="73">
        <f t="shared" si="13"/>
        <v>0.5</v>
      </c>
      <c r="E58" s="74">
        <f t="shared" si="14"/>
        <v>0.13636363636363635</v>
      </c>
      <c r="F58" s="75" t="s">
        <v>40</v>
      </c>
    </row>
    <row r="59" spans="1:6" x14ac:dyDescent="0.25">
      <c r="A59" s="13" t="s">
        <v>5</v>
      </c>
      <c r="B59" s="43">
        <f t="shared" si="11"/>
        <v>0.62222222222222223</v>
      </c>
      <c r="C59" s="43">
        <f t="shared" si="12"/>
        <v>0.65217391304347827</v>
      </c>
      <c r="D59" s="44">
        <f t="shared" si="13"/>
        <v>0.5</v>
      </c>
      <c r="E59" s="66">
        <f t="shared" si="14"/>
        <v>-0.15217391304347827</v>
      </c>
    </row>
    <row r="66" spans="2:5" x14ac:dyDescent="0.25">
      <c r="B66" t="s">
        <v>49</v>
      </c>
      <c r="C66" t="s">
        <v>50</v>
      </c>
      <c r="D66" t="s">
        <v>51</v>
      </c>
      <c r="E66" t="s">
        <v>30</v>
      </c>
    </row>
    <row r="67" spans="2:5" x14ac:dyDescent="0.25">
      <c r="B67">
        <v>2020</v>
      </c>
      <c r="C67" t="s">
        <v>1</v>
      </c>
      <c r="D67">
        <v>25</v>
      </c>
      <c r="E67" s="20">
        <v>10000000</v>
      </c>
    </row>
    <row r="68" spans="2:5" x14ac:dyDescent="0.25">
      <c r="B68">
        <v>2020</v>
      </c>
      <c r="C68" t="s">
        <v>2</v>
      </c>
      <c r="D68">
        <v>16</v>
      </c>
      <c r="E68" s="21">
        <v>8000000</v>
      </c>
    </row>
    <row r="69" spans="2:5" x14ac:dyDescent="0.25">
      <c r="B69">
        <v>2020</v>
      </c>
      <c r="C69" t="s">
        <v>3</v>
      </c>
      <c r="D69">
        <v>16</v>
      </c>
      <c r="E69" s="21">
        <v>7000000</v>
      </c>
    </row>
    <row r="70" spans="2:5" x14ac:dyDescent="0.25">
      <c r="B70">
        <v>2020</v>
      </c>
      <c r="C70" t="s">
        <v>4</v>
      </c>
      <c r="D70">
        <v>10</v>
      </c>
      <c r="E70" s="21">
        <v>6500000</v>
      </c>
    </row>
    <row r="71" spans="2:5" x14ac:dyDescent="0.25">
      <c r="B71">
        <v>2020</v>
      </c>
      <c r="C71" t="s">
        <v>5</v>
      </c>
      <c r="D71">
        <v>12</v>
      </c>
      <c r="E71" s="22">
        <v>3600000</v>
      </c>
    </row>
    <row r="75" spans="2:5" x14ac:dyDescent="0.25">
      <c r="B75" t="s">
        <v>49</v>
      </c>
      <c r="C75" t="s">
        <v>52</v>
      </c>
      <c r="D75" t="s">
        <v>53</v>
      </c>
    </row>
    <row r="76" spans="2:5" x14ac:dyDescent="0.25">
      <c r="B76">
        <v>2018</v>
      </c>
      <c r="C76">
        <v>74</v>
      </c>
      <c r="D76" s="87">
        <v>32500000</v>
      </c>
    </row>
    <row r="77" spans="2:5" x14ac:dyDescent="0.25">
      <c r="B77">
        <v>2019</v>
      </c>
      <c r="C77">
        <v>74</v>
      </c>
      <c r="D77" s="87">
        <v>29600000</v>
      </c>
    </row>
    <row r="78" spans="2:5" x14ac:dyDescent="0.25">
      <c r="B78">
        <v>2020</v>
      </c>
      <c r="C78">
        <v>79</v>
      </c>
      <c r="D78" s="87">
        <v>35100000</v>
      </c>
    </row>
    <row r="82" spans="2:7" x14ac:dyDescent="0.25">
      <c r="C82" t="s">
        <v>54</v>
      </c>
      <c r="D82" t="s">
        <v>53</v>
      </c>
    </row>
    <row r="83" spans="2:7" x14ac:dyDescent="0.25">
      <c r="B83" t="s">
        <v>1</v>
      </c>
      <c r="C83" s="2">
        <v>69</v>
      </c>
      <c r="D83" s="20">
        <v>27000000</v>
      </c>
      <c r="E83" s="20"/>
      <c r="F83" s="20"/>
      <c r="G83" s="86"/>
    </row>
    <row r="84" spans="2:7" x14ac:dyDescent="0.25">
      <c r="B84" t="s">
        <v>2</v>
      </c>
      <c r="C84" s="3">
        <v>46</v>
      </c>
      <c r="D84" s="21">
        <v>23500000</v>
      </c>
      <c r="E84" s="21"/>
      <c r="F84" s="20"/>
      <c r="G84" s="86"/>
    </row>
    <row r="85" spans="2:7" x14ac:dyDescent="0.25">
      <c r="B85" t="s">
        <v>3</v>
      </c>
      <c r="C85" s="3">
        <v>44</v>
      </c>
      <c r="D85" s="21">
        <v>17000000</v>
      </c>
      <c r="E85" s="21"/>
      <c r="F85" s="20"/>
      <c r="G85" s="86"/>
    </row>
    <row r="86" spans="2:7" x14ac:dyDescent="0.25">
      <c r="B86" t="s">
        <v>4</v>
      </c>
      <c r="C86" s="85">
        <v>30</v>
      </c>
      <c r="D86" s="21">
        <v>17000000</v>
      </c>
      <c r="E86" s="21"/>
      <c r="F86" s="20"/>
      <c r="G86" s="86"/>
    </row>
    <row r="87" spans="2:7" x14ac:dyDescent="0.25">
      <c r="B87" t="s">
        <v>5</v>
      </c>
      <c r="C87" s="15">
        <v>38</v>
      </c>
      <c r="D87" s="22">
        <v>12700000</v>
      </c>
      <c r="E87" s="22"/>
      <c r="F87" s="23"/>
      <c r="G87" s="86"/>
    </row>
    <row r="92" spans="2:7" x14ac:dyDescent="0.25">
      <c r="B92" s="88" t="s">
        <v>55</v>
      </c>
      <c r="C92" s="88">
        <f>CORREL(C83:C87,D83:D87)</f>
        <v>0.81379790731213664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CAA6E-9207-374A-856F-574C4636A940}">
  <dimension ref="A1:J59"/>
  <sheetViews>
    <sheetView zoomScaleNormal="100" workbookViewId="0">
      <selection activeCell="G27" sqref="G27"/>
    </sheetView>
  </sheetViews>
  <sheetFormatPr defaultColWidth="11" defaultRowHeight="15.75" x14ac:dyDescent="0.25"/>
  <cols>
    <col min="1" max="1" width="14.125" customWidth="1"/>
    <col min="2" max="2" width="26.875" customWidth="1"/>
    <col min="3" max="4" width="25.125" customWidth="1"/>
    <col min="5" max="5" width="25" customWidth="1"/>
    <col min="6" max="6" width="18.5" customWidth="1"/>
    <col min="7" max="7" width="21.875" customWidth="1"/>
    <col min="8" max="8" width="18.625" customWidth="1"/>
    <col min="9" max="9" width="18" customWidth="1"/>
    <col min="10" max="10" width="20" customWidth="1"/>
  </cols>
  <sheetData>
    <row r="1" spans="1:10" x14ac:dyDescent="0.25">
      <c r="A1" t="s">
        <v>9</v>
      </c>
      <c r="B1" t="s">
        <v>39</v>
      </c>
    </row>
    <row r="2" spans="1:10" x14ac:dyDescent="0.25">
      <c r="B2" t="s">
        <v>22</v>
      </c>
    </row>
    <row r="3" spans="1:10" x14ac:dyDescent="0.25">
      <c r="A3" s="1"/>
      <c r="B3" s="45" t="s">
        <v>23</v>
      </c>
    </row>
    <row r="5" spans="1:10" ht="31.5" x14ac:dyDescent="0.5">
      <c r="A5" s="26" t="s">
        <v>24</v>
      </c>
    </row>
    <row r="6" spans="1:10" s="31" customFormat="1" ht="36" customHeight="1" x14ac:dyDescent="0.25">
      <c r="A6" s="29" t="s">
        <v>0</v>
      </c>
      <c r="B6" s="27" t="s">
        <v>13</v>
      </c>
      <c r="C6" s="27" t="s">
        <v>12</v>
      </c>
      <c r="D6" s="27" t="s">
        <v>8</v>
      </c>
      <c r="E6" s="28" t="s">
        <v>6</v>
      </c>
      <c r="F6" s="28" t="s">
        <v>14</v>
      </c>
      <c r="G6" s="28" t="s">
        <v>7</v>
      </c>
      <c r="H6" s="27" t="s">
        <v>15</v>
      </c>
      <c r="I6" s="27" t="s">
        <v>16</v>
      </c>
      <c r="J6" s="30" t="s">
        <v>17</v>
      </c>
    </row>
    <row r="7" spans="1:10" x14ac:dyDescent="0.25">
      <c r="A7" s="11" t="s">
        <v>1</v>
      </c>
      <c r="B7" s="20">
        <v>10000000</v>
      </c>
      <c r="C7" s="20">
        <v>2500000</v>
      </c>
      <c r="D7" s="7">
        <f>C7/B7*100%</f>
        <v>0.25</v>
      </c>
      <c r="E7" s="2">
        <v>25</v>
      </c>
      <c r="F7" s="24">
        <f>B7/E7</f>
        <v>400000</v>
      </c>
      <c r="G7" s="2">
        <v>1</v>
      </c>
      <c r="H7" s="24">
        <v>25000</v>
      </c>
      <c r="I7" s="24">
        <v>1800000</v>
      </c>
      <c r="J7" s="24">
        <v>100000</v>
      </c>
    </row>
    <row r="8" spans="1:10" x14ac:dyDescent="0.25">
      <c r="A8" s="12" t="s">
        <v>2</v>
      </c>
      <c r="B8" s="21">
        <v>8000000</v>
      </c>
      <c r="C8" s="20">
        <v>3200000</v>
      </c>
      <c r="D8" s="7">
        <f t="shared" ref="D8:D11" si="0">C8/B8*100%</f>
        <v>0.4</v>
      </c>
      <c r="E8" s="3">
        <v>16</v>
      </c>
      <c r="F8" s="24">
        <f t="shared" ref="F8:F11" si="1">B8/E8</f>
        <v>500000</v>
      </c>
      <c r="G8" s="3">
        <v>3</v>
      </c>
      <c r="H8" s="32">
        <v>33600</v>
      </c>
      <c r="I8" s="24">
        <v>1152000</v>
      </c>
      <c r="J8" s="24">
        <v>120000</v>
      </c>
    </row>
    <row r="9" spans="1:10" x14ac:dyDescent="0.25">
      <c r="A9" s="12" t="s">
        <v>3</v>
      </c>
      <c r="B9" s="21">
        <v>7000000</v>
      </c>
      <c r="C9" s="20">
        <v>1050000</v>
      </c>
      <c r="D9" s="7">
        <f t="shared" si="0"/>
        <v>0.15</v>
      </c>
      <c r="E9" s="3">
        <v>16</v>
      </c>
      <c r="F9" s="24">
        <f t="shared" si="1"/>
        <v>437500</v>
      </c>
      <c r="G9" s="3">
        <v>1</v>
      </c>
      <c r="H9" s="32">
        <v>16000</v>
      </c>
      <c r="I9" s="24">
        <v>1152000</v>
      </c>
      <c r="J9" s="24">
        <v>90000</v>
      </c>
    </row>
    <row r="10" spans="1:10" x14ac:dyDescent="0.25">
      <c r="A10" s="12" t="s">
        <v>4</v>
      </c>
      <c r="B10" s="21">
        <v>6500000</v>
      </c>
      <c r="C10" s="20">
        <v>3250000</v>
      </c>
      <c r="D10" s="82">
        <f t="shared" si="0"/>
        <v>0.5</v>
      </c>
      <c r="E10" s="85">
        <v>10</v>
      </c>
      <c r="F10" s="24">
        <f t="shared" si="1"/>
        <v>650000</v>
      </c>
      <c r="G10" s="3">
        <v>3</v>
      </c>
      <c r="H10" s="32">
        <v>18000</v>
      </c>
      <c r="I10" s="24">
        <v>720000</v>
      </c>
      <c r="J10" s="24">
        <v>50000</v>
      </c>
    </row>
    <row r="11" spans="1:10" x14ac:dyDescent="0.25">
      <c r="A11" s="13" t="s">
        <v>5</v>
      </c>
      <c r="B11" s="22">
        <v>3600000</v>
      </c>
      <c r="C11" s="20">
        <v>1800000</v>
      </c>
      <c r="D11" s="14">
        <f t="shared" si="0"/>
        <v>0.5</v>
      </c>
      <c r="E11" s="15">
        <v>12</v>
      </c>
      <c r="F11" s="24">
        <f t="shared" si="1"/>
        <v>300000</v>
      </c>
      <c r="G11" s="15">
        <v>0</v>
      </c>
      <c r="H11" s="33">
        <v>0</v>
      </c>
      <c r="I11" s="24">
        <v>864000</v>
      </c>
      <c r="J11" s="24">
        <v>36000</v>
      </c>
    </row>
    <row r="13" spans="1:10" ht="31.5" x14ac:dyDescent="0.5">
      <c r="A13" s="26" t="s">
        <v>10</v>
      </c>
    </row>
    <row r="14" spans="1:10" s="31" customFormat="1" ht="36" customHeight="1" x14ac:dyDescent="0.25">
      <c r="A14" s="29" t="s">
        <v>0</v>
      </c>
      <c r="B14" s="27" t="s">
        <v>13</v>
      </c>
      <c r="C14" s="27" t="s">
        <v>12</v>
      </c>
      <c r="D14" s="27" t="s">
        <v>8</v>
      </c>
      <c r="E14" s="28" t="s">
        <v>6</v>
      </c>
      <c r="F14" s="28" t="s">
        <v>14</v>
      </c>
      <c r="G14" s="34" t="s">
        <v>7</v>
      </c>
      <c r="H14" s="35"/>
      <c r="I14" s="35"/>
      <c r="J14" s="35"/>
    </row>
    <row r="15" spans="1:10" x14ac:dyDescent="0.25">
      <c r="A15" s="11" t="s">
        <v>1</v>
      </c>
      <c r="B15" s="20">
        <v>8000000</v>
      </c>
      <c r="C15" s="20">
        <v>2100000</v>
      </c>
      <c r="D15" s="8">
        <f>C15/B15*100%</f>
        <v>0.26250000000000001</v>
      </c>
      <c r="E15" s="16">
        <v>22</v>
      </c>
      <c r="F15" s="24">
        <f>B15/E15</f>
        <v>363636.36363636365</v>
      </c>
      <c r="G15" s="2">
        <v>1</v>
      </c>
      <c r="H15" s="4"/>
      <c r="I15" s="4"/>
      <c r="J15" s="4"/>
    </row>
    <row r="16" spans="1:10" x14ac:dyDescent="0.25">
      <c r="A16" s="12" t="s">
        <v>2</v>
      </c>
      <c r="B16" s="21">
        <v>7500000</v>
      </c>
      <c r="C16" s="20">
        <v>2200000</v>
      </c>
      <c r="D16" s="8">
        <f t="shared" ref="D16:D19" si="2">C16/B16*100%</f>
        <v>0.29333333333333333</v>
      </c>
      <c r="E16" s="17">
        <v>15</v>
      </c>
      <c r="F16" s="24">
        <f t="shared" ref="F16:F19" si="3">B16/E16</f>
        <v>500000</v>
      </c>
      <c r="G16" s="3">
        <v>2</v>
      </c>
      <c r="H16" s="4"/>
      <c r="I16" s="4"/>
      <c r="J16" s="4"/>
    </row>
    <row r="17" spans="1:10" x14ac:dyDescent="0.25">
      <c r="A17" s="12" t="s">
        <v>3</v>
      </c>
      <c r="B17" s="21">
        <v>4000000</v>
      </c>
      <c r="C17" s="20">
        <v>1500000</v>
      </c>
      <c r="D17" s="8">
        <f t="shared" si="2"/>
        <v>0.375</v>
      </c>
      <c r="E17" s="17">
        <v>14</v>
      </c>
      <c r="F17" s="24">
        <f t="shared" si="3"/>
        <v>285714.28571428574</v>
      </c>
      <c r="G17" s="3">
        <v>2</v>
      </c>
      <c r="H17" s="4"/>
      <c r="I17" s="4"/>
      <c r="J17" s="4"/>
    </row>
    <row r="18" spans="1:10" x14ac:dyDescent="0.25">
      <c r="A18" s="12" t="s">
        <v>4</v>
      </c>
      <c r="B18" s="21">
        <v>5500000</v>
      </c>
      <c r="C18" s="20">
        <v>2000000</v>
      </c>
      <c r="D18" s="83">
        <f t="shared" si="2"/>
        <v>0.36363636363636365</v>
      </c>
      <c r="E18" s="84">
        <v>10</v>
      </c>
      <c r="F18" s="24">
        <f t="shared" si="3"/>
        <v>550000</v>
      </c>
      <c r="G18" s="3">
        <v>2</v>
      </c>
      <c r="H18" s="4"/>
      <c r="I18" s="4"/>
      <c r="J18" s="4"/>
    </row>
    <row r="19" spans="1:10" x14ac:dyDescent="0.25">
      <c r="A19" s="13" t="s">
        <v>5</v>
      </c>
      <c r="B19" s="22">
        <v>4600000</v>
      </c>
      <c r="C19" s="20">
        <v>3000000</v>
      </c>
      <c r="D19" s="18">
        <f t="shared" si="2"/>
        <v>0.65217391304347827</v>
      </c>
      <c r="E19" s="19">
        <v>13</v>
      </c>
      <c r="F19" s="24">
        <f t="shared" si="3"/>
        <v>353846.15384615387</v>
      </c>
      <c r="G19" s="15">
        <v>0</v>
      </c>
      <c r="H19" s="5"/>
      <c r="I19" s="4"/>
      <c r="J19" s="4"/>
    </row>
    <row r="22" spans="1:10" ht="31.5" x14ac:dyDescent="0.5">
      <c r="A22" s="26" t="s">
        <v>11</v>
      </c>
    </row>
    <row r="23" spans="1:10" s="31" customFormat="1" ht="36" customHeight="1" x14ac:dyDescent="0.25">
      <c r="A23" s="29" t="s">
        <v>0</v>
      </c>
      <c r="B23" s="27" t="s">
        <v>13</v>
      </c>
      <c r="C23" s="27" t="s">
        <v>12</v>
      </c>
      <c r="D23" s="27" t="s">
        <v>8</v>
      </c>
      <c r="E23" s="28" t="s">
        <v>6</v>
      </c>
      <c r="F23" s="28" t="s">
        <v>14</v>
      </c>
      <c r="G23" s="34" t="s">
        <v>7</v>
      </c>
      <c r="H23" s="35"/>
      <c r="I23" s="35"/>
      <c r="J23" s="35"/>
    </row>
    <row r="24" spans="1:10" x14ac:dyDescent="0.25">
      <c r="A24" s="11" t="s">
        <v>1</v>
      </c>
      <c r="B24" s="20">
        <v>9000000</v>
      </c>
      <c r="C24" s="20">
        <v>2500000</v>
      </c>
      <c r="D24" s="8">
        <f>C24/B24*100%</f>
        <v>0.27777777777777779</v>
      </c>
      <c r="E24" s="16">
        <v>22</v>
      </c>
      <c r="F24" s="24">
        <f>B24/E24</f>
        <v>409090.90909090912</v>
      </c>
      <c r="G24" s="2">
        <v>1</v>
      </c>
      <c r="H24" s="6"/>
      <c r="I24" s="6"/>
      <c r="J24" s="6"/>
    </row>
    <row r="25" spans="1:10" x14ac:dyDescent="0.25">
      <c r="A25" s="12" t="s">
        <v>2</v>
      </c>
      <c r="B25" s="20">
        <v>8000000</v>
      </c>
      <c r="C25" s="20">
        <v>3200000</v>
      </c>
      <c r="D25" s="8">
        <f t="shared" ref="D25:D28" si="4">C25/B25*100%</f>
        <v>0.4</v>
      </c>
      <c r="E25" s="17">
        <v>15</v>
      </c>
      <c r="F25" s="24">
        <f t="shared" ref="F25:F28" si="5">B25/E25</f>
        <v>533333.33333333337</v>
      </c>
      <c r="G25" s="3">
        <v>3</v>
      </c>
      <c r="H25" s="6"/>
      <c r="I25" s="6"/>
      <c r="J25" s="6"/>
    </row>
    <row r="26" spans="1:10" x14ac:dyDescent="0.25">
      <c r="A26" s="12" t="s">
        <v>3</v>
      </c>
      <c r="B26" s="20">
        <v>6000000</v>
      </c>
      <c r="C26" s="20">
        <v>1050000</v>
      </c>
      <c r="D26" s="8">
        <f t="shared" si="4"/>
        <v>0.17499999999999999</v>
      </c>
      <c r="E26" s="17">
        <v>14</v>
      </c>
      <c r="F26" s="24">
        <f t="shared" si="5"/>
        <v>428571.42857142858</v>
      </c>
      <c r="G26" s="3">
        <v>2</v>
      </c>
      <c r="H26" s="6"/>
      <c r="I26" s="6"/>
      <c r="J26" s="6"/>
    </row>
    <row r="27" spans="1:10" x14ac:dyDescent="0.25">
      <c r="A27" s="12" t="s">
        <v>4</v>
      </c>
      <c r="B27" s="20">
        <v>5000000</v>
      </c>
      <c r="C27" s="20">
        <v>1250000</v>
      </c>
      <c r="D27" s="83">
        <f t="shared" si="4"/>
        <v>0.25</v>
      </c>
      <c r="E27" s="84">
        <v>10</v>
      </c>
      <c r="F27" s="24">
        <f t="shared" si="5"/>
        <v>500000</v>
      </c>
      <c r="G27" s="3">
        <v>1</v>
      </c>
      <c r="H27" s="6"/>
      <c r="I27" s="6"/>
      <c r="J27" s="6"/>
    </row>
    <row r="28" spans="1:10" x14ac:dyDescent="0.25">
      <c r="A28" s="13" t="s">
        <v>5</v>
      </c>
      <c r="B28" s="23">
        <v>4500000</v>
      </c>
      <c r="C28" s="23">
        <v>2800000</v>
      </c>
      <c r="D28" s="18">
        <f t="shared" si="4"/>
        <v>0.62222222222222223</v>
      </c>
      <c r="E28" s="19">
        <v>13</v>
      </c>
      <c r="F28" s="24">
        <f t="shared" si="5"/>
        <v>346153.84615384613</v>
      </c>
      <c r="G28" s="15">
        <v>0</v>
      </c>
      <c r="H28" s="6"/>
      <c r="I28" s="6"/>
      <c r="J28" s="6"/>
    </row>
    <row r="35" spans="1:9" ht="31.5" x14ac:dyDescent="0.5">
      <c r="A35" s="26" t="s">
        <v>18</v>
      </c>
      <c r="F35" s="26" t="s">
        <v>20</v>
      </c>
    </row>
    <row r="36" spans="1:9" x14ac:dyDescent="0.25">
      <c r="A36" s="25" t="s">
        <v>0</v>
      </c>
      <c r="B36" s="9">
        <v>2018</v>
      </c>
      <c r="C36" s="9">
        <v>2019</v>
      </c>
      <c r="D36" s="9">
        <v>2020</v>
      </c>
      <c r="F36" s="25" t="s">
        <v>0</v>
      </c>
      <c r="G36" s="9">
        <v>2019</v>
      </c>
      <c r="H36" s="9">
        <v>2019</v>
      </c>
      <c r="I36" s="9">
        <v>2020</v>
      </c>
    </row>
    <row r="37" spans="1:9" x14ac:dyDescent="0.25">
      <c r="A37" s="11" t="s">
        <v>1</v>
      </c>
      <c r="B37" s="20">
        <f>B24</f>
        <v>9000000</v>
      </c>
      <c r="C37" s="20">
        <f>B15</f>
        <v>8000000</v>
      </c>
      <c r="D37" s="20">
        <f>B7</f>
        <v>10000000</v>
      </c>
      <c r="F37" s="11" t="s">
        <v>1</v>
      </c>
      <c r="G37" s="36">
        <f>E24</f>
        <v>22</v>
      </c>
      <c r="H37" s="36">
        <f>E15</f>
        <v>22</v>
      </c>
      <c r="I37" s="36">
        <f>E7</f>
        <v>25</v>
      </c>
    </row>
    <row r="38" spans="1:9" x14ac:dyDescent="0.25">
      <c r="A38" s="12" t="s">
        <v>2</v>
      </c>
      <c r="B38" s="20">
        <f t="shared" ref="B38:B41" si="6">B25</f>
        <v>8000000</v>
      </c>
      <c r="C38" s="20">
        <f>B16</f>
        <v>7500000</v>
      </c>
      <c r="D38" s="20">
        <f>B8</f>
        <v>8000000</v>
      </c>
      <c r="F38" s="12" t="s">
        <v>2</v>
      </c>
      <c r="G38" s="36">
        <f t="shared" ref="G38:G41" si="7">E25</f>
        <v>15</v>
      </c>
      <c r="H38" s="36">
        <f t="shared" ref="H38:H41" si="8">E16</f>
        <v>15</v>
      </c>
      <c r="I38" s="36">
        <f>E8</f>
        <v>16</v>
      </c>
    </row>
    <row r="39" spans="1:9" x14ac:dyDescent="0.25">
      <c r="A39" s="12" t="s">
        <v>3</v>
      </c>
      <c r="B39" s="20">
        <f t="shared" si="6"/>
        <v>6000000</v>
      </c>
      <c r="C39" s="20">
        <f>B17</f>
        <v>4000000</v>
      </c>
      <c r="D39" s="20">
        <f>B9</f>
        <v>7000000</v>
      </c>
      <c r="F39" s="12" t="s">
        <v>3</v>
      </c>
      <c r="G39" s="36">
        <f t="shared" si="7"/>
        <v>14</v>
      </c>
      <c r="H39" s="36">
        <f t="shared" si="8"/>
        <v>14</v>
      </c>
      <c r="I39" s="36">
        <f>E9</f>
        <v>16</v>
      </c>
    </row>
    <row r="40" spans="1:9" x14ac:dyDescent="0.25">
      <c r="A40" s="12" t="s">
        <v>4</v>
      </c>
      <c r="B40" s="20">
        <f t="shared" si="6"/>
        <v>5000000</v>
      </c>
      <c r="C40" s="20">
        <f>B18</f>
        <v>5500000</v>
      </c>
      <c r="D40" s="20">
        <f>B10</f>
        <v>6500000</v>
      </c>
      <c r="F40" s="12" t="s">
        <v>4</v>
      </c>
      <c r="G40" s="36">
        <f t="shared" si="7"/>
        <v>10</v>
      </c>
      <c r="H40" s="36">
        <f t="shared" si="8"/>
        <v>10</v>
      </c>
      <c r="I40" s="36">
        <f>E10</f>
        <v>10</v>
      </c>
    </row>
    <row r="41" spans="1:9" x14ac:dyDescent="0.25">
      <c r="A41" s="13" t="s">
        <v>5</v>
      </c>
      <c r="B41" s="20">
        <f t="shared" si="6"/>
        <v>4500000</v>
      </c>
      <c r="C41" s="20">
        <f>B19</f>
        <v>4600000</v>
      </c>
      <c r="D41" s="20">
        <f>B11</f>
        <v>3600000</v>
      </c>
      <c r="F41" s="13" t="s">
        <v>5</v>
      </c>
      <c r="G41" s="36">
        <f t="shared" si="7"/>
        <v>13</v>
      </c>
      <c r="H41" s="36">
        <f t="shared" si="8"/>
        <v>13</v>
      </c>
      <c r="I41" s="36">
        <f>E11</f>
        <v>12</v>
      </c>
    </row>
    <row r="44" spans="1:9" ht="31.5" x14ac:dyDescent="0.5">
      <c r="A44" s="26" t="s">
        <v>19</v>
      </c>
    </row>
    <row r="45" spans="1:9" x14ac:dyDescent="0.25">
      <c r="A45" s="25" t="s">
        <v>0</v>
      </c>
      <c r="B45" s="9">
        <v>2018</v>
      </c>
      <c r="C45" s="9">
        <v>2019</v>
      </c>
      <c r="D45" s="9">
        <v>2020</v>
      </c>
    </row>
    <row r="46" spans="1:9" x14ac:dyDescent="0.25">
      <c r="A46" s="11" t="s">
        <v>1</v>
      </c>
      <c r="B46" s="37">
        <f>C24</f>
        <v>2500000</v>
      </c>
      <c r="C46" s="37">
        <f>C15</f>
        <v>2100000</v>
      </c>
      <c r="D46" s="38">
        <f>C7</f>
        <v>2500000</v>
      </c>
    </row>
    <row r="47" spans="1:9" x14ac:dyDescent="0.25">
      <c r="A47" s="12" t="s">
        <v>2</v>
      </c>
      <c r="B47" s="37">
        <f t="shared" ref="B47:B50" si="9">C25</f>
        <v>3200000</v>
      </c>
      <c r="C47" s="37">
        <f t="shared" ref="C47:C50" si="10">C16</f>
        <v>2200000</v>
      </c>
      <c r="D47" s="38">
        <f>C8</f>
        <v>3200000</v>
      </c>
    </row>
    <row r="48" spans="1:9" x14ac:dyDescent="0.25">
      <c r="A48" s="12" t="s">
        <v>3</v>
      </c>
      <c r="B48" s="37">
        <f t="shared" si="9"/>
        <v>1050000</v>
      </c>
      <c r="C48" s="37">
        <f t="shared" si="10"/>
        <v>1500000</v>
      </c>
      <c r="D48" s="38">
        <f>C9</f>
        <v>1050000</v>
      </c>
    </row>
    <row r="49" spans="1:6" x14ac:dyDescent="0.25">
      <c r="A49" s="12" t="s">
        <v>4</v>
      </c>
      <c r="B49" s="37">
        <f t="shared" si="9"/>
        <v>1250000</v>
      </c>
      <c r="C49" s="37">
        <f t="shared" si="10"/>
        <v>2000000</v>
      </c>
      <c r="D49" s="38">
        <f>C10</f>
        <v>3250000</v>
      </c>
    </row>
    <row r="50" spans="1:6" x14ac:dyDescent="0.25">
      <c r="A50" s="13" t="s">
        <v>5</v>
      </c>
      <c r="B50" s="39">
        <f t="shared" si="9"/>
        <v>2800000</v>
      </c>
      <c r="C50" s="39">
        <f t="shared" si="10"/>
        <v>3000000</v>
      </c>
      <c r="D50" s="40">
        <f>C11</f>
        <v>1800000</v>
      </c>
    </row>
    <row r="53" spans="1:6" ht="31.5" x14ac:dyDescent="0.5">
      <c r="A53" s="26" t="s">
        <v>21</v>
      </c>
    </row>
    <row r="54" spans="1:6" x14ac:dyDescent="0.25">
      <c r="A54" s="25" t="s">
        <v>0</v>
      </c>
      <c r="B54" s="9">
        <v>2018</v>
      </c>
      <c r="C54" s="9">
        <v>2019</v>
      </c>
      <c r="D54" s="10">
        <v>2020</v>
      </c>
      <c r="E54" s="76" t="s">
        <v>41</v>
      </c>
    </row>
    <row r="55" spans="1:6" x14ac:dyDescent="0.25">
      <c r="A55" s="11" t="s">
        <v>1</v>
      </c>
      <c r="B55" s="41">
        <f>D24</f>
        <v>0.27777777777777779</v>
      </c>
      <c r="C55" s="41">
        <f>D15</f>
        <v>0.26250000000000001</v>
      </c>
      <c r="D55" s="42">
        <f>D7</f>
        <v>0.25</v>
      </c>
      <c r="E55" s="66">
        <f>D55-C55</f>
        <v>-1.2500000000000011E-2</v>
      </c>
    </row>
    <row r="56" spans="1:6" x14ac:dyDescent="0.25">
      <c r="A56" s="12" t="s">
        <v>2</v>
      </c>
      <c r="B56" s="41">
        <f t="shared" ref="B56:B59" si="11">D25</f>
        <v>0.4</v>
      </c>
      <c r="C56" s="41">
        <f t="shared" ref="C56:C59" si="12">D16</f>
        <v>0.29333333333333333</v>
      </c>
      <c r="D56" s="42">
        <f t="shared" ref="D56:D59" si="13">D8</f>
        <v>0.4</v>
      </c>
      <c r="E56" s="66">
        <f t="shared" ref="E56:E59" si="14">D56-C56</f>
        <v>0.10666666666666669</v>
      </c>
      <c r="F56" s="75" t="s">
        <v>40</v>
      </c>
    </row>
    <row r="57" spans="1:6" s="70" customFormat="1" x14ac:dyDescent="0.25">
      <c r="A57" s="67" t="s">
        <v>3</v>
      </c>
      <c r="B57" s="68">
        <f t="shared" si="11"/>
        <v>0.17499999999999999</v>
      </c>
      <c r="C57" s="68">
        <f t="shared" si="12"/>
        <v>0.375</v>
      </c>
      <c r="D57" s="69">
        <f t="shared" si="13"/>
        <v>0.15</v>
      </c>
      <c r="E57" s="66">
        <f t="shared" si="14"/>
        <v>-0.22500000000000001</v>
      </c>
    </row>
    <row r="58" spans="1:6" s="75" customFormat="1" x14ac:dyDescent="0.25">
      <c r="A58" s="71" t="s">
        <v>4</v>
      </c>
      <c r="B58" s="72">
        <f t="shared" si="11"/>
        <v>0.25</v>
      </c>
      <c r="C58" s="72">
        <f t="shared" si="12"/>
        <v>0.36363636363636365</v>
      </c>
      <c r="D58" s="73">
        <f t="shared" si="13"/>
        <v>0.5</v>
      </c>
      <c r="E58" s="74">
        <f t="shared" si="14"/>
        <v>0.13636363636363635</v>
      </c>
      <c r="F58" s="75" t="s">
        <v>40</v>
      </c>
    </row>
    <row r="59" spans="1:6" x14ac:dyDescent="0.25">
      <c r="A59" s="13" t="s">
        <v>5</v>
      </c>
      <c r="B59" s="43">
        <f t="shared" si="11"/>
        <v>0.62222222222222223</v>
      </c>
      <c r="C59" s="43">
        <f t="shared" si="12"/>
        <v>0.65217391304347827</v>
      </c>
      <c r="D59" s="44">
        <f t="shared" si="13"/>
        <v>0.5</v>
      </c>
      <c r="E59" s="66">
        <f t="shared" si="14"/>
        <v>-0.15217391304347827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D600F-F3DC-46FE-8187-F79477B0679D}">
  <dimension ref="A1:H60"/>
  <sheetViews>
    <sheetView topLeftCell="A42" zoomScale="115" zoomScaleNormal="115" workbookViewId="0">
      <selection activeCell="B55" sqref="B55"/>
    </sheetView>
  </sheetViews>
  <sheetFormatPr defaultColWidth="11" defaultRowHeight="15.75" x14ac:dyDescent="0.25"/>
  <cols>
    <col min="1" max="1" width="14.125" style="57" customWidth="1"/>
    <col min="2" max="2" width="26.875" customWidth="1"/>
    <col min="3" max="4" width="25.125" customWidth="1"/>
    <col min="5" max="5" width="25" customWidth="1"/>
    <col min="6" max="6" width="18.5" customWidth="1"/>
    <col min="7" max="7" width="8.875" bestFit="1" customWidth="1"/>
    <col min="8" max="8" width="20.875" bestFit="1" customWidth="1"/>
    <col min="9" max="9" width="18" customWidth="1"/>
    <col min="10" max="10" width="20" customWidth="1"/>
  </cols>
  <sheetData>
    <row r="1" spans="1:4" x14ac:dyDescent="0.25">
      <c r="A1" s="57" t="s">
        <v>9</v>
      </c>
      <c r="B1" t="s">
        <v>39</v>
      </c>
    </row>
    <row r="2" spans="1:4" x14ac:dyDescent="0.25">
      <c r="B2" t="s">
        <v>22</v>
      </c>
    </row>
    <row r="3" spans="1:4" x14ac:dyDescent="0.25">
      <c r="A3" s="58"/>
      <c r="B3" s="45" t="s">
        <v>23</v>
      </c>
    </row>
    <row r="6" spans="1:4" ht="31.5" x14ac:dyDescent="0.5">
      <c r="A6" s="59" t="s">
        <v>31</v>
      </c>
    </row>
    <row r="7" spans="1:4" x14ac:dyDescent="0.25">
      <c r="A7" s="60" t="s">
        <v>28</v>
      </c>
      <c r="B7" s="29" t="s">
        <v>30</v>
      </c>
      <c r="C7" s="29" t="s">
        <v>29</v>
      </c>
      <c r="D7" s="27" t="s">
        <v>8</v>
      </c>
    </row>
    <row r="8" spans="1:4" x14ac:dyDescent="0.25">
      <c r="A8" s="61" t="s">
        <v>25</v>
      </c>
      <c r="B8" s="49">
        <v>6000000</v>
      </c>
      <c r="C8" s="56">
        <f>B8*15%</f>
        <v>900000</v>
      </c>
      <c r="D8" s="51">
        <v>0.15</v>
      </c>
    </row>
    <row r="9" spans="1:4" x14ac:dyDescent="0.25">
      <c r="A9" s="61" t="s">
        <v>26</v>
      </c>
      <c r="B9" s="49">
        <v>2500000</v>
      </c>
      <c r="C9" s="56">
        <f>B9*40%</f>
        <v>1000000</v>
      </c>
      <c r="D9" s="51">
        <v>0.4</v>
      </c>
    </row>
    <row r="10" spans="1:4" x14ac:dyDescent="0.25">
      <c r="A10" s="61" t="s">
        <v>27</v>
      </c>
      <c r="B10" s="49">
        <v>1500000</v>
      </c>
      <c r="C10" s="56">
        <f>B10*40%</f>
        <v>600000</v>
      </c>
      <c r="D10" s="51">
        <v>0.4</v>
      </c>
    </row>
    <row r="11" spans="1:4" x14ac:dyDescent="0.25">
      <c r="A11" s="61" t="s">
        <v>32</v>
      </c>
      <c r="B11" s="52">
        <f>Overview!B7</f>
        <v>10000000</v>
      </c>
      <c r="C11" s="53">
        <f>Overview!C7</f>
        <v>2500000</v>
      </c>
      <c r="D11" s="50"/>
    </row>
    <row r="12" spans="1:4" x14ac:dyDescent="0.25">
      <c r="A12" s="62"/>
      <c r="B12" s="47"/>
      <c r="C12" s="48"/>
    </row>
    <row r="14" spans="1:4" ht="31.5" x14ac:dyDescent="0.5">
      <c r="A14" s="59" t="s">
        <v>33</v>
      </c>
    </row>
    <row r="15" spans="1:4" x14ac:dyDescent="0.25">
      <c r="A15" s="60" t="s">
        <v>28</v>
      </c>
      <c r="B15" s="29" t="s">
        <v>30</v>
      </c>
      <c r="C15" s="29" t="s">
        <v>29</v>
      </c>
      <c r="D15" s="27" t="s">
        <v>8</v>
      </c>
    </row>
    <row r="16" spans="1:4" x14ac:dyDescent="0.25">
      <c r="A16" s="61" t="s">
        <v>25</v>
      </c>
      <c r="B16" s="49">
        <v>1000000</v>
      </c>
      <c r="C16" s="56">
        <f>B16*D16</f>
        <v>150000</v>
      </c>
      <c r="D16" s="51">
        <v>0.15</v>
      </c>
    </row>
    <row r="17" spans="1:5" x14ac:dyDescent="0.25">
      <c r="A17" s="61" t="s">
        <v>27</v>
      </c>
      <c r="B17" s="49">
        <v>1000000</v>
      </c>
      <c r="C17" s="56">
        <f>B17*D17</f>
        <v>350000</v>
      </c>
      <c r="D17" s="51">
        <v>0.35</v>
      </c>
    </row>
    <row r="18" spans="1:5" x14ac:dyDescent="0.25">
      <c r="A18" s="61" t="s">
        <v>34</v>
      </c>
      <c r="B18" s="49">
        <v>6000000</v>
      </c>
      <c r="C18" s="49">
        <f>B18*D18</f>
        <v>2700000</v>
      </c>
      <c r="D18" s="55">
        <v>0.45</v>
      </c>
    </row>
    <row r="19" spans="1:5" x14ac:dyDescent="0.25">
      <c r="A19" s="61" t="s">
        <v>32</v>
      </c>
      <c r="B19" s="52">
        <f>Overview!B8</f>
        <v>8000000</v>
      </c>
      <c r="C19" s="53">
        <f>Overview!C8</f>
        <v>3200000</v>
      </c>
      <c r="D19" s="50"/>
    </row>
    <row r="20" spans="1:5" x14ac:dyDescent="0.25">
      <c r="B20" s="46"/>
      <c r="C20" s="46"/>
    </row>
    <row r="21" spans="1:5" x14ac:dyDescent="0.25">
      <c r="C21" s="54"/>
    </row>
    <row r="22" spans="1:5" ht="31.5" x14ac:dyDescent="0.5">
      <c r="A22" s="59" t="s">
        <v>35</v>
      </c>
    </row>
    <row r="23" spans="1:5" x14ac:dyDescent="0.25">
      <c r="A23" s="60" t="s">
        <v>28</v>
      </c>
      <c r="B23" s="29" t="s">
        <v>30</v>
      </c>
      <c r="C23" s="29" t="s">
        <v>29</v>
      </c>
      <c r="D23" s="27" t="s">
        <v>8</v>
      </c>
    </row>
    <row r="24" spans="1:5" s="81" customFormat="1" x14ac:dyDescent="0.25">
      <c r="A24" s="77" t="s">
        <v>25</v>
      </c>
      <c r="B24" s="78">
        <v>7000000</v>
      </c>
      <c r="C24" s="79">
        <v>1050000</v>
      </c>
      <c r="D24" s="80">
        <v>0.15</v>
      </c>
      <c r="E24" s="81" t="s">
        <v>42</v>
      </c>
    </row>
    <row r="25" spans="1:5" x14ac:dyDescent="0.25">
      <c r="A25" s="61" t="s">
        <v>32</v>
      </c>
      <c r="B25" s="52">
        <f>Overview!B9</f>
        <v>7000000</v>
      </c>
      <c r="C25" s="53">
        <f>Overview!C9</f>
        <v>1050000</v>
      </c>
      <c r="D25" s="50"/>
    </row>
    <row r="27" spans="1:5" x14ac:dyDescent="0.25">
      <c r="C27" s="54"/>
    </row>
    <row r="28" spans="1:5" ht="31.5" x14ac:dyDescent="0.5">
      <c r="A28" s="59" t="s">
        <v>37</v>
      </c>
    </row>
    <row r="29" spans="1:5" x14ac:dyDescent="0.25">
      <c r="A29" s="60" t="s">
        <v>28</v>
      </c>
      <c r="B29" s="29" t="s">
        <v>30</v>
      </c>
      <c r="C29" s="29" t="s">
        <v>29</v>
      </c>
      <c r="D29" s="27" t="s">
        <v>8</v>
      </c>
    </row>
    <row r="30" spans="1:5" x14ac:dyDescent="0.25">
      <c r="A30" s="61" t="s">
        <v>36</v>
      </c>
      <c r="B30" s="49">
        <v>5000000</v>
      </c>
      <c r="C30" s="56">
        <f>B30*60.5%</f>
        <v>3025000</v>
      </c>
      <c r="D30" s="63">
        <v>0.60499999999999998</v>
      </c>
    </row>
    <row r="31" spans="1:5" x14ac:dyDescent="0.25">
      <c r="A31" s="61" t="s">
        <v>25</v>
      </c>
      <c r="B31" s="49">
        <v>1500000</v>
      </c>
      <c r="C31" s="56">
        <f>B31*15%</f>
        <v>225000</v>
      </c>
      <c r="D31" s="55">
        <v>0.15</v>
      </c>
    </row>
    <row r="32" spans="1:5" x14ac:dyDescent="0.25">
      <c r="A32" s="61" t="s">
        <v>32</v>
      </c>
      <c r="B32" s="52">
        <f>Overview!B10</f>
        <v>6500000</v>
      </c>
      <c r="C32" s="53">
        <f>Overview!C10</f>
        <v>3250000</v>
      </c>
      <c r="D32" s="50"/>
    </row>
    <row r="33" spans="1:8" x14ac:dyDescent="0.25">
      <c r="C33" s="54"/>
    </row>
    <row r="34" spans="1:8" x14ac:dyDescent="0.25">
      <c r="C34" s="54"/>
    </row>
    <row r="35" spans="1:8" ht="31.5" x14ac:dyDescent="0.5">
      <c r="A35" s="59" t="s">
        <v>38</v>
      </c>
    </row>
    <row r="36" spans="1:8" x14ac:dyDescent="0.25">
      <c r="A36" s="60" t="s">
        <v>28</v>
      </c>
      <c r="B36" s="29" t="s">
        <v>30</v>
      </c>
      <c r="C36" s="29" t="s">
        <v>29</v>
      </c>
      <c r="D36" s="27" t="s">
        <v>8</v>
      </c>
    </row>
    <row r="37" spans="1:8" x14ac:dyDescent="0.25">
      <c r="A37" s="61" t="s">
        <v>36</v>
      </c>
      <c r="B37" s="49">
        <v>2600000</v>
      </c>
      <c r="C37" s="56">
        <f>B37*63%</f>
        <v>1638000</v>
      </c>
      <c r="D37" s="51">
        <v>0.63</v>
      </c>
    </row>
    <row r="38" spans="1:8" x14ac:dyDescent="0.25">
      <c r="A38" s="61" t="s">
        <v>25</v>
      </c>
      <c r="B38" s="49">
        <v>1000000</v>
      </c>
      <c r="C38" s="56">
        <f>B38*16.2%</f>
        <v>162000</v>
      </c>
      <c r="D38" s="65">
        <v>0.16200000000000001</v>
      </c>
    </row>
    <row r="39" spans="1:8" x14ac:dyDescent="0.25">
      <c r="A39" s="61" t="s">
        <v>32</v>
      </c>
      <c r="B39" s="52">
        <f>Overview!B11</f>
        <v>3600000</v>
      </c>
      <c r="C39" s="53">
        <f>Overview!C11</f>
        <v>1800000</v>
      </c>
      <c r="D39" s="50"/>
    </row>
    <row r="41" spans="1:8" x14ac:dyDescent="0.25">
      <c r="B41" s="46"/>
      <c r="C41" s="64"/>
    </row>
    <row r="45" spans="1:8" x14ac:dyDescent="0.25">
      <c r="B45" t="s">
        <v>43</v>
      </c>
      <c r="C45" t="s">
        <v>44</v>
      </c>
      <c r="D45" t="s">
        <v>45</v>
      </c>
      <c r="E45" t="s">
        <v>46</v>
      </c>
      <c r="F45" t="s">
        <v>47</v>
      </c>
      <c r="G45" t="s">
        <v>47</v>
      </c>
      <c r="H45" t="s">
        <v>48</v>
      </c>
    </row>
    <row r="46" spans="1:8" x14ac:dyDescent="0.25">
      <c r="B46" s="61" t="s">
        <v>25</v>
      </c>
      <c r="C46" s="46">
        <v>900000</v>
      </c>
      <c r="D46" s="46">
        <v>150000</v>
      </c>
      <c r="E46" s="46">
        <v>1050000</v>
      </c>
      <c r="F46" s="46">
        <v>225000</v>
      </c>
      <c r="G46" s="46">
        <v>162000</v>
      </c>
      <c r="H46" s="46">
        <f>SUM(C46:G46)</f>
        <v>2487000</v>
      </c>
    </row>
    <row r="47" spans="1:8" x14ac:dyDescent="0.25">
      <c r="B47" s="61" t="s">
        <v>26</v>
      </c>
      <c r="C47" s="46">
        <v>1000000</v>
      </c>
      <c r="H47" s="46">
        <f>SUM(C47:G47)</f>
        <v>1000000</v>
      </c>
    </row>
    <row r="48" spans="1:8" x14ac:dyDescent="0.25">
      <c r="B48" s="61" t="s">
        <v>27</v>
      </c>
      <c r="C48" s="46">
        <v>600000</v>
      </c>
      <c r="D48" s="46">
        <v>350000</v>
      </c>
      <c r="H48" s="46">
        <f>SUM(C48:G48)</f>
        <v>950000</v>
      </c>
    </row>
    <row r="49" spans="2:8" x14ac:dyDescent="0.25">
      <c r="B49" s="61" t="s">
        <v>36</v>
      </c>
      <c r="F49" s="46">
        <v>3025000</v>
      </c>
      <c r="G49" s="46">
        <v>1638000</v>
      </c>
      <c r="H49">
        <f>SUM(C49:G49)</f>
        <v>4663000</v>
      </c>
    </row>
    <row r="50" spans="2:8" x14ac:dyDescent="0.25">
      <c r="B50" s="61" t="s">
        <v>34</v>
      </c>
      <c r="D50" s="46">
        <v>2700000</v>
      </c>
      <c r="H50" s="46">
        <f>SUM(C50:G50)</f>
        <v>2700000</v>
      </c>
    </row>
    <row r="55" spans="2:8" x14ac:dyDescent="0.25">
      <c r="B55" t="s">
        <v>43</v>
      </c>
      <c r="C55" t="s">
        <v>44</v>
      </c>
      <c r="D55" t="s">
        <v>45</v>
      </c>
      <c r="E55" t="s">
        <v>46</v>
      </c>
      <c r="F55" t="s">
        <v>47</v>
      </c>
      <c r="G55" t="s">
        <v>47</v>
      </c>
      <c r="H55" t="s">
        <v>48</v>
      </c>
    </row>
    <row r="56" spans="2:8" x14ac:dyDescent="0.25">
      <c r="B56" s="61" t="s">
        <v>25</v>
      </c>
    </row>
    <row r="57" spans="2:8" x14ac:dyDescent="0.25">
      <c r="B57" s="61" t="s">
        <v>26</v>
      </c>
    </row>
    <row r="58" spans="2:8" x14ac:dyDescent="0.25">
      <c r="B58" s="61" t="s">
        <v>27</v>
      </c>
    </row>
    <row r="59" spans="2:8" x14ac:dyDescent="0.25">
      <c r="B59" s="61" t="s">
        <v>36</v>
      </c>
    </row>
    <row r="60" spans="2:8" x14ac:dyDescent="0.25">
      <c r="B60" s="61" t="s">
        <v>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3422B-82BA-2E4F-AEDC-AAACDD20AFE6}">
  <dimension ref="A1:E41"/>
  <sheetViews>
    <sheetView zoomScale="74" workbookViewId="0">
      <selection activeCell="F9" sqref="F9"/>
    </sheetView>
  </sheetViews>
  <sheetFormatPr defaultColWidth="11" defaultRowHeight="15.75" x14ac:dyDescent="0.25"/>
  <cols>
    <col min="1" max="1" width="14.125" style="57" customWidth="1"/>
    <col min="2" max="2" width="26.875" customWidth="1"/>
    <col min="3" max="4" width="25.125" customWidth="1"/>
    <col min="5" max="5" width="25" customWidth="1"/>
    <col min="6" max="6" width="18.5" customWidth="1"/>
    <col min="7" max="7" width="21.875" customWidth="1"/>
    <col min="8" max="8" width="18.625" customWidth="1"/>
    <col min="9" max="9" width="18" customWidth="1"/>
    <col min="10" max="10" width="20" customWidth="1"/>
  </cols>
  <sheetData>
    <row r="1" spans="1:4" x14ac:dyDescent="0.25">
      <c r="A1" s="57" t="s">
        <v>9</v>
      </c>
      <c r="B1" t="s">
        <v>39</v>
      </c>
    </row>
    <row r="2" spans="1:4" x14ac:dyDescent="0.25">
      <c r="B2" t="s">
        <v>22</v>
      </c>
    </row>
    <row r="3" spans="1:4" x14ac:dyDescent="0.25">
      <c r="A3" s="58"/>
      <c r="B3" s="45" t="s">
        <v>23</v>
      </c>
    </row>
    <row r="6" spans="1:4" ht="31.5" x14ac:dyDescent="0.5">
      <c r="A6" s="59" t="s">
        <v>31</v>
      </c>
    </row>
    <row r="7" spans="1:4" x14ac:dyDescent="0.25">
      <c r="A7" s="60" t="s">
        <v>28</v>
      </c>
      <c r="B7" s="29" t="s">
        <v>30</v>
      </c>
      <c r="C7" s="29" t="s">
        <v>29</v>
      </c>
      <c r="D7" s="27" t="s">
        <v>8</v>
      </c>
    </row>
    <row r="8" spans="1:4" x14ac:dyDescent="0.25">
      <c r="A8" s="61" t="s">
        <v>25</v>
      </c>
      <c r="B8" s="49">
        <v>6000000</v>
      </c>
      <c r="C8" s="56">
        <f>B8*15%</f>
        <v>900000</v>
      </c>
      <c r="D8" s="51">
        <v>0.15</v>
      </c>
    </row>
    <row r="9" spans="1:4" x14ac:dyDescent="0.25">
      <c r="A9" s="61" t="s">
        <v>26</v>
      </c>
      <c r="B9" s="49">
        <v>2500000</v>
      </c>
      <c r="C9" s="56">
        <f>B9*40%</f>
        <v>1000000</v>
      </c>
      <c r="D9" s="51">
        <v>0.4</v>
      </c>
    </row>
    <row r="10" spans="1:4" x14ac:dyDescent="0.25">
      <c r="A10" s="61" t="s">
        <v>27</v>
      </c>
      <c r="B10" s="49">
        <v>1500000</v>
      </c>
      <c r="C10" s="56">
        <f>B10*40%</f>
        <v>600000</v>
      </c>
      <c r="D10" s="51">
        <v>0.4</v>
      </c>
    </row>
    <row r="11" spans="1:4" x14ac:dyDescent="0.25">
      <c r="A11" s="61" t="s">
        <v>32</v>
      </c>
      <c r="B11" s="52">
        <f>Overview!B7</f>
        <v>10000000</v>
      </c>
      <c r="C11" s="53">
        <f>Overview!C7</f>
        <v>2500000</v>
      </c>
      <c r="D11" s="50"/>
    </row>
    <row r="12" spans="1:4" x14ac:dyDescent="0.25">
      <c r="A12" s="62"/>
      <c r="B12" s="47"/>
      <c r="C12" s="48"/>
    </row>
    <row r="14" spans="1:4" ht="31.5" x14ac:dyDescent="0.5">
      <c r="A14" s="59" t="s">
        <v>33</v>
      </c>
    </row>
    <row r="15" spans="1:4" x14ac:dyDescent="0.25">
      <c r="A15" s="60" t="s">
        <v>28</v>
      </c>
      <c r="B15" s="29" t="s">
        <v>30</v>
      </c>
      <c r="C15" s="29" t="s">
        <v>29</v>
      </c>
      <c r="D15" s="27" t="s">
        <v>8</v>
      </c>
    </row>
    <row r="16" spans="1:4" x14ac:dyDescent="0.25">
      <c r="A16" s="61" t="s">
        <v>25</v>
      </c>
      <c r="B16" s="49">
        <v>1000000</v>
      </c>
      <c r="C16" s="56">
        <f>B16*D16</f>
        <v>150000</v>
      </c>
      <c r="D16" s="51">
        <v>0.15</v>
      </c>
    </row>
    <row r="17" spans="1:5" x14ac:dyDescent="0.25">
      <c r="A17" s="61" t="s">
        <v>27</v>
      </c>
      <c r="B17" s="49">
        <v>1000000</v>
      </c>
      <c r="C17" s="56">
        <f>B17*D17</f>
        <v>350000</v>
      </c>
      <c r="D17" s="51">
        <v>0.35</v>
      </c>
    </row>
    <row r="18" spans="1:5" x14ac:dyDescent="0.25">
      <c r="A18" s="61" t="s">
        <v>34</v>
      </c>
      <c r="B18" s="49">
        <v>6000000</v>
      </c>
      <c r="C18" s="49">
        <f>B18*D18</f>
        <v>2700000</v>
      </c>
      <c r="D18" s="55">
        <v>0.45</v>
      </c>
    </row>
    <row r="19" spans="1:5" x14ac:dyDescent="0.25">
      <c r="A19" s="61" t="s">
        <v>32</v>
      </c>
      <c r="B19" s="52">
        <f>Overview!B8</f>
        <v>8000000</v>
      </c>
      <c r="C19" s="53">
        <f>Overview!C8</f>
        <v>3200000</v>
      </c>
      <c r="D19" s="50"/>
    </row>
    <row r="20" spans="1:5" x14ac:dyDescent="0.25">
      <c r="B20" s="46"/>
      <c r="C20" s="46"/>
    </row>
    <row r="21" spans="1:5" x14ac:dyDescent="0.25">
      <c r="C21" s="54"/>
    </row>
    <row r="22" spans="1:5" ht="31.5" x14ac:dyDescent="0.5">
      <c r="A22" s="59" t="s">
        <v>35</v>
      </c>
    </row>
    <row r="23" spans="1:5" x14ac:dyDescent="0.25">
      <c r="A23" s="60" t="s">
        <v>28</v>
      </c>
      <c r="B23" s="29" t="s">
        <v>30</v>
      </c>
      <c r="C23" s="29" t="s">
        <v>29</v>
      </c>
      <c r="D23" s="27" t="s">
        <v>8</v>
      </c>
    </row>
    <row r="24" spans="1:5" s="81" customFormat="1" x14ac:dyDescent="0.25">
      <c r="A24" s="77" t="s">
        <v>25</v>
      </c>
      <c r="B24" s="78">
        <v>7000000</v>
      </c>
      <c r="C24" s="79">
        <v>1050000</v>
      </c>
      <c r="D24" s="80">
        <v>0.15</v>
      </c>
      <c r="E24" s="81" t="s">
        <v>42</v>
      </c>
    </row>
    <row r="25" spans="1:5" x14ac:dyDescent="0.25">
      <c r="A25" s="61" t="s">
        <v>32</v>
      </c>
      <c r="B25" s="52">
        <f>Overview!B9</f>
        <v>7000000</v>
      </c>
      <c r="C25" s="53">
        <f>Overview!C9</f>
        <v>1050000</v>
      </c>
      <c r="D25" s="50"/>
    </row>
    <row r="27" spans="1:5" x14ac:dyDescent="0.25">
      <c r="C27" s="54"/>
    </row>
    <row r="28" spans="1:5" ht="31.5" x14ac:dyDescent="0.5">
      <c r="A28" s="59" t="s">
        <v>37</v>
      </c>
    </row>
    <row r="29" spans="1:5" x14ac:dyDescent="0.25">
      <c r="A29" s="60" t="s">
        <v>28</v>
      </c>
      <c r="B29" s="29" t="s">
        <v>30</v>
      </c>
      <c r="C29" s="29" t="s">
        <v>29</v>
      </c>
      <c r="D29" s="27" t="s">
        <v>8</v>
      </c>
    </row>
    <row r="30" spans="1:5" x14ac:dyDescent="0.25">
      <c r="A30" s="61" t="s">
        <v>36</v>
      </c>
      <c r="B30" s="49">
        <v>5000000</v>
      </c>
      <c r="C30" s="56">
        <f>B30*60.5%</f>
        <v>3025000</v>
      </c>
      <c r="D30" s="63">
        <v>0.60499999999999998</v>
      </c>
    </row>
    <row r="31" spans="1:5" x14ac:dyDescent="0.25">
      <c r="A31" s="61" t="s">
        <v>25</v>
      </c>
      <c r="B31" s="49">
        <v>1500000</v>
      </c>
      <c r="C31" s="56">
        <f>B31*15%</f>
        <v>225000</v>
      </c>
      <c r="D31" s="55">
        <v>0.15</v>
      </c>
    </row>
    <row r="32" spans="1:5" x14ac:dyDescent="0.25">
      <c r="A32" s="61" t="s">
        <v>32</v>
      </c>
      <c r="B32" s="52">
        <f>Overview!B10</f>
        <v>6500000</v>
      </c>
      <c r="C32" s="53">
        <f>Overview!C10</f>
        <v>3250000</v>
      </c>
      <c r="D32" s="50"/>
    </row>
    <row r="33" spans="1:4" x14ac:dyDescent="0.25">
      <c r="C33" s="54"/>
    </row>
    <row r="34" spans="1:4" x14ac:dyDescent="0.25">
      <c r="C34" s="54"/>
    </row>
    <row r="35" spans="1:4" ht="31.5" x14ac:dyDescent="0.5">
      <c r="A35" s="59" t="s">
        <v>38</v>
      </c>
    </row>
    <row r="36" spans="1:4" x14ac:dyDescent="0.25">
      <c r="A36" s="60" t="s">
        <v>28</v>
      </c>
      <c r="B36" s="29" t="s">
        <v>30</v>
      </c>
      <c r="C36" s="29" t="s">
        <v>29</v>
      </c>
      <c r="D36" s="27" t="s">
        <v>8</v>
      </c>
    </row>
    <row r="37" spans="1:4" x14ac:dyDescent="0.25">
      <c r="A37" s="61" t="s">
        <v>36</v>
      </c>
      <c r="B37" s="49">
        <v>2600000</v>
      </c>
      <c r="C37" s="56">
        <f>B37*63%</f>
        <v>1638000</v>
      </c>
      <c r="D37" s="51">
        <v>0.63</v>
      </c>
    </row>
    <row r="38" spans="1:4" x14ac:dyDescent="0.25">
      <c r="A38" s="61" t="s">
        <v>25</v>
      </c>
      <c r="B38" s="49">
        <v>1000000</v>
      </c>
      <c r="C38" s="56">
        <f>B38*16.2%</f>
        <v>162000</v>
      </c>
      <c r="D38" s="65">
        <v>0.16200000000000001</v>
      </c>
    </row>
    <row r="39" spans="1:4" x14ac:dyDescent="0.25">
      <c r="A39" s="61" t="s">
        <v>32</v>
      </c>
      <c r="B39" s="52">
        <f>Overview!B11</f>
        <v>3600000</v>
      </c>
      <c r="C39" s="53">
        <f>Overview!C11</f>
        <v>1800000</v>
      </c>
      <c r="D39" s="50"/>
    </row>
    <row r="41" spans="1:4" x14ac:dyDescent="0.25">
      <c r="B41" s="46"/>
      <c r="C41" s="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headcountandrevenue</vt:lpstr>
      <vt:lpstr>Overview</vt:lpstr>
      <vt:lpstr>Sales by Product in 2020 (2)</vt:lpstr>
      <vt:lpstr>Sales by Product in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Xin</dc:creator>
  <cp:lastModifiedBy>User</cp:lastModifiedBy>
  <dcterms:created xsi:type="dcterms:W3CDTF">2020-10-07T06:38:05Z</dcterms:created>
  <dcterms:modified xsi:type="dcterms:W3CDTF">2021-08-10T09:58:32Z</dcterms:modified>
</cp:coreProperties>
</file>